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erfe\sciebo\Masterarbeit JOG\Ergebnisse\Validierung\"/>
    </mc:Choice>
  </mc:AlternateContent>
  <xr:revisionPtr revIDLastSave="0" documentId="13_ncr:1_{50FB4AFA-279E-4A49-8291-F3013594E845}" xr6:coauthVersionLast="47" xr6:coauthVersionMax="47" xr10:uidLastSave="{00000000-0000-0000-0000-000000000000}"/>
  <bookViews>
    <workbookView xWindow="-28920" yWindow="1830" windowWidth="29040" windowHeight="15720" xr2:uid="{00000000-000D-0000-FFFF-FFFF00000000}"/>
  </bookViews>
  <sheets>
    <sheet name="Auswertung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90" i="1" l="1"/>
  <c r="AD90" i="1"/>
  <c r="Z90" i="1"/>
  <c r="Y90" i="1"/>
  <c r="X90" i="1"/>
  <c r="W90" i="1"/>
  <c r="AF90" i="1" s="1"/>
  <c r="V90" i="1"/>
  <c r="AB90" i="1" s="1"/>
  <c r="U90" i="1"/>
  <c r="AA90" i="1" s="1"/>
  <c r="AE89" i="1"/>
  <c r="AD89" i="1"/>
  <c r="AC89" i="1"/>
  <c r="Z89" i="1"/>
  <c r="Y89" i="1"/>
  <c r="AB89" i="1" s="1"/>
  <c r="X89" i="1"/>
  <c r="W89" i="1"/>
  <c r="AF89" i="1" s="1"/>
  <c r="V89" i="1"/>
  <c r="U89" i="1"/>
  <c r="AA89" i="1" s="1"/>
  <c r="AE88" i="1"/>
  <c r="AD88" i="1"/>
  <c r="AC88" i="1"/>
  <c r="Z88" i="1"/>
  <c r="Y88" i="1"/>
  <c r="AB88" i="1" s="1"/>
  <c r="X88" i="1"/>
  <c r="W88" i="1"/>
  <c r="AF88" i="1" s="1"/>
  <c r="V88" i="1"/>
  <c r="U88" i="1"/>
  <c r="AA88" i="1" s="1"/>
  <c r="AE87" i="1"/>
  <c r="AD87" i="1"/>
  <c r="AC87" i="1"/>
  <c r="Z87" i="1"/>
  <c r="Y87" i="1"/>
  <c r="AB87" i="1" s="1"/>
  <c r="X87" i="1"/>
  <c r="W87" i="1"/>
  <c r="AF87" i="1" s="1"/>
  <c r="V87" i="1"/>
  <c r="U87" i="1"/>
  <c r="AA87" i="1" s="1"/>
  <c r="AE86" i="1"/>
  <c r="AD86" i="1"/>
  <c r="AC86" i="1"/>
  <c r="Z86" i="1"/>
  <c r="Y86" i="1"/>
  <c r="AB86" i="1" s="1"/>
  <c r="X86" i="1"/>
  <c r="W86" i="1"/>
  <c r="AF86" i="1" s="1"/>
  <c r="V86" i="1"/>
  <c r="U86" i="1"/>
  <c r="AA86" i="1" s="1"/>
  <c r="AE85" i="1"/>
  <c r="AD85" i="1"/>
  <c r="AC85" i="1"/>
  <c r="Z85" i="1"/>
  <c r="Y85" i="1"/>
  <c r="AB85" i="1" s="1"/>
  <c r="X85" i="1"/>
  <c r="W85" i="1"/>
  <c r="AF85" i="1" s="1"/>
  <c r="V85" i="1"/>
  <c r="U85" i="1"/>
  <c r="AA85" i="1" s="1"/>
  <c r="AE84" i="1"/>
  <c r="AD84" i="1"/>
  <c r="AC84" i="1"/>
  <c r="Z84" i="1"/>
  <c r="Y84" i="1"/>
  <c r="AB84" i="1" s="1"/>
  <c r="X84" i="1"/>
  <c r="W84" i="1"/>
  <c r="AF84" i="1" s="1"/>
  <c r="V84" i="1"/>
  <c r="U84" i="1"/>
  <c r="AA84" i="1" s="1"/>
  <c r="AE83" i="1"/>
  <c r="AD83" i="1"/>
  <c r="AC83" i="1"/>
  <c r="Z83" i="1"/>
  <c r="Y83" i="1"/>
  <c r="AB83" i="1" s="1"/>
  <c r="X83" i="1"/>
  <c r="W83" i="1"/>
  <c r="AF83" i="1" s="1"/>
  <c r="V83" i="1"/>
  <c r="U83" i="1"/>
  <c r="AA83" i="1" s="1"/>
  <c r="AE75" i="1"/>
  <c r="AC75" i="1"/>
  <c r="AB75" i="1"/>
  <c r="Z75" i="1"/>
  <c r="Y75" i="1"/>
  <c r="X75" i="1"/>
  <c r="W75" i="1"/>
  <c r="AF75" i="1" s="1"/>
  <c r="V75" i="1"/>
  <c r="U75" i="1"/>
  <c r="AD75" i="1" s="1"/>
  <c r="AE74" i="1"/>
  <c r="AC74" i="1"/>
  <c r="AB74" i="1"/>
  <c r="Z74" i="1"/>
  <c r="Y74" i="1"/>
  <c r="X74" i="1"/>
  <c r="W74" i="1"/>
  <c r="AF74" i="1" s="1"/>
  <c r="V74" i="1"/>
  <c r="U74" i="1"/>
  <c r="AD74" i="1" s="1"/>
  <c r="AE73" i="1"/>
  <c r="AC73" i="1"/>
  <c r="AB73" i="1"/>
  <c r="Z73" i="1"/>
  <c r="Y73" i="1"/>
  <c r="X73" i="1"/>
  <c r="W73" i="1"/>
  <c r="AF73" i="1" s="1"/>
  <c r="V73" i="1"/>
  <c r="U73" i="1"/>
  <c r="AD73" i="1" s="1"/>
  <c r="AE72" i="1"/>
  <c r="AC72" i="1"/>
  <c r="AB72" i="1"/>
  <c r="Z72" i="1"/>
  <c r="Y72" i="1"/>
  <c r="X72" i="1"/>
  <c r="W72" i="1"/>
  <c r="AF72" i="1" s="1"/>
  <c r="V72" i="1"/>
  <c r="U72" i="1"/>
  <c r="AD72" i="1" s="1"/>
  <c r="AE71" i="1"/>
  <c r="AC71" i="1"/>
  <c r="AB71" i="1"/>
  <c r="Z71" i="1"/>
  <c r="Y71" i="1"/>
  <c r="X71" i="1"/>
  <c r="W71" i="1"/>
  <c r="AF71" i="1" s="1"/>
  <c r="V71" i="1"/>
  <c r="U71" i="1"/>
  <c r="AD71" i="1" s="1"/>
  <c r="AE70" i="1"/>
  <c r="AC70" i="1"/>
  <c r="AB70" i="1"/>
  <c r="Z70" i="1"/>
  <c r="Y70" i="1"/>
  <c r="X70" i="1"/>
  <c r="W70" i="1"/>
  <c r="AF70" i="1" s="1"/>
  <c r="V70" i="1"/>
  <c r="U70" i="1"/>
  <c r="AD70" i="1" s="1"/>
  <c r="AE69" i="1"/>
  <c r="AC69" i="1"/>
  <c r="AB69" i="1"/>
  <c r="Z69" i="1"/>
  <c r="Y69" i="1"/>
  <c r="X69" i="1"/>
  <c r="W69" i="1"/>
  <c r="AF69" i="1" s="1"/>
  <c r="V69" i="1"/>
  <c r="U69" i="1"/>
  <c r="AD69" i="1" s="1"/>
  <c r="AE68" i="1"/>
  <c r="AC68" i="1"/>
  <c r="AB68" i="1"/>
  <c r="Z68" i="1"/>
  <c r="Y68" i="1"/>
  <c r="X68" i="1"/>
  <c r="W68" i="1"/>
  <c r="AF68" i="1" s="1"/>
  <c r="V68" i="1"/>
  <c r="U68" i="1"/>
  <c r="AD68" i="1" s="1"/>
  <c r="AE60" i="1"/>
  <c r="AB60" i="1"/>
  <c r="Z60" i="1"/>
  <c r="Y60" i="1"/>
  <c r="X60" i="1"/>
  <c r="W60" i="1"/>
  <c r="AF60" i="1" s="1"/>
  <c r="V60" i="1"/>
  <c r="U60" i="1"/>
  <c r="AD60" i="1" s="1"/>
  <c r="AE59" i="1"/>
  <c r="Z59" i="1"/>
  <c r="Y59" i="1"/>
  <c r="AB59" i="1" s="1"/>
  <c r="X59" i="1"/>
  <c r="W59" i="1"/>
  <c r="AF59" i="1" s="1"/>
  <c r="V59" i="1"/>
  <c r="U59" i="1"/>
  <c r="AD59" i="1" s="1"/>
  <c r="AE58" i="1"/>
  <c r="AC58" i="1"/>
  <c r="Z58" i="1"/>
  <c r="Y58" i="1"/>
  <c r="AB58" i="1" s="1"/>
  <c r="X58" i="1"/>
  <c r="W58" i="1"/>
  <c r="AF58" i="1" s="1"/>
  <c r="V58" i="1"/>
  <c r="U58" i="1"/>
  <c r="AD58" i="1" s="1"/>
  <c r="AE57" i="1"/>
  <c r="AC57" i="1"/>
  <c r="Z57" i="1"/>
  <c r="Y57" i="1"/>
  <c r="AB57" i="1" s="1"/>
  <c r="X57" i="1"/>
  <c r="W57" i="1"/>
  <c r="AF57" i="1" s="1"/>
  <c r="V57" i="1"/>
  <c r="U57" i="1"/>
  <c r="AD57" i="1" s="1"/>
  <c r="AE56" i="1"/>
  <c r="AC56" i="1"/>
  <c r="Z56" i="1"/>
  <c r="Y56" i="1"/>
  <c r="AB56" i="1" s="1"/>
  <c r="X56" i="1"/>
  <c r="W56" i="1"/>
  <c r="AF56" i="1" s="1"/>
  <c r="V56" i="1"/>
  <c r="U56" i="1"/>
  <c r="AD56" i="1" s="1"/>
  <c r="AE55" i="1"/>
  <c r="AC55" i="1"/>
  <c r="Z55" i="1"/>
  <c r="Y55" i="1"/>
  <c r="AB55" i="1" s="1"/>
  <c r="X55" i="1"/>
  <c r="W55" i="1"/>
  <c r="AF55" i="1" s="1"/>
  <c r="V55" i="1"/>
  <c r="U55" i="1"/>
  <c r="AD55" i="1" s="1"/>
  <c r="AE54" i="1"/>
  <c r="AC54" i="1"/>
  <c r="Z54" i="1"/>
  <c r="Y54" i="1"/>
  <c r="AB54" i="1" s="1"/>
  <c r="X54" i="1"/>
  <c r="W54" i="1"/>
  <c r="AF54" i="1" s="1"/>
  <c r="V54" i="1"/>
  <c r="U54" i="1"/>
  <c r="AD54" i="1" s="1"/>
  <c r="AE53" i="1"/>
  <c r="AC53" i="1"/>
  <c r="Z53" i="1"/>
  <c r="Y53" i="1"/>
  <c r="AB53" i="1" s="1"/>
  <c r="X53" i="1"/>
  <c r="W53" i="1"/>
  <c r="AF53" i="1" s="1"/>
  <c r="V53" i="1"/>
  <c r="U53" i="1"/>
  <c r="AD53" i="1" s="1"/>
  <c r="AE46" i="1"/>
  <c r="AD46" i="1"/>
  <c r="AC46" i="1"/>
  <c r="Z46" i="1"/>
  <c r="Y46" i="1"/>
  <c r="AB46" i="1" s="1"/>
  <c r="X46" i="1"/>
  <c r="W46" i="1"/>
  <c r="AF46" i="1" s="1"/>
  <c r="V46" i="1"/>
  <c r="U46" i="1"/>
  <c r="AA46" i="1" s="1"/>
  <c r="AE45" i="1"/>
  <c r="AD45" i="1"/>
  <c r="AC45" i="1"/>
  <c r="Z45" i="1"/>
  <c r="Y45" i="1"/>
  <c r="AB45" i="1" s="1"/>
  <c r="X45" i="1"/>
  <c r="W45" i="1"/>
  <c r="AF45" i="1" s="1"/>
  <c r="V45" i="1"/>
  <c r="U45" i="1"/>
  <c r="AA45" i="1" s="1"/>
  <c r="AE44" i="1"/>
  <c r="AD44" i="1"/>
  <c r="AC44" i="1"/>
  <c r="Z44" i="1"/>
  <c r="Y44" i="1"/>
  <c r="AB44" i="1" s="1"/>
  <c r="X44" i="1"/>
  <c r="W44" i="1"/>
  <c r="AF44" i="1" s="1"/>
  <c r="V44" i="1"/>
  <c r="U44" i="1"/>
  <c r="AA44" i="1" s="1"/>
  <c r="AE43" i="1"/>
  <c r="AD43" i="1"/>
  <c r="AC43" i="1"/>
  <c r="Z43" i="1"/>
  <c r="Y43" i="1"/>
  <c r="AB43" i="1" s="1"/>
  <c r="X43" i="1"/>
  <c r="W43" i="1"/>
  <c r="AF43" i="1" s="1"/>
  <c r="V43" i="1"/>
  <c r="U43" i="1"/>
  <c r="AA43" i="1" s="1"/>
  <c r="AE42" i="1"/>
  <c r="AD42" i="1"/>
  <c r="AC42" i="1"/>
  <c r="Z42" i="1"/>
  <c r="Y42" i="1"/>
  <c r="AB42" i="1" s="1"/>
  <c r="X42" i="1"/>
  <c r="W42" i="1"/>
  <c r="AF42" i="1" s="1"/>
  <c r="V42" i="1"/>
  <c r="U42" i="1"/>
  <c r="AA42" i="1" s="1"/>
  <c r="AE41" i="1"/>
  <c r="AD41" i="1"/>
  <c r="AC41" i="1"/>
  <c r="Z41" i="1"/>
  <c r="Y41" i="1"/>
  <c r="AB41" i="1" s="1"/>
  <c r="X41" i="1"/>
  <c r="W41" i="1"/>
  <c r="AF41" i="1" s="1"/>
  <c r="V41" i="1"/>
  <c r="U41" i="1"/>
  <c r="AA41" i="1" s="1"/>
  <c r="AE40" i="1"/>
  <c r="AD40" i="1"/>
  <c r="AC40" i="1"/>
  <c r="Z40" i="1"/>
  <c r="Y40" i="1"/>
  <c r="AB40" i="1" s="1"/>
  <c r="X40" i="1"/>
  <c r="W40" i="1"/>
  <c r="AF40" i="1" s="1"/>
  <c r="V40" i="1"/>
  <c r="U40" i="1"/>
  <c r="AA40" i="1" s="1"/>
  <c r="AE39" i="1"/>
  <c r="AD39" i="1"/>
  <c r="AC39" i="1"/>
  <c r="Z39" i="1"/>
  <c r="Y39" i="1"/>
  <c r="AB39" i="1" s="1"/>
  <c r="X39" i="1"/>
  <c r="W39" i="1"/>
  <c r="AF39" i="1" s="1"/>
  <c r="V39" i="1"/>
  <c r="U39" i="1"/>
  <c r="AA39" i="1" s="1"/>
  <c r="AE28" i="1"/>
  <c r="AB28" i="1"/>
  <c r="Z28" i="1"/>
  <c r="Y28" i="1"/>
  <c r="X28" i="1"/>
  <c r="W28" i="1"/>
  <c r="AF28" i="1" s="1"/>
  <c r="V28" i="1"/>
  <c r="U28" i="1"/>
  <c r="AD28" i="1" s="1"/>
  <c r="AE27" i="1"/>
  <c r="AB27" i="1"/>
  <c r="Z27" i="1"/>
  <c r="Y27" i="1"/>
  <c r="X27" i="1"/>
  <c r="W27" i="1"/>
  <c r="AF27" i="1" s="1"/>
  <c r="V27" i="1"/>
  <c r="U27" i="1"/>
  <c r="AD27" i="1" s="1"/>
  <c r="AE26" i="1"/>
  <c r="AB26" i="1"/>
  <c r="Z26" i="1"/>
  <c r="Y26" i="1"/>
  <c r="X26" i="1"/>
  <c r="W26" i="1"/>
  <c r="AF26" i="1" s="1"/>
  <c r="V26" i="1"/>
  <c r="U26" i="1"/>
  <c r="AD26" i="1" s="1"/>
  <c r="AE25" i="1"/>
  <c r="AB25" i="1"/>
  <c r="Z25" i="1"/>
  <c r="Y25" i="1"/>
  <c r="X25" i="1"/>
  <c r="W25" i="1"/>
  <c r="AF25" i="1" s="1"/>
  <c r="V25" i="1"/>
  <c r="U25" i="1"/>
  <c r="AD25" i="1" s="1"/>
  <c r="AE24" i="1"/>
  <c r="AB24" i="1"/>
  <c r="Z24" i="1"/>
  <c r="Y24" i="1"/>
  <c r="X24" i="1"/>
  <c r="W24" i="1"/>
  <c r="AF24" i="1" s="1"/>
  <c r="V24" i="1"/>
  <c r="U24" i="1"/>
  <c r="AD24" i="1" s="1"/>
  <c r="AE23" i="1"/>
  <c r="AB23" i="1"/>
  <c r="Z23" i="1"/>
  <c r="Y23" i="1"/>
  <c r="X23" i="1"/>
  <c r="W23" i="1"/>
  <c r="AF23" i="1" s="1"/>
  <c r="V23" i="1"/>
  <c r="U23" i="1"/>
  <c r="AD23" i="1" s="1"/>
  <c r="AE22" i="1"/>
  <c r="AB22" i="1"/>
  <c r="Z22" i="1"/>
  <c r="Y22" i="1"/>
  <c r="X22" i="1"/>
  <c r="W22" i="1"/>
  <c r="AF22" i="1" s="1"/>
  <c r="V22" i="1"/>
  <c r="U22" i="1"/>
  <c r="AD22" i="1" s="1"/>
  <c r="AE21" i="1"/>
  <c r="AB21" i="1"/>
  <c r="Z21" i="1"/>
  <c r="Y21" i="1"/>
  <c r="X21" i="1"/>
  <c r="W21" i="1"/>
  <c r="AF21" i="1" s="1"/>
  <c r="V21" i="1"/>
  <c r="U21" i="1"/>
  <c r="AD21" i="1" s="1"/>
  <c r="AD5" i="1"/>
  <c r="AE5" i="1"/>
  <c r="AF5" i="1"/>
  <c r="AD6" i="1"/>
  <c r="AE6" i="1"/>
  <c r="AF6" i="1"/>
  <c r="AD7" i="1"/>
  <c r="AE7" i="1"/>
  <c r="AF7" i="1"/>
  <c r="AD8" i="1"/>
  <c r="AE8" i="1"/>
  <c r="AF8" i="1"/>
  <c r="AD9" i="1"/>
  <c r="AE9" i="1"/>
  <c r="AF9" i="1"/>
  <c r="AD10" i="1"/>
  <c r="AE10" i="1"/>
  <c r="AF10" i="1"/>
  <c r="AD11" i="1"/>
  <c r="AE11" i="1"/>
  <c r="AF11" i="1"/>
  <c r="AE4" i="1"/>
  <c r="AF4" i="1"/>
  <c r="U5" i="1"/>
  <c r="V5" i="1"/>
  <c r="W5" i="1"/>
  <c r="X5" i="1"/>
  <c r="Y5" i="1"/>
  <c r="Z5" i="1"/>
  <c r="AA5" i="1"/>
  <c r="AB5" i="1"/>
  <c r="AC5" i="1"/>
  <c r="U6" i="1"/>
  <c r="V6" i="1"/>
  <c r="W6" i="1"/>
  <c r="X6" i="1"/>
  <c r="Y6" i="1"/>
  <c r="Z6" i="1"/>
  <c r="AA6" i="1"/>
  <c r="AB6" i="1"/>
  <c r="AC6" i="1"/>
  <c r="U7" i="1"/>
  <c r="V7" i="1"/>
  <c r="W7" i="1"/>
  <c r="X7" i="1"/>
  <c r="Y7" i="1"/>
  <c r="Z7" i="1"/>
  <c r="AA7" i="1"/>
  <c r="AB7" i="1"/>
  <c r="AC7" i="1"/>
  <c r="U8" i="1"/>
  <c r="V8" i="1"/>
  <c r="W8" i="1"/>
  <c r="X8" i="1"/>
  <c r="Y8" i="1"/>
  <c r="Z8" i="1"/>
  <c r="AA8" i="1"/>
  <c r="AB8" i="1"/>
  <c r="AC8" i="1"/>
  <c r="U9" i="1"/>
  <c r="V9" i="1"/>
  <c r="W9" i="1"/>
  <c r="X9" i="1"/>
  <c r="Y9" i="1"/>
  <c r="Z9" i="1"/>
  <c r="AA9" i="1"/>
  <c r="AB9" i="1"/>
  <c r="AC9" i="1"/>
  <c r="U10" i="1"/>
  <c r="V10" i="1"/>
  <c r="W10" i="1"/>
  <c r="X10" i="1"/>
  <c r="Y10" i="1"/>
  <c r="Z10" i="1"/>
  <c r="AA10" i="1"/>
  <c r="AB10" i="1"/>
  <c r="AC10" i="1"/>
  <c r="U11" i="1"/>
  <c r="V11" i="1"/>
  <c r="W11" i="1"/>
  <c r="X11" i="1"/>
  <c r="Y11" i="1"/>
  <c r="Z11" i="1"/>
  <c r="AA11" i="1"/>
  <c r="AB11" i="1"/>
  <c r="AC11" i="1"/>
  <c r="AD4" i="1"/>
  <c r="AB4" i="1"/>
  <c r="AC4" i="1"/>
  <c r="AA4" i="1"/>
  <c r="Z4" i="1"/>
  <c r="Y4" i="1"/>
  <c r="X4" i="1"/>
  <c r="W4" i="1"/>
  <c r="U4" i="1"/>
  <c r="V4" i="1"/>
  <c r="S90" i="1"/>
  <c r="S89" i="1"/>
  <c r="S88" i="1"/>
  <c r="S87" i="1"/>
  <c r="S86" i="1"/>
  <c r="S85" i="1"/>
  <c r="S84" i="1"/>
  <c r="S83" i="1"/>
  <c r="S75" i="1"/>
  <c r="S74" i="1"/>
  <c r="S73" i="1"/>
  <c r="S72" i="1"/>
  <c r="S71" i="1"/>
  <c r="S70" i="1"/>
  <c r="S69" i="1"/>
  <c r="S68" i="1"/>
  <c r="S60" i="1"/>
  <c r="S59" i="1"/>
  <c r="S58" i="1"/>
  <c r="S57" i="1"/>
  <c r="S56" i="1"/>
  <c r="S55" i="1"/>
  <c r="S54" i="1"/>
  <c r="S53" i="1"/>
  <c r="S46" i="1"/>
  <c r="S45" i="1"/>
  <c r="S44" i="1"/>
  <c r="S43" i="1"/>
  <c r="S42" i="1"/>
  <c r="S41" i="1"/>
  <c r="S40" i="1"/>
  <c r="S39" i="1"/>
  <c r="S21" i="1"/>
  <c r="S28" i="1"/>
  <c r="S27" i="1"/>
  <c r="S26" i="1"/>
  <c r="S25" i="1"/>
  <c r="S24" i="1"/>
  <c r="S23" i="1"/>
  <c r="S22" i="1"/>
  <c r="P90" i="1"/>
  <c r="P89" i="1"/>
  <c r="P88" i="1"/>
  <c r="P87" i="1"/>
  <c r="P86" i="1"/>
  <c r="P85" i="1"/>
  <c r="P84" i="1"/>
  <c r="P83" i="1"/>
  <c r="P75" i="1"/>
  <c r="P74" i="1"/>
  <c r="P73" i="1"/>
  <c r="P72" i="1"/>
  <c r="P71" i="1"/>
  <c r="P70" i="1"/>
  <c r="P69" i="1"/>
  <c r="P68" i="1"/>
  <c r="P60" i="1"/>
  <c r="P59" i="1"/>
  <c r="P58" i="1"/>
  <c r="P57" i="1"/>
  <c r="P56" i="1"/>
  <c r="P55" i="1"/>
  <c r="P54" i="1"/>
  <c r="P53" i="1"/>
  <c r="P46" i="1"/>
  <c r="P45" i="1"/>
  <c r="P44" i="1"/>
  <c r="P43" i="1"/>
  <c r="P42" i="1"/>
  <c r="P41" i="1"/>
  <c r="P40" i="1"/>
  <c r="P39" i="1"/>
  <c r="P28" i="1"/>
  <c r="P27" i="1"/>
  <c r="P26" i="1"/>
  <c r="P25" i="1"/>
  <c r="P24" i="1"/>
  <c r="P23" i="1"/>
  <c r="P22" i="1"/>
  <c r="P21" i="1"/>
  <c r="S5" i="1"/>
  <c r="S6" i="1"/>
  <c r="S7" i="1"/>
  <c r="S8" i="1"/>
  <c r="S9" i="1"/>
  <c r="S10" i="1"/>
  <c r="S11" i="1"/>
  <c r="P5" i="1"/>
  <c r="P6" i="1"/>
  <c r="P7" i="1"/>
  <c r="P8" i="1"/>
  <c r="P9" i="1"/>
  <c r="P10" i="1"/>
  <c r="P11" i="1"/>
  <c r="S4" i="1"/>
  <c r="P4" i="1"/>
  <c r="AC90" i="1" l="1"/>
  <c r="AA68" i="1"/>
  <c r="AA69" i="1"/>
  <c r="AA70" i="1"/>
  <c r="AA71" i="1"/>
  <c r="AA72" i="1"/>
  <c r="AA73" i="1"/>
  <c r="AA74" i="1"/>
  <c r="AA75" i="1"/>
  <c r="AA53" i="1"/>
  <c r="AA54" i="1"/>
  <c r="AA55" i="1"/>
  <c r="AA56" i="1"/>
  <c r="AA57" i="1"/>
  <c r="AA58" i="1"/>
  <c r="AA59" i="1"/>
  <c r="AA60" i="1"/>
  <c r="AC59" i="1"/>
  <c r="AC60" i="1"/>
  <c r="AA21" i="1"/>
  <c r="AA22" i="1"/>
  <c r="AA23" i="1"/>
  <c r="AA24" i="1"/>
  <c r="AA25" i="1"/>
  <c r="AA26" i="1"/>
  <c r="AA27" i="1"/>
  <c r="AA28" i="1"/>
  <c r="AC21" i="1"/>
  <c r="AC22" i="1"/>
  <c r="AC23" i="1"/>
  <c r="AC24" i="1"/>
  <c r="AC25" i="1"/>
  <c r="AC26" i="1"/>
  <c r="AC27" i="1"/>
  <c r="AC28" i="1"/>
  <c r="L112" i="1" l="1"/>
  <c r="J112" i="1"/>
  <c r="I112" i="1"/>
  <c r="G112" i="1"/>
  <c r="M112" i="1" s="1"/>
  <c r="P112" i="1" s="1"/>
  <c r="L111" i="1"/>
  <c r="J111" i="1"/>
  <c r="I111" i="1"/>
  <c r="G111" i="1"/>
  <c r="M111" i="1" s="1"/>
  <c r="P111" i="1" s="1"/>
  <c r="L110" i="1"/>
  <c r="J110" i="1"/>
  <c r="I110" i="1"/>
  <c r="G110" i="1"/>
  <c r="L109" i="1"/>
  <c r="J109" i="1"/>
  <c r="I109" i="1"/>
  <c r="G109" i="1"/>
  <c r="M109" i="1" s="1"/>
  <c r="P109" i="1" s="1"/>
  <c r="L108" i="1"/>
  <c r="J108" i="1"/>
  <c r="I108" i="1"/>
  <c r="G108" i="1"/>
  <c r="M108" i="1" s="1"/>
  <c r="P108" i="1" s="1"/>
  <c r="L107" i="1"/>
  <c r="J107" i="1"/>
  <c r="I107" i="1"/>
  <c r="G107" i="1"/>
  <c r="M107" i="1" s="1"/>
  <c r="P107" i="1" s="1"/>
  <c r="L106" i="1"/>
  <c r="J106" i="1"/>
  <c r="I106" i="1"/>
  <c r="G106" i="1"/>
  <c r="M106" i="1" s="1"/>
  <c r="P106" i="1" s="1"/>
  <c r="L105" i="1"/>
  <c r="J105" i="1"/>
  <c r="I105" i="1"/>
  <c r="G105" i="1"/>
  <c r="M105" i="1" s="1"/>
  <c r="P105" i="1" s="1"/>
  <c r="M110" i="1" l="1"/>
  <c r="P110" i="1" s="1"/>
  <c r="O112" i="1"/>
  <c r="R112" i="1" s="1"/>
  <c r="O110" i="1"/>
  <c r="R110" i="1" s="1"/>
  <c r="O108" i="1"/>
  <c r="R108" i="1" s="1"/>
  <c r="O106" i="1"/>
  <c r="R106" i="1" s="1"/>
  <c r="O105" i="1"/>
  <c r="R105" i="1" s="1"/>
  <c r="O107" i="1"/>
  <c r="R107" i="1" s="1"/>
  <c r="O111" i="1"/>
  <c r="R111" i="1" s="1"/>
  <c r="O109" i="1"/>
  <c r="R109" i="1" s="1"/>
  <c r="T90" i="1"/>
  <c r="R90" i="1"/>
  <c r="Q90" i="1"/>
  <c r="O90" i="1"/>
  <c r="T89" i="1"/>
  <c r="R89" i="1"/>
  <c r="Q89" i="1"/>
  <c r="O89" i="1"/>
  <c r="T88" i="1"/>
  <c r="R88" i="1"/>
  <c r="Q88" i="1"/>
  <c r="O88" i="1"/>
  <c r="T87" i="1"/>
  <c r="R87" i="1"/>
  <c r="Q87" i="1"/>
  <c r="O87" i="1"/>
  <c r="T86" i="1"/>
  <c r="R86" i="1"/>
  <c r="Q86" i="1"/>
  <c r="O86" i="1"/>
  <c r="T85" i="1"/>
  <c r="R85" i="1"/>
  <c r="Q85" i="1"/>
  <c r="O85" i="1"/>
  <c r="T84" i="1"/>
  <c r="R84" i="1"/>
  <c r="Q84" i="1"/>
  <c r="O84" i="1"/>
  <c r="T83" i="1"/>
  <c r="R83" i="1"/>
  <c r="Q83" i="1"/>
  <c r="O83" i="1"/>
  <c r="T75" i="1"/>
  <c r="R75" i="1"/>
  <c r="Q75" i="1"/>
  <c r="O75" i="1"/>
  <c r="T74" i="1"/>
  <c r="R74" i="1"/>
  <c r="Q74" i="1"/>
  <c r="O74" i="1"/>
  <c r="T73" i="1"/>
  <c r="R73" i="1"/>
  <c r="Q73" i="1"/>
  <c r="O73" i="1"/>
  <c r="T72" i="1"/>
  <c r="R72" i="1"/>
  <c r="Q72" i="1"/>
  <c r="O72" i="1"/>
  <c r="T71" i="1"/>
  <c r="R71" i="1"/>
  <c r="Q71" i="1"/>
  <c r="O71" i="1"/>
  <c r="T70" i="1"/>
  <c r="R70" i="1"/>
  <c r="Q70" i="1"/>
  <c r="O70" i="1"/>
  <c r="T69" i="1"/>
  <c r="R69" i="1"/>
  <c r="Q69" i="1"/>
  <c r="O69" i="1"/>
  <c r="T68" i="1"/>
  <c r="R68" i="1"/>
  <c r="Q68" i="1"/>
  <c r="O68" i="1"/>
  <c r="T60" i="1"/>
  <c r="R60" i="1"/>
  <c r="Q60" i="1"/>
  <c r="O60" i="1"/>
  <c r="T59" i="1"/>
  <c r="R59" i="1"/>
  <c r="Q59" i="1"/>
  <c r="O59" i="1"/>
  <c r="T58" i="1"/>
  <c r="R58" i="1"/>
  <c r="Q58" i="1"/>
  <c r="O58" i="1"/>
  <c r="T57" i="1"/>
  <c r="R57" i="1"/>
  <c r="Q57" i="1"/>
  <c r="O57" i="1"/>
  <c r="T56" i="1"/>
  <c r="R56" i="1"/>
  <c r="Q56" i="1"/>
  <c r="O56" i="1"/>
  <c r="T55" i="1"/>
  <c r="R55" i="1"/>
  <c r="Q55" i="1"/>
  <c r="O55" i="1"/>
  <c r="T54" i="1"/>
  <c r="R54" i="1"/>
  <c r="Q54" i="1"/>
  <c r="O54" i="1"/>
  <c r="T53" i="1"/>
  <c r="R53" i="1"/>
  <c r="Q53" i="1"/>
  <c r="O53" i="1"/>
  <c r="T46" i="1" l="1"/>
  <c r="R46" i="1"/>
  <c r="Q46" i="1"/>
  <c r="O46" i="1"/>
  <c r="T45" i="1"/>
  <c r="R45" i="1"/>
  <c r="Q45" i="1"/>
  <c r="O45" i="1"/>
  <c r="T44" i="1"/>
  <c r="R44" i="1"/>
  <c r="Q44" i="1"/>
  <c r="O44" i="1"/>
  <c r="T43" i="1"/>
  <c r="R43" i="1"/>
  <c r="Q43" i="1"/>
  <c r="O43" i="1"/>
  <c r="T42" i="1"/>
  <c r="R42" i="1"/>
  <c r="Q42" i="1"/>
  <c r="O42" i="1"/>
  <c r="T41" i="1"/>
  <c r="R41" i="1"/>
  <c r="Q41" i="1"/>
  <c r="O41" i="1"/>
  <c r="T40" i="1"/>
  <c r="R40" i="1"/>
  <c r="Q40" i="1"/>
  <c r="O40" i="1"/>
  <c r="T39" i="1"/>
  <c r="R39" i="1"/>
  <c r="Q39" i="1"/>
  <c r="O39" i="1"/>
  <c r="T28" i="1"/>
  <c r="R28" i="1"/>
  <c r="Q28" i="1"/>
  <c r="O28" i="1"/>
  <c r="T27" i="1"/>
  <c r="R27" i="1"/>
  <c r="Q27" i="1"/>
  <c r="O27" i="1"/>
  <c r="T26" i="1"/>
  <c r="R26" i="1"/>
  <c r="Q26" i="1"/>
  <c r="O26" i="1"/>
  <c r="T25" i="1"/>
  <c r="R25" i="1"/>
  <c r="Q25" i="1"/>
  <c r="O25" i="1"/>
  <c r="T24" i="1"/>
  <c r="R24" i="1"/>
  <c r="Q24" i="1"/>
  <c r="O24" i="1"/>
  <c r="T23" i="1"/>
  <c r="R23" i="1"/>
  <c r="Q23" i="1"/>
  <c r="O23" i="1"/>
  <c r="T22" i="1"/>
  <c r="R22" i="1"/>
  <c r="Q22" i="1"/>
  <c r="O22" i="1"/>
  <c r="T21" i="1"/>
  <c r="R21" i="1"/>
  <c r="Q21" i="1"/>
  <c r="O21" i="1"/>
  <c r="O10" i="1"/>
  <c r="O11" i="1"/>
  <c r="R10" i="1"/>
  <c r="R11" i="1"/>
  <c r="T5" i="1"/>
  <c r="T6" i="1"/>
  <c r="T7" i="1"/>
  <c r="T8" i="1"/>
  <c r="T9" i="1"/>
  <c r="T10" i="1"/>
  <c r="T11" i="1"/>
  <c r="Q5" i="1"/>
  <c r="Q6" i="1"/>
  <c r="Q7" i="1"/>
  <c r="Q8" i="1"/>
  <c r="Q9" i="1"/>
  <c r="Q10" i="1"/>
  <c r="Q11" i="1"/>
  <c r="T4" i="1"/>
  <c r="Q4" i="1"/>
  <c r="R9" i="1"/>
  <c r="O9" i="1"/>
  <c r="R8" i="1"/>
  <c r="O8" i="1"/>
  <c r="R7" i="1"/>
  <c r="O7" i="1"/>
  <c r="R6" i="1"/>
  <c r="O6" i="1"/>
  <c r="R5" i="1"/>
  <c r="O5" i="1"/>
  <c r="R4" i="1"/>
  <c r="O4" i="1"/>
</calcChain>
</file>

<file path=xl/sharedStrings.xml><?xml version="1.0" encoding="utf-8"?>
<sst xmlns="http://schemas.openxmlformats.org/spreadsheetml/2006/main" count="354" uniqueCount="34">
  <si>
    <t>1,5-PD</t>
  </si>
  <si>
    <t>Dodecan</t>
  </si>
  <si>
    <t>d-VL</t>
  </si>
  <si>
    <t>1,5-PD_1</t>
  </si>
  <si>
    <t>1,5-PD_2</t>
  </si>
  <si>
    <t>d-VL_1</t>
  </si>
  <si>
    <t>d-VL_2</t>
  </si>
  <si>
    <t>t1</t>
  </si>
  <si>
    <t>t0</t>
  </si>
  <si>
    <t>t2</t>
  </si>
  <si>
    <t>t3</t>
  </si>
  <si>
    <t>t4</t>
  </si>
  <si>
    <t>t5</t>
  </si>
  <si>
    <t>t6</t>
  </si>
  <si>
    <t>t7</t>
  </si>
  <si>
    <t>Stunden</t>
  </si>
  <si>
    <t>Fläche Analyt</t>
  </si>
  <si>
    <t>Verhältnis_1</t>
  </si>
  <si>
    <t>Verhältnis_2</t>
  </si>
  <si>
    <t>Verhältnis_Mittelwert</t>
  </si>
  <si>
    <t>Konzentration</t>
  </si>
  <si>
    <t>250 mM</t>
  </si>
  <si>
    <t xml:space="preserve">10 mM </t>
  </si>
  <si>
    <t>PD</t>
  </si>
  <si>
    <t>Ac</t>
  </si>
  <si>
    <t>Lactol</t>
  </si>
  <si>
    <t xml:space="preserve">50 mM </t>
  </si>
  <si>
    <t xml:space="preserve">100 mM </t>
  </si>
  <si>
    <t>Standartabweichung</t>
  </si>
  <si>
    <t>Konzentraion_1</t>
  </si>
  <si>
    <t>Konzentration_2</t>
  </si>
  <si>
    <t>20 mM PD</t>
  </si>
  <si>
    <t>100 mM PD</t>
  </si>
  <si>
    <t>250 mM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</si>
</sst>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9" xfId="0" applyBorder="1"/>
    <xf numFmtId="0" fontId="0" fillId="0" borderId="3" xfId="0" applyBorder="1"/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11" xfId="0" applyBorder="1"/>
    <xf numFmtId="0" fontId="0" fillId="0" borderId="5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0" borderId="2" xfId="1" applyFill="1" applyBorder="1" applyAlignment="1">
      <alignment horizontal="center" vertical="center"/>
    </xf>
    <xf numFmtId="0" fontId="1" fillId="0" borderId="9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Valerolacton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'Auswertung V1'!$B$4:$B$11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24</c:v>
                </c:pt>
                <c:pt idx="7">
                  <c:v>48</c:v>
                </c:pt>
              </c:numCache>
            </c:numRef>
          </c:xVal>
          <c:yVal>
            <c:numRef>
              <c:f>'Auswertung V1'!$Z$4:$Z$11</c:f>
              <c:numCache>
                <c:formatCode>General</c:formatCode>
                <c:ptCount val="8"/>
                <c:pt idx="0">
                  <c:v>0</c:v>
                </c:pt>
                <c:pt idx="1">
                  <c:v>0.48566597591255406</c:v>
                </c:pt>
                <c:pt idx="2">
                  <c:v>0.9189471199247049</c:v>
                </c:pt>
                <c:pt idx="3">
                  <c:v>1.3995154072373148</c:v>
                </c:pt>
                <c:pt idx="4">
                  <c:v>1.5905916694080386</c:v>
                </c:pt>
                <c:pt idx="5">
                  <c:v>1.8026322870048213</c:v>
                </c:pt>
                <c:pt idx="6">
                  <c:v>1.7922750229223126</c:v>
                </c:pt>
                <c:pt idx="7">
                  <c:v>1.2235631357280963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74-47E8-B478-1CB93859F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69360"/>
        <c:axId val="531871000"/>
      </c:scatterChart>
      <c:valAx>
        <c:axId val="531869360"/>
        <c:scaling>
          <c:orientation val="minMax"/>
          <c:max val="4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71000"/>
        <c:crosses val="autoZero"/>
        <c:crossBetween val="midCat"/>
      </c:valAx>
      <c:valAx>
        <c:axId val="53187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6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Valerolacton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'Auswertung V1'!$B$21:$B$28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24</c:v>
                </c:pt>
                <c:pt idx="7">
                  <c:v>48</c:v>
                </c:pt>
              </c:numCache>
            </c:numRef>
          </c:xVal>
          <c:yVal>
            <c:numRef>
              <c:f>'Auswertung V1'!$Z$21:$Z$28</c:f>
              <c:numCache>
                <c:formatCode>General</c:formatCode>
                <c:ptCount val="8"/>
                <c:pt idx="0">
                  <c:v>0</c:v>
                </c:pt>
                <c:pt idx="1">
                  <c:v>1.0706201116070833</c:v>
                </c:pt>
                <c:pt idx="2">
                  <c:v>1.7481574290412316</c:v>
                </c:pt>
                <c:pt idx="3">
                  <c:v>2.2724829148327461</c:v>
                </c:pt>
                <c:pt idx="4">
                  <c:v>2.4300506611543806</c:v>
                </c:pt>
                <c:pt idx="5">
                  <c:v>2.5857443236112219</c:v>
                </c:pt>
                <c:pt idx="6">
                  <c:v>2.261423548463076</c:v>
                </c:pt>
                <c:pt idx="7">
                  <c:v>1.6618888321864236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A6-40AC-9E5A-62CE7E46E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69360"/>
        <c:axId val="531871000"/>
      </c:scatterChart>
      <c:valAx>
        <c:axId val="531869360"/>
        <c:scaling>
          <c:orientation val="minMax"/>
          <c:max val="4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71000"/>
        <c:crosses val="autoZero"/>
        <c:crossBetween val="midCat"/>
      </c:valAx>
      <c:valAx>
        <c:axId val="53187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6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Valerolacton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'Auswertung V1'!$B$39:$B$46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24</c:v>
                </c:pt>
                <c:pt idx="7">
                  <c:v>48</c:v>
                </c:pt>
              </c:numCache>
            </c:numRef>
          </c:xVal>
          <c:yVal>
            <c:numRef>
              <c:f>'Auswertung V1'!$Z$39:$Z$46</c:f>
              <c:numCache>
                <c:formatCode>General</c:formatCode>
                <c:ptCount val="8"/>
                <c:pt idx="0">
                  <c:v>0.34343859996333304</c:v>
                </c:pt>
                <c:pt idx="1">
                  <c:v>1.353057736553174</c:v>
                </c:pt>
                <c:pt idx="2">
                  <c:v>2.136680479513501</c:v>
                </c:pt>
                <c:pt idx="3">
                  <c:v>2.7952790984944249</c:v>
                </c:pt>
                <c:pt idx="4">
                  <c:v>2.951220992629831</c:v>
                </c:pt>
                <c:pt idx="5">
                  <c:v>3.0781084455539141</c:v>
                </c:pt>
                <c:pt idx="6">
                  <c:v>2.6346348971517672</c:v>
                </c:pt>
                <c:pt idx="7">
                  <c:v>2.1311617017277862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E-4307-9CF7-5774EAF69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69360"/>
        <c:axId val="531871000"/>
      </c:scatterChart>
      <c:valAx>
        <c:axId val="531869360"/>
        <c:scaling>
          <c:orientation val="minMax"/>
          <c:max val="4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71000"/>
        <c:crosses val="autoZero"/>
        <c:crossBetween val="midCat"/>
      </c:valAx>
      <c:valAx>
        <c:axId val="531871000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6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Valerolacton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'Auswertung V1'!$B$53:$B$60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24</c:v>
                </c:pt>
                <c:pt idx="6">
                  <c:v>48</c:v>
                </c:pt>
              </c:numCache>
            </c:numRef>
          </c:xVal>
          <c:yVal>
            <c:numRef>
              <c:f>'Auswertung V1'!$Z$53:$Z$60</c:f>
              <c:numCache>
                <c:formatCode>General</c:formatCode>
                <c:ptCount val="8"/>
                <c:pt idx="0">
                  <c:v>0.2962332903499138</c:v>
                </c:pt>
                <c:pt idx="1">
                  <c:v>1.2719038086341719</c:v>
                </c:pt>
                <c:pt idx="2">
                  <c:v>2.5889587867978672</c:v>
                </c:pt>
                <c:pt idx="3">
                  <c:v>4.109808772968222</c:v>
                </c:pt>
                <c:pt idx="4">
                  <c:v>4.778370690132598</c:v>
                </c:pt>
                <c:pt idx="5">
                  <c:v>5.4273079287760373</c:v>
                </c:pt>
                <c:pt idx="6">
                  <c:v>4.0997825656516076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93-4CE0-810F-206FE4082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69360"/>
        <c:axId val="531871000"/>
      </c:scatterChart>
      <c:valAx>
        <c:axId val="531869360"/>
        <c:scaling>
          <c:orientation val="minMax"/>
          <c:max val="4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71000"/>
        <c:crosses val="autoZero"/>
        <c:crossBetween val="midCat"/>
      </c:valAx>
      <c:valAx>
        <c:axId val="531871000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6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Valerolacton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'Auswertung V1'!$B$68:$B$75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24</c:v>
                </c:pt>
                <c:pt idx="6">
                  <c:v>48</c:v>
                </c:pt>
              </c:numCache>
            </c:numRef>
          </c:xVal>
          <c:yVal>
            <c:numRef>
              <c:f>'Auswertung V1'!$Z$68:$Z$75</c:f>
              <c:numCache>
                <c:formatCode>General</c:formatCode>
                <c:ptCount val="8"/>
                <c:pt idx="0">
                  <c:v>0.26686237322128897</c:v>
                </c:pt>
                <c:pt idx="1">
                  <c:v>1.1555019668008644</c:v>
                </c:pt>
                <c:pt idx="2">
                  <c:v>2.3740400168891846</c:v>
                </c:pt>
                <c:pt idx="3">
                  <c:v>3.9164802330905424</c:v>
                </c:pt>
                <c:pt idx="4">
                  <c:v>5.7725004255929964</c:v>
                </c:pt>
                <c:pt idx="5">
                  <c:v>11.738741241965091</c:v>
                </c:pt>
                <c:pt idx="6">
                  <c:v>10.027511206335641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E1-42D4-87B0-79AA8F570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69360"/>
        <c:axId val="531871000"/>
      </c:scatterChart>
      <c:valAx>
        <c:axId val="531869360"/>
        <c:scaling>
          <c:orientation val="minMax"/>
          <c:max val="4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71000"/>
        <c:crosses val="autoZero"/>
        <c:crossBetween val="midCat"/>
      </c:valAx>
      <c:valAx>
        <c:axId val="531871000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6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Valerolacton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'Auswertung V1'!$B$83:$B$90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24</c:v>
                </c:pt>
                <c:pt idx="6">
                  <c:v>48</c:v>
                </c:pt>
              </c:numCache>
            </c:numRef>
          </c:xVal>
          <c:yVal>
            <c:numRef>
              <c:f>'Auswertung V1'!$Z$83:$Z$90</c:f>
              <c:numCache>
                <c:formatCode>General</c:formatCode>
                <c:ptCount val="8"/>
                <c:pt idx="0">
                  <c:v>0.34327061881267479</c:v>
                </c:pt>
                <c:pt idx="1">
                  <c:v>1.0710364631368197</c:v>
                </c:pt>
                <c:pt idx="2">
                  <c:v>2.1519045148245457</c:v>
                </c:pt>
                <c:pt idx="3">
                  <c:v>3.8911932018132593</c:v>
                </c:pt>
                <c:pt idx="4">
                  <c:v>5.5656866475745881</c:v>
                </c:pt>
                <c:pt idx="5">
                  <c:v>11.701289380641844</c:v>
                </c:pt>
                <c:pt idx="6">
                  <c:v>12.54682789059378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E4-48D8-8B1B-0B3917CD6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69360"/>
        <c:axId val="531871000"/>
      </c:scatterChart>
      <c:valAx>
        <c:axId val="531869360"/>
        <c:scaling>
          <c:orientation val="minMax"/>
          <c:max val="4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71000"/>
        <c:crosses val="autoZero"/>
        <c:crossBetween val="midCat"/>
      </c:valAx>
      <c:valAx>
        <c:axId val="531871000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6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Valerolacton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'Auswertung V1'!$B$105:$B$112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24</c:v>
                </c:pt>
                <c:pt idx="7">
                  <c:v>48</c:v>
                </c:pt>
              </c:numCache>
            </c:numRef>
          </c:xVal>
          <c:yVal>
            <c:numRef>
              <c:f>'Auswertung V1'!$R$105:$R$112</c:f>
              <c:numCache>
                <c:formatCode>General</c:formatCode>
                <c:ptCount val="8"/>
                <c:pt idx="0">
                  <c:v>5.2953050245830635</c:v>
                </c:pt>
                <c:pt idx="1">
                  <c:v>4.6708923370708844</c:v>
                </c:pt>
                <c:pt idx="2">
                  <c:v>3.7208806952507296</c:v>
                </c:pt>
                <c:pt idx="3">
                  <c:v>2.8775910197348415</c:v>
                </c:pt>
                <c:pt idx="4">
                  <c:v>2.2743401891068871</c:v>
                </c:pt>
                <c:pt idx="5">
                  <c:v>2.0490780879306856</c:v>
                </c:pt>
                <c:pt idx="6">
                  <c:v>1.536992216465459</c:v>
                </c:pt>
                <c:pt idx="7">
                  <c:v>1.2295937731723672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A3-405A-BA83-9B0363A82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69360"/>
        <c:axId val="531871000"/>
      </c:scatterChart>
      <c:valAx>
        <c:axId val="531869360"/>
        <c:scaling>
          <c:orientation val="minMax"/>
          <c:max val="4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71000"/>
        <c:crosses val="autoZero"/>
        <c:crossBetween val="midCat"/>
      </c:valAx>
      <c:valAx>
        <c:axId val="531871000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6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Lactol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'Auswertung V1'!$B$4:$B$11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24</c:v>
                </c:pt>
                <c:pt idx="7">
                  <c:v>48</c:v>
                </c:pt>
              </c:numCache>
            </c:numRef>
          </c:xVal>
          <c:yVal>
            <c:numRef>
              <c:f>'Auswertung V1'!$Y$4:$Y$11</c:f>
              <c:numCache>
                <c:formatCode>General</c:formatCode>
                <c:ptCount val="8"/>
                <c:pt idx="0">
                  <c:v>0</c:v>
                </c:pt>
                <c:pt idx="1">
                  <c:v>0.16170210567730608</c:v>
                </c:pt>
                <c:pt idx="2">
                  <c:v>0.12421672441296099</c:v>
                </c:pt>
                <c:pt idx="3">
                  <c:v>9.0380731659578287E-2</c:v>
                </c:pt>
                <c:pt idx="4">
                  <c:v>5.9288777815413904E-2</c:v>
                </c:pt>
                <c:pt idx="5">
                  <c:v>5.2268869261711377E-2</c:v>
                </c:pt>
                <c:pt idx="6">
                  <c:v>2.9546505080680539E-2</c:v>
                </c:pt>
                <c:pt idx="7">
                  <c:v>2.6775524173421245E-2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6-43AE-81B8-927CE4077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69360"/>
        <c:axId val="531871000"/>
      </c:scatterChart>
      <c:valAx>
        <c:axId val="531869360"/>
        <c:scaling>
          <c:orientation val="minMax"/>
          <c:max val="4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71000"/>
        <c:crosses val="autoZero"/>
        <c:crossBetween val="midCat"/>
      </c:valAx>
      <c:valAx>
        <c:axId val="53187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6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Lactol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'Auswertung V1'!$B$21:$B$28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24</c:v>
                </c:pt>
                <c:pt idx="7">
                  <c:v>48</c:v>
                </c:pt>
              </c:numCache>
            </c:numRef>
          </c:xVal>
          <c:yVal>
            <c:numRef>
              <c:f>'Auswertung V1'!$Y$21:$Y$28</c:f>
              <c:numCache>
                <c:formatCode>General</c:formatCode>
                <c:ptCount val="8"/>
                <c:pt idx="0">
                  <c:v>3.6776136870110894E-2</c:v>
                </c:pt>
                <c:pt idx="1">
                  <c:v>0.51382216845054929</c:v>
                </c:pt>
                <c:pt idx="2">
                  <c:v>0.33049864734106121</c:v>
                </c:pt>
                <c:pt idx="3">
                  <c:v>0.19895353045490027</c:v>
                </c:pt>
                <c:pt idx="4">
                  <c:v>0.1409703208354848</c:v>
                </c:pt>
                <c:pt idx="5">
                  <c:v>0.11795112034399499</c:v>
                </c:pt>
                <c:pt idx="6">
                  <c:v>7.1565239278517392E-2</c:v>
                </c:pt>
                <c:pt idx="7">
                  <c:v>0.10605452525347152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8E-4015-B40A-C0E9328AB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69360"/>
        <c:axId val="531871000"/>
      </c:scatterChart>
      <c:valAx>
        <c:axId val="531869360"/>
        <c:scaling>
          <c:orientation val="minMax"/>
          <c:max val="4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71000"/>
        <c:crosses val="autoZero"/>
        <c:crossBetween val="midCat"/>
      </c:valAx>
      <c:valAx>
        <c:axId val="53187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6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Lactol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'Auswertung V1'!$B$39:$B$46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24</c:v>
                </c:pt>
                <c:pt idx="7">
                  <c:v>48</c:v>
                </c:pt>
              </c:numCache>
            </c:numRef>
          </c:xVal>
          <c:yVal>
            <c:numRef>
              <c:f>'Auswertung V1'!$Y$39:$Y$46</c:f>
              <c:numCache>
                <c:formatCode>General</c:formatCode>
                <c:ptCount val="8"/>
                <c:pt idx="0">
                  <c:v>7.1595160002858191E-2</c:v>
                </c:pt>
                <c:pt idx="1">
                  <c:v>1.1150478864956819</c:v>
                </c:pt>
                <c:pt idx="2">
                  <c:v>0.67940737113733718</c:v>
                </c:pt>
                <c:pt idx="3">
                  <c:v>0.38259481952830737</c:v>
                </c:pt>
                <c:pt idx="4">
                  <c:v>0.26638314120619899</c:v>
                </c:pt>
                <c:pt idx="5">
                  <c:v>0.20689655958921643</c:v>
                </c:pt>
                <c:pt idx="6">
                  <c:v>0.12724073703486974</c:v>
                </c:pt>
                <c:pt idx="7">
                  <c:v>0.1701200108794225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8-43EF-93AA-DD70CB76E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69360"/>
        <c:axId val="531871000"/>
      </c:scatterChart>
      <c:valAx>
        <c:axId val="531869360"/>
        <c:scaling>
          <c:orientation val="minMax"/>
          <c:max val="4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71000"/>
        <c:crosses val="autoZero"/>
        <c:crossBetween val="midCat"/>
      </c:valAx>
      <c:valAx>
        <c:axId val="53187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6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Lactol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'Auswertung V1'!$B$53:$B$60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24</c:v>
                </c:pt>
                <c:pt idx="6">
                  <c:v>48</c:v>
                </c:pt>
              </c:numCache>
            </c:numRef>
          </c:xVal>
          <c:yVal>
            <c:numRef>
              <c:f>'Auswertung V1'!$Y$53:$Y$60</c:f>
              <c:numCache>
                <c:formatCode>General</c:formatCode>
                <c:ptCount val="8"/>
                <c:pt idx="0">
                  <c:v>8.7426361346010173E-2</c:v>
                </c:pt>
                <c:pt idx="1">
                  <c:v>1.9051817817373291</c:v>
                </c:pt>
                <c:pt idx="2">
                  <c:v>2.1158679604411654</c:v>
                </c:pt>
                <c:pt idx="3">
                  <c:v>1.5210695287691545</c:v>
                </c:pt>
                <c:pt idx="4">
                  <c:v>0.96259665515719639</c:v>
                </c:pt>
                <c:pt idx="5">
                  <c:v>0.24056112090744605</c:v>
                </c:pt>
                <c:pt idx="6">
                  <c:v>0.19826216750076933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7-4DA4-A5B0-99D963870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69360"/>
        <c:axId val="531871000"/>
      </c:scatterChart>
      <c:valAx>
        <c:axId val="531869360"/>
        <c:scaling>
          <c:orientation val="minMax"/>
          <c:max val="4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71000"/>
        <c:crosses val="autoZero"/>
        <c:crossBetween val="midCat"/>
      </c:valAx>
      <c:valAx>
        <c:axId val="53187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6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Lactol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'Auswertung V1'!$B$68:$B$75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24</c:v>
                </c:pt>
                <c:pt idx="6">
                  <c:v>48</c:v>
                </c:pt>
              </c:numCache>
            </c:numRef>
          </c:xVal>
          <c:yVal>
            <c:numRef>
              <c:f>'Auswertung V1'!$Y$68:$Y$75</c:f>
              <c:numCache>
                <c:formatCode>General</c:formatCode>
                <c:ptCount val="8"/>
                <c:pt idx="0">
                  <c:v>8.4894044187927967E-2</c:v>
                </c:pt>
                <c:pt idx="1">
                  <c:v>1.9074376926732712</c:v>
                </c:pt>
                <c:pt idx="2">
                  <c:v>2.4586770082251697</c:v>
                </c:pt>
                <c:pt idx="3">
                  <c:v>2.5941240123851159</c:v>
                </c:pt>
                <c:pt idx="4">
                  <c:v>2.7442824600832605</c:v>
                </c:pt>
                <c:pt idx="5">
                  <c:v>1.7757167374729952</c:v>
                </c:pt>
                <c:pt idx="6">
                  <c:v>0.71070563623167982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4F-4FE0-A891-06AF66B03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69360"/>
        <c:axId val="531871000"/>
      </c:scatterChart>
      <c:valAx>
        <c:axId val="531869360"/>
        <c:scaling>
          <c:orientation val="minMax"/>
          <c:max val="4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71000"/>
        <c:crosses val="autoZero"/>
        <c:crossBetween val="midCat"/>
      </c:valAx>
      <c:valAx>
        <c:axId val="53187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6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Lactol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'Auswertung V1'!$B$83:$B$90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24</c:v>
                </c:pt>
                <c:pt idx="6">
                  <c:v>48</c:v>
                </c:pt>
              </c:numCache>
            </c:numRef>
          </c:xVal>
          <c:yVal>
            <c:numRef>
              <c:f>'Auswertung V1'!$Y$83:$Y$90</c:f>
              <c:numCache>
                <c:formatCode>General</c:formatCode>
                <c:ptCount val="8"/>
                <c:pt idx="0">
                  <c:v>6.9808168706025769E-2</c:v>
                </c:pt>
                <c:pt idx="1">
                  <c:v>1.8294694611852584</c:v>
                </c:pt>
                <c:pt idx="2">
                  <c:v>2.4363190344603902</c:v>
                </c:pt>
                <c:pt idx="3">
                  <c:v>2.8921800342861874</c:v>
                </c:pt>
                <c:pt idx="4">
                  <c:v>3.0411428620217773</c:v>
                </c:pt>
                <c:pt idx="5">
                  <c:v>2.5497987806098261</c:v>
                </c:pt>
                <c:pt idx="6">
                  <c:v>1.8085206280034272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F-4CCF-BFCF-A85700330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69360"/>
        <c:axId val="531871000"/>
      </c:scatterChart>
      <c:valAx>
        <c:axId val="531869360"/>
        <c:scaling>
          <c:orientation val="minMax"/>
          <c:max val="4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71000"/>
        <c:crosses val="autoZero"/>
        <c:crossBetween val="midCat"/>
      </c:valAx>
      <c:valAx>
        <c:axId val="53187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186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683559</xdr:colOff>
      <xdr:row>0</xdr:row>
      <xdr:rowOff>44824</xdr:rowOff>
    </xdr:from>
    <xdr:to>
      <xdr:col>38</xdr:col>
      <xdr:colOff>47999</xdr:colOff>
      <xdr:row>11</xdr:row>
      <xdr:rowOff>44824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701115</xdr:colOff>
      <xdr:row>16</xdr:row>
      <xdr:rowOff>33617</xdr:rowOff>
    </xdr:from>
    <xdr:to>
      <xdr:col>38</xdr:col>
      <xdr:colOff>56030</xdr:colOff>
      <xdr:row>27</xdr:row>
      <xdr:rowOff>33618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153707</xdr:colOff>
      <xdr:row>34</xdr:row>
      <xdr:rowOff>145676</xdr:rowOff>
    </xdr:from>
    <xdr:to>
      <xdr:col>38</xdr:col>
      <xdr:colOff>280147</xdr:colOff>
      <xdr:row>45</xdr:row>
      <xdr:rowOff>145676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0</xdr:colOff>
      <xdr:row>49</xdr:row>
      <xdr:rowOff>0</xdr:rowOff>
    </xdr:from>
    <xdr:to>
      <xdr:col>37</xdr:col>
      <xdr:colOff>123265</xdr:colOff>
      <xdr:row>60</xdr:row>
      <xdr:rowOff>1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65</xdr:row>
      <xdr:rowOff>0</xdr:rowOff>
    </xdr:from>
    <xdr:to>
      <xdr:col>37</xdr:col>
      <xdr:colOff>123265</xdr:colOff>
      <xdr:row>76</xdr:row>
      <xdr:rowOff>17320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0</xdr:colOff>
      <xdr:row>80</xdr:row>
      <xdr:rowOff>0</xdr:rowOff>
    </xdr:from>
    <xdr:to>
      <xdr:col>37</xdr:col>
      <xdr:colOff>123265</xdr:colOff>
      <xdr:row>91</xdr:row>
      <xdr:rowOff>17320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0</xdr:colOff>
      <xdr:row>93</xdr:row>
      <xdr:rowOff>17318</xdr:rowOff>
    </xdr:from>
    <xdr:to>
      <xdr:col>27</xdr:col>
      <xdr:colOff>571500</xdr:colOff>
      <xdr:row>112</xdr:row>
      <xdr:rowOff>1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291110</xdr:colOff>
      <xdr:row>0</xdr:row>
      <xdr:rowOff>55130</xdr:rowOff>
    </xdr:from>
    <xdr:to>
      <xdr:col>43</xdr:col>
      <xdr:colOff>417550</xdr:colOff>
      <xdr:row>11</xdr:row>
      <xdr:rowOff>55130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0</xdr:colOff>
      <xdr:row>17</xdr:row>
      <xdr:rowOff>0</xdr:rowOff>
    </xdr:from>
    <xdr:to>
      <xdr:col>43</xdr:col>
      <xdr:colOff>123265</xdr:colOff>
      <xdr:row>28</xdr:row>
      <xdr:rowOff>1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38</xdr:col>
      <xdr:colOff>285750</xdr:colOff>
      <xdr:row>34</xdr:row>
      <xdr:rowOff>142875</xdr:rowOff>
    </xdr:from>
    <xdr:to>
      <xdr:col>43</xdr:col>
      <xdr:colOff>412190</xdr:colOff>
      <xdr:row>45</xdr:row>
      <xdr:rowOff>142875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0</xdr:colOff>
      <xdr:row>49</xdr:row>
      <xdr:rowOff>0</xdr:rowOff>
    </xdr:from>
    <xdr:to>
      <xdr:col>43</xdr:col>
      <xdr:colOff>123265</xdr:colOff>
      <xdr:row>60</xdr:row>
      <xdr:rowOff>0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0</xdr:colOff>
      <xdr:row>65</xdr:row>
      <xdr:rowOff>0</xdr:rowOff>
    </xdr:from>
    <xdr:to>
      <xdr:col>43</xdr:col>
      <xdr:colOff>123265</xdr:colOff>
      <xdr:row>76</xdr:row>
      <xdr:rowOff>17319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38</xdr:col>
      <xdr:colOff>0</xdr:colOff>
      <xdr:row>80</xdr:row>
      <xdr:rowOff>0</xdr:rowOff>
    </xdr:from>
    <xdr:to>
      <xdr:col>43</xdr:col>
      <xdr:colOff>123265</xdr:colOff>
      <xdr:row>91</xdr:row>
      <xdr:rowOff>17319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3"/>
  <sheetViews>
    <sheetView tabSelected="1" zoomScale="70" zoomScaleNormal="70" workbookViewId="0">
      <selection activeCell="B34" sqref="B34"/>
    </sheetView>
  </sheetViews>
  <sheetFormatPr baseColWidth="10" defaultRowHeight="14.5" x14ac:dyDescent="0.35"/>
  <sheetData>
    <row r="1" spans="1:32" ht="15" thickBot="1" x14ac:dyDescent="0.4">
      <c r="A1" t="s">
        <v>31</v>
      </c>
      <c r="C1" s="16" t="s">
        <v>16</v>
      </c>
      <c r="D1" s="17"/>
      <c r="E1" s="16" t="s">
        <v>16</v>
      </c>
      <c r="F1" s="17"/>
      <c r="G1" s="16" t="s">
        <v>16</v>
      </c>
      <c r="H1" s="17"/>
      <c r="I1" s="16" t="s">
        <v>16</v>
      </c>
      <c r="J1" s="17"/>
      <c r="K1" s="16" t="s">
        <v>16</v>
      </c>
      <c r="L1" s="17"/>
      <c r="M1" s="16" t="s">
        <v>16</v>
      </c>
      <c r="N1" s="17"/>
      <c r="O1" s="16" t="s">
        <v>17</v>
      </c>
      <c r="P1" s="17"/>
      <c r="Q1" s="18"/>
      <c r="R1" s="16" t="s">
        <v>18</v>
      </c>
      <c r="S1" s="17"/>
      <c r="T1" s="18"/>
      <c r="U1" s="16" t="s">
        <v>29</v>
      </c>
      <c r="V1" s="17"/>
      <c r="W1" s="18"/>
      <c r="X1" s="16" t="s">
        <v>30</v>
      </c>
      <c r="Y1" s="17"/>
      <c r="Z1" s="18"/>
      <c r="AA1" s="16" t="s">
        <v>20</v>
      </c>
      <c r="AB1" s="17"/>
      <c r="AC1" s="18"/>
      <c r="AD1" s="16" t="s">
        <v>28</v>
      </c>
      <c r="AE1" s="17"/>
      <c r="AF1" s="18"/>
    </row>
    <row r="2" spans="1:32" x14ac:dyDescent="0.35">
      <c r="B2" s="22" t="s">
        <v>15</v>
      </c>
      <c r="C2" s="19" t="s">
        <v>3</v>
      </c>
      <c r="D2" s="19" t="s">
        <v>1</v>
      </c>
      <c r="E2" s="19" t="s">
        <v>4</v>
      </c>
      <c r="F2" s="19" t="s">
        <v>1</v>
      </c>
      <c r="G2" s="19" t="s">
        <v>25</v>
      </c>
      <c r="H2" s="19" t="s">
        <v>1</v>
      </c>
      <c r="I2" s="19" t="s">
        <v>25</v>
      </c>
      <c r="J2" s="19" t="s">
        <v>1</v>
      </c>
      <c r="K2" s="19" t="s">
        <v>5</v>
      </c>
      <c r="L2" s="19" t="s">
        <v>1</v>
      </c>
      <c r="M2" s="19" t="s">
        <v>6</v>
      </c>
      <c r="N2" s="19" t="s">
        <v>1</v>
      </c>
      <c r="O2" s="19" t="s">
        <v>0</v>
      </c>
      <c r="P2" s="19" t="s">
        <v>25</v>
      </c>
      <c r="Q2" s="19" t="s">
        <v>2</v>
      </c>
      <c r="R2" s="19" t="s">
        <v>0</v>
      </c>
      <c r="S2" s="19" t="s">
        <v>25</v>
      </c>
      <c r="T2" s="19" t="s">
        <v>2</v>
      </c>
      <c r="U2" s="19" t="s">
        <v>0</v>
      </c>
      <c r="V2" s="19" t="s">
        <v>25</v>
      </c>
      <c r="W2" s="19" t="s">
        <v>2</v>
      </c>
      <c r="X2" s="19" t="s">
        <v>0</v>
      </c>
      <c r="Y2" s="19" t="s">
        <v>25</v>
      </c>
      <c r="Z2" s="19" t="s">
        <v>2</v>
      </c>
      <c r="AA2" s="19" t="s">
        <v>0</v>
      </c>
      <c r="AB2" s="19" t="s">
        <v>25</v>
      </c>
      <c r="AC2" s="19" t="s">
        <v>2</v>
      </c>
      <c r="AD2" s="19" t="s">
        <v>0</v>
      </c>
      <c r="AE2" s="19" t="s">
        <v>25</v>
      </c>
      <c r="AF2" s="19" t="s">
        <v>2</v>
      </c>
    </row>
    <row r="3" spans="1:32" ht="15" thickBot="1" x14ac:dyDescent="0.4">
      <c r="B3" s="23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32" x14ac:dyDescent="0.35">
      <c r="A4" s="4" t="s">
        <v>8</v>
      </c>
      <c r="B4" s="1">
        <v>0</v>
      </c>
      <c r="C4" s="7">
        <v>4288933</v>
      </c>
      <c r="D4" s="8">
        <v>7562151</v>
      </c>
      <c r="E4" s="7">
        <v>4864978</v>
      </c>
      <c r="F4" s="8">
        <v>7848406</v>
      </c>
      <c r="G4" s="7">
        <v>0</v>
      </c>
      <c r="H4" s="10">
        <v>610566</v>
      </c>
      <c r="I4" s="14">
        <v>0</v>
      </c>
      <c r="J4">
        <v>610566</v>
      </c>
      <c r="K4" s="7">
        <v>0</v>
      </c>
      <c r="L4" s="10">
        <v>610566</v>
      </c>
      <c r="M4" s="7">
        <v>0</v>
      </c>
      <c r="N4">
        <v>610566</v>
      </c>
      <c r="O4" s="7">
        <f t="shared" ref="O4:O9" si="0">C4/D4</f>
        <v>0.56715780999347942</v>
      </c>
      <c r="P4" s="14">
        <f>G4/H4</f>
        <v>0</v>
      </c>
      <c r="Q4" s="14">
        <f>K4/L4</f>
        <v>0</v>
      </c>
      <c r="R4" s="7">
        <f t="shared" ref="R4:R9" si="1">E4/F4</f>
        <v>0.61986828917871983</v>
      </c>
      <c r="S4" s="14">
        <f>I4/J4</f>
        <v>0</v>
      </c>
      <c r="T4" s="14">
        <f>M4/N4</f>
        <v>0</v>
      </c>
      <c r="U4" s="7">
        <f>O4/0.048494*2</f>
        <v>23.390844640305168</v>
      </c>
      <c r="V4" s="14">
        <f>P4/0.05899</f>
        <v>0</v>
      </c>
      <c r="W4" s="8">
        <f>Q4/0.0571</f>
        <v>0</v>
      </c>
      <c r="X4" s="7">
        <f>R4/0.048494*2</f>
        <v>25.564741583648278</v>
      </c>
      <c r="Y4" s="14">
        <f>S4/0.05899</f>
        <v>0</v>
      </c>
      <c r="Z4" s="8">
        <f>T4/0.0571</f>
        <v>0</v>
      </c>
      <c r="AA4" s="7">
        <f>AVERAGE(U4,X4)</f>
        <v>24.477793111976723</v>
      </c>
      <c r="AB4" s="14">
        <f t="shared" ref="AB4:AC4" si="2">AVERAGE(V4,Y4)</f>
        <v>0</v>
      </c>
      <c r="AC4" s="8">
        <f t="shared" si="2"/>
        <v>0</v>
      </c>
      <c r="AD4" s="7">
        <f>_xlfn.STDEV.P(U4,X4)</f>
        <v>1.0869484716715547</v>
      </c>
      <c r="AE4" s="14">
        <f t="shared" ref="AE4:AF4" si="3">_xlfn.STDEV.P(V4,Y4)</f>
        <v>0</v>
      </c>
      <c r="AF4" s="8">
        <f t="shared" si="3"/>
        <v>0</v>
      </c>
    </row>
    <row r="5" spans="1:32" x14ac:dyDescent="0.35">
      <c r="A5" s="5" t="s">
        <v>7</v>
      </c>
      <c r="B5" s="2">
        <v>1</v>
      </c>
      <c r="C5" s="9">
        <v>4945514</v>
      </c>
      <c r="D5" s="10">
        <v>8178928</v>
      </c>
      <c r="E5" s="9">
        <v>4772321</v>
      </c>
      <c r="F5" s="10">
        <v>8147299</v>
      </c>
      <c r="G5" s="9">
        <v>5975</v>
      </c>
      <c r="H5" s="10">
        <v>610566</v>
      </c>
      <c r="I5">
        <v>5918</v>
      </c>
      <c r="J5">
        <v>620413</v>
      </c>
      <c r="K5" s="9">
        <v>19080</v>
      </c>
      <c r="L5" s="10">
        <v>610566</v>
      </c>
      <c r="M5" s="9">
        <v>17205</v>
      </c>
      <c r="N5">
        <v>620413</v>
      </c>
      <c r="O5" s="9">
        <f t="shared" si="0"/>
        <v>0.6046653057711231</v>
      </c>
      <c r="P5">
        <f t="shared" ref="P5:P11" si="4">G5/H5</f>
        <v>9.7860018409148229E-3</v>
      </c>
      <c r="Q5">
        <f t="shared" ref="Q5:Q11" si="5">K5/L5</f>
        <v>3.1249692907892021E-2</v>
      </c>
      <c r="R5" s="9">
        <f t="shared" si="1"/>
        <v>0.58575498456605068</v>
      </c>
      <c r="S5">
        <f t="shared" ref="S5:S11" si="6">I5/J5</f>
        <v>9.5388072139042865E-3</v>
      </c>
      <c r="T5">
        <f t="shared" ref="T5:T11" si="7">M5/N5</f>
        <v>2.7731527224606835E-2</v>
      </c>
      <c r="U5" s="9">
        <f t="shared" ref="U5:U11" si="8">O5/0.048494*2</f>
        <v>24.937736865225514</v>
      </c>
      <c r="V5">
        <f t="shared" ref="V5:V11" si="9">P5/0.05899</f>
        <v>0.16589255536387223</v>
      </c>
      <c r="W5" s="10">
        <f t="shared" ref="W5:W11" si="10">Q5/0.0571</f>
        <v>0.54728008595257482</v>
      </c>
      <c r="X5" s="9">
        <f t="shared" ref="X5:X11" si="11">R5/0.048494*2</f>
        <v>24.157833322310005</v>
      </c>
      <c r="Y5">
        <f t="shared" ref="Y5:Y11" si="12">S5/0.05899</f>
        <v>0.16170210567730608</v>
      </c>
      <c r="Z5" s="10">
        <f t="shared" ref="Z5:Z11" si="13">T5/0.0571</f>
        <v>0.48566597591255406</v>
      </c>
      <c r="AA5" s="9">
        <f t="shared" ref="AA5:AA11" si="14">AVERAGE(U5,X5)</f>
        <v>24.547785093767757</v>
      </c>
      <c r="AB5">
        <f t="shared" ref="AB5:AB11" si="15">AVERAGE(V5,Y5)</f>
        <v>0.16379733052058915</v>
      </c>
      <c r="AC5" s="10">
        <f t="shared" ref="AC5:AC11" si="16">AVERAGE(W5,Z5)</f>
        <v>0.51647303093256447</v>
      </c>
      <c r="AD5" s="9">
        <f t="shared" ref="AD5:AD11" si="17">_xlfn.STDEV.P(U5,X5)</f>
        <v>0.3899517714577545</v>
      </c>
      <c r="AE5">
        <f t="shared" ref="AE5:AE11" si="18">_xlfn.STDEV.P(V5,Y5)</f>
        <v>2.095224843283075E-3</v>
      </c>
      <c r="AF5" s="10">
        <f t="shared" ref="AF5:AF11" si="19">_xlfn.STDEV.P(W5,Z5)</f>
        <v>3.0807055020010382E-2</v>
      </c>
    </row>
    <row r="6" spans="1:32" x14ac:dyDescent="0.35">
      <c r="A6" s="5" t="s">
        <v>9</v>
      </c>
      <c r="B6" s="2">
        <v>2</v>
      </c>
      <c r="C6" s="9">
        <v>4682627</v>
      </c>
      <c r="D6" s="10">
        <v>7731206</v>
      </c>
      <c r="E6" s="9">
        <v>4768585</v>
      </c>
      <c r="F6" s="10">
        <v>7882820</v>
      </c>
      <c r="G6" s="9">
        <v>4626</v>
      </c>
      <c r="H6" s="10">
        <v>595070</v>
      </c>
      <c r="I6">
        <v>4400</v>
      </c>
      <c r="J6">
        <v>600474</v>
      </c>
      <c r="K6" s="9">
        <v>31949</v>
      </c>
      <c r="L6" s="10">
        <v>595070</v>
      </c>
      <c r="M6" s="9">
        <v>31508</v>
      </c>
      <c r="N6">
        <v>600474</v>
      </c>
      <c r="O6" s="9">
        <f t="shared" si="0"/>
        <v>0.60567872593228012</v>
      </c>
      <c r="P6">
        <f t="shared" si="4"/>
        <v>7.773875342396693E-3</v>
      </c>
      <c r="Q6">
        <f t="shared" si="5"/>
        <v>5.3689481909691299E-2</v>
      </c>
      <c r="R6" s="9">
        <f t="shared" si="1"/>
        <v>0.60493389421552191</v>
      </c>
      <c r="S6">
        <f t="shared" si="6"/>
        <v>7.3275445731205684E-3</v>
      </c>
      <c r="T6">
        <f t="shared" si="7"/>
        <v>5.2471880547700647E-2</v>
      </c>
      <c r="U6" s="9">
        <f t="shared" si="8"/>
        <v>24.979532557936242</v>
      </c>
      <c r="V6">
        <f t="shared" si="9"/>
        <v>0.13178293511437011</v>
      </c>
      <c r="W6" s="10">
        <f t="shared" si="10"/>
        <v>0.94027113677217689</v>
      </c>
      <c r="X6" s="9">
        <f t="shared" si="11"/>
        <v>24.948814047738768</v>
      </c>
      <c r="Y6">
        <f t="shared" si="12"/>
        <v>0.12421672441296099</v>
      </c>
      <c r="Z6" s="10">
        <f t="shared" si="13"/>
        <v>0.9189471199247049</v>
      </c>
      <c r="AA6" s="9">
        <f t="shared" si="14"/>
        <v>24.964173302837505</v>
      </c>
      <c r="AB6">
        <f t="shared" si="15"/>
        <v>0.12799982976366556</v>
      </c>
      <c r="AC6" s="10">
        <f t="shared" si="16"/>
        <v>0.92960912834844089</v>
      </c>
      <c r="AD6" s="9">
        <f t="shared" si="17"/>
        <v>1.5359255098736924E-2</v>
      </c>
      <c r="AE6">
        <f t="shared" si="18"/>
        <v>3.7831053507045645E-3</v>
      </c>
      <c r="AF6" s="10">
        <f t="shared" si="19"/>
        <v>1.0662008423735991E-2</v>
      </c>
    </row>
    <row r="7" spans="1:32" x14ac:dyDescent="0.35">
      <c r="A7" s="5" t="s">
        <v>10</v>
      </c>
      <c r="B7" s="2">
        <v>4</v>
      </c>
      <c r="C7" s="9">
        <v>4991577</v>
      </c>
      <c r="D7" s="10">
        <v>7991030</v>
      </c>
      <c r="E7" s="9">
        <v>4720977</v>
      </c>
      <c r="F7" s="10">
        <v>7927865</v>
      </c>
      <c r="G7" s="9">
        <v>3137</v>
      </c>
      <c r="H7" s="10">
        <v>593340</v>
      </c>
      <c r="I7">
        <v>3318</v>
      </c>
      <c r="J7">
        <v>622332</v>
      </c>
      <c r="K7" s="9">
        <v>46161</v>
      </c>
      <c r="L7" s="10">
        <v>593340</v>
      </c>
      <c r="M7" s="9">
        <v>49732</v>
      </c>
      <c r="N7">
        <v>622332</v>
      </c>
      <c r="O7" s="9">
        <f t="shared" si="0"/>
        <v>0.6246475110217331</v>
      </c>
      <c r="P7">
        <f t="shared" si="4"/>
        <v>5.2870192469747527E-3</v>
      </c>
      <c r="Q7">
        <f t="shared" si="5"/>
        <v>7.7798564061077963E-2</v>
      </c>
      <c r="R7" s="9">
        <f t="shared" si="1"/>
        <v>0.5954915983054706</v>
      </c>
      <c r="S7">
        <f t="shared" si="6"/>
        <v>5.3315593605985229E-3</v>
      </c>
      <c r="T7">
        <f t="shared" si="7"/>
        <v>7.9912329753250674E-2</v>
      </c>
      <c r="U7" s="9">
        <f t="shared" si="8"/>
        <v>25.761847280972205</v>
      </c>
      <c r="V7">
        <f t="shared" si="9"/>
        <v>8.96256865057595E-2</v>
      </c>
      <c r="W7" s="10">
        <f t="shared" si="10"/>
        <v>1.3624967436265842</v>
      </c>
      <c r="X7" s="9">
        <f t="shared" si="11"/>
        <v>24.559392844701225</v>
      </c>
      <c r="Y7">
        <f t="shared" si="12"/>
        <v>9.0380731659578287E-2</v>
      </c>
      <c r="Z7" s="10">
        <f t="shared" si="13"/>
        <v>1.3995154072373148</v>
      </c>
      <c r="AA7" s="9">
        <f t="shared" si="14"/>
        <v>25.160620062836713</v>
      </c>
      <c r="AB7">
        <f t="shared" si="15"/>
        <v>9.00032090826689E-2</v>
      </c>
      <c r="AC7" s="10">
        <f t="shared" si="16"/>
        <v>1.3810060754319495</v>
      </c>
      <c r="AD7" s="9">
        <f t="shared" si="17"/>
        <v>0.60122721813548985</v>
      </c>
      <c r="AE7">
        <f t="shared" si="18"/>
        <v>3.7752257690939345E-4</v>
      </c>
      <c r="AF7" s="10">
        <f t="shared" si="19"/>
        <v>1.8509331805365292E-2</v>
      </c>
    </row>
    <row r="8" spans="1:32" x14ac:dyDescent="0.35">
      <c r="A8" s="5" t="s">
        <v>11</v>
      </c>
      <c r="B8" s="2">
        <v>6</v>
      </c>
      <c r="C8" s="9">
        <v>4539334</v>
      </c>
      <c r="D8" s="10">
        <v>7603515</v>
      </c>
      <c r="E8" s="9">
        <v>4593983</v>
      </c>
      <c r="F8" s="10">
        <v>7905855</v>
      </c>
      <c r="G8" s="9">
        <v>2506</v>
      </c>
      <c r="H8" s="10">
        <v>615004</v>
      </c>
      <c r="I8">
        <v>2273</v>
      </c>
      <c r="J8">
        <v>649903</v>
      </c>
      <c r="K8" s="9">
        <v>60997</v>
      </c>
      <c r="L8" s="10">
        <v>615004</v>
      </c>
      <c r="M8" s="9">
        <v>59026</v>
      </c>
      <c r="N8">
        <v>649903</v>
      </c>
      <c r="O8" s="9">
        <f t="shared" si="0"/>
        <v>0.59700467481158381</v>
      </c>
      <c r="P8">
        <f t="shared" si="4"/>
        <v>4.0747702453967777E-3</v>
      </c>
      <c r="Q8">
        <f t="shared" si="5"/>
        <v>9.9181468738414713E-2</v>
      </c>
      <c r="R8" s="9">
        <f t="shared" si="1"/>
        <v>0.58108616968057214</v>
      </c>
      <c r="S8">
        <f t="shared" si="6"/>
        <v>3.4974450033312663E-3</v>
      </c>
      <c r="T8">
        <f t="shared" si="7"/>
        <v>9.0822784323198999E-2</v>
      </c>
      <c r="U8" s="9">
        <f t="shared" si="8"/>
        <v>24.621795472082475</v>
      </c>
      <c r="V8">
        <f t="shared" si="9"/>
        <v>6.9075610194893666E-2</v>
      </c>
      <c r="W8" s="10">
        <f t="shared" si="10"/>
        <v>1.73697843674982</v>
      </c>
      <c r="X8" s="9">
        <f t="shared" si="11"/>
        <v>23.965281052524936</v>
      </c>
      <c r="Y8">
        <f t="shared" si="12"/>
        <v>5.9288777815413904E-2</v>
      </c>
      <c r="Z8" s="10">
        <f t="shared" si="13"/>
        <v>1.5905916694080386</v>
      </c>
      <c r="AA8" s="9">
        <f t="shared" si="14"/>
        <v>24.293538262303706</v>
      </c>
      <c r="AB8">
        <f t="shared" si="15"/>
        <v>6.4182194005153792E-2</v>
      </c>
      <c r="AC8" s="10">
        <f t="shared" si="16"/>
        <v>1.6637850530789293</v>
      </c>
      <c r="AD8" s="9">
        <f t="shared" si="17"/>
        <v>0.32825720977876927</v>
      </c>
      <c r="AE8">
        <f t="shared" si="18"/>
        <v>4.8934161897398812E-3</v>
      </c>
      <c r="AF8" s="10">
        <f t="shared" si="19"/>
        <v>7.3193383670890677E-2</v>
      </c>
    </row>
    <row r="9" spans="1:32" x14ac:dyDescent="0.35">
      <c r="A9" s="5" t="s">
        <v>12</v>
      </c>
      <c r="B9" s="2">
        <v>8</v>
      </c>
      <c r="C9" s="9">
        <v>5148247</v>
      </c>
      <c r="D9" s="10">
        <v>8352032</v>
      </c>
      <c r="E9" s="9">
        <v>4926583</v>
      </c>
      <c r="F9" s="10">
        <v>8231880</v>
      </c>
      <c r="G9" s="9">
        <v>2045</v>
      </c>
      <c r="H9" s="10">
        <v>667566</v>
      </c>
      <c r="I9">
        <v>1910</v>
      </c>
      <c r="J9">
        <v>619458</v>
      </c>
      <c r="K9" s="9">
        <v>67233</v>
      </c>
      <c r="L9" s="10">
        <v>667566</v>
      </c>
      <c r="M9" s="9">
        <v>63761</v>
      </c>
      <c r="N9">
        <v>619458</v>
      </c>
      <c r="O9" s="9">
        <f t="shared" si="0"/>
        <v>0.61640652238880311</v>
      </c>
      <c r="P9">
        <f t="shared" si="4"/>
        <v>3.0633675172192713E-3</v>
      </c>
      <c r="Q9">
        <f t="shared" si="5"/>
        <v>0.10071363730327788</v>
      </c>
      <c r="R9" s="9">
        <f t="shared" si="1"/>
        <v>0.59847604678396671</v>
      </c>
      <c r="S9">
        <f t="shared" si="6"/>
        <v>3.0833405977483542E-3</v>
      </c>
      <c r="T9">
        <f t="shared" si="7"/>
        <v>0.10293030358797529</v>
      </c>
      <c r="U9" s="9">
        <f t="shared" si="8"/>
        <v>25.421970651577642</v>
      </c>
      <c r="V9">
        <f t="shared" si="9"/>
        <v>5.1930285085934419E-2</v>
      </c>
      <c r="W9" s="10">
        <f t="shared" si="10"/>
        <v>1.7638115114409438</v>
      </c>
      <c r="X9" s="9">
        <f t="shared" si="11"/>
        <v>24.682478112094966</v>
      </c>
      <c r="Y9">
        <f t="shared" si="12"/>
        <v>5.2268869261711377E-2</v>
      </c>
      <c r="Z9" s="10">
        <f t="shared" si="13"/>
        <v>1.8026322870048213</v>
      </c>
      <c r="AA9" s="9">
        <f t="shared" si="14"/>
        <v>25.052224381836304</v>
      </c>
      <c r="AB9">
        <f t="shared" si="15"/>
        <v>5.2099577173822895E-2</v>
      </c>
      <c r="AC9" s="10">
        <f t="shared" si="16"/>
        <v>1.7832218992228825</v>
      </c>
      <c r="AD9" s="9">
        <f t="shared" si="17"/>
        <v>0.36974626974133784</v>
      </c>
      <c r="AE9">
        <f t="shared" si="18"/>
        <v>1.6929208788847919E-4</v>
      </c>
      <c r="AF9" s="10">
        <f t="shared" si="19"/>
        <v>1.9410387781938709E-2</v>
      </c>
    </row>
    <row r="10" spans="1:32" x14ac:dyDescent="0.35">
      <c r="A10" s="5" t="s">
        <v>13</v>
      </c>
      <c r="B10" s="2">
        <v>24</v>
      </c>
      <c r="C10" s="9"/>
      <c r="D10" s="10"/>
      <c r="E10" s="9"/>
      <c r="F10" s="10"/>
      <c r="G10" s="9">
        <v>1175</v>
      </c>
      <c r="H10" s="10">
        <v>637648</v>
      </c>
      <c r="I10">
        <v>1102</v>
      </c>
      <c r="J10">
        <v>632262</v>
      </c>
      <c r="K10" s="9">
        <v>67152</v>
      </c>
      <c r="L10" s="10">
        <v>637648</v>
      </c>
      <c r="M10" s="9">
        <v>64705</v>
      </c>
      <c r="N10">
        <v>632262</v>
      </c>
      <c r="O10" s="9" t="e">
        <f t="shared" ref="O10:O11" si="20">C10/D10</f>
        <v>#DIV/0!</v>
      </c>
      <c r="P10">
        <f t="shared" si="4"/>
        <v>1.8427094572554135E-3</v>
      </c>
      <c r="Q10">
        <f t="shared" si="5"/>
        <v>0.1053120216796728</v>
      </c>
      <c r="R10" s="9" t="e">
        <f t="shared" ref="R10:R11" si="21">E10/F10</f>
        <v>#DIV/0!</v>
      </c>
      <c r="S10">
        <f t="shared" si="6"/>
        <v>1.7429483347093451E-3</v>
      </c>
      <c r="T10">
        <f t="shared" si="7"/>
        <v>0.10233890380886404</v>
      </c>
      <c r="U10" s="9" t="e">
        <f t="shared" si="8"/>
        <v>#DIV/0!</v>
      </c>
      <c r="V10">
        <f t="shared" si="9"/>
        <v>3.1237658200634236E-2</v>
      </c>
      <c r="W10" s="10">
        <f t="shared" si="10"/>
        <v>1.8443436371221156</v>
      </c>
      <c r="X10" s="9" t="e">
        <f t="shared" si="11"/>
        <v>#DIV/0!</v>
      </c>
      <c r="Y10">
        <f t="shared" si="12"/>
        <v>2.9546505080680539E-2</v>
      </c>
      <c r="Z10" s="10">
        <f t="shared" si="13"/>
        <v>1.7922750229223126</v>
      </c>
      <c r="AA10" s="9" t="e">
        <f t="shared" si="14"/>
        <v>#DIV/0!</v>
      </c>
      <c r="AB10">
        <f t="shared" si="15"/>
        <v>3.039208164065739E-2</v>
      </c>
      <c r="AC10" s="10">
        <f t="shared" si="16"/>
        <v>1.8183093300222142</v>
      </c>
      <c r="AD10" s="9" t="e">
        <f t="shared" si="17"/>
        <v>#DIV/0!</v>
      </c>
      <c r="AE10">
        <f t="shared" si="18"/>
        <v>8.4557655997684854E-4</v>
      </c>
      <c r="AF10" s="10">
        <f t="shared" si="19"/>
        <v>2.603430709990151E-2</v>
      </c>
    </row>
    <row r="11" spans="1:32" ht="15" thickBot="1" x14ac:dyDescent="0.4">
      <c r="A11" s="6" t="s">
        <v>14</v>
      </c>
      <c r="B11" s="3">
        <v>48</v>
      </c>
      <c r="C11" s="11"/>
      <c r="D11" s="12"/>
      <c r="E11" s="11"/>
      <c r="F11" s="12"/>
      <c r="G11" s="11">
        <v>1155</v>
      </c>
      <c r="H11" s="12">
        <v>641047</v>
      </c>
      <c r="I11" s="13">
        <v>1013</v>
      </c>
      <c r="J11" s="13">
        <v>641347</v>
      </c>
      <c r="K11" s="11">
        <v>44131</v>
      </c>
      <c r="L11" s="12">
        <v>641047</v>
      </c>
      <c r="M11" s="11">
        <v>44808</v>
      </c>
      <c r="N11" s="13">
        <v>641347</v>
      </c>
      <c r="O11" s="11" t="e">
        <f t="shared" si="20"/>
        <v>#DIV/0!</v>
      </c>
      <c r="P11" s="13">
        <f t="shared" si="4"/>
        <v>1.801739966024332E-3</v>
      </c>
      <c r="Q11" s="13">
        <f t="shared" si="5"/>
        <v>6.8842066182354805E-2</v>
      </c>
      <c r="R11" s="11" t="e">
        <f t="shared" si="21"/>
        <v>#DIV/0!</v>
      </c>
      <c r="S11" s="13">
        <f t="shared" si="6"/>
        <v>1.5794881709901192E-3</v>
      </c>
      <c r="T11" s="13">
        <f t="shared" si="7"/>
        <v>6.9865455050074299E-2</v>
      </c>
      <c r="U11" s="11" t="e">
        <f t="shared" si="8"/>
        <v>#DIV/0!</v>
      </c>
      <c r="V11" s="13">
        <f t="shared" si="9"/>
        <v>3.0543142329620819E-2</v>
      </c>
      <c r="W11" s="12">
        <f t="shared" si="10"/>
        <v>1.205640388482571</v>
      </c>
      <c r="X11" s="11" t="e">
        <f t="shared" si="11"/>
        <v>#DIV/0!</v>
      </c>
      <c r="Y11" s="13">
        <f t="shared" si="12"/>
        <v>2.6775524173421245E-2</v>
      </c>
      <c r="Z11" s="12">
        <f t="shared" si="13"/>
        <v>1.2235631357280963</v>
      </c>
      <c r="AA11" s="11" t="e">
        <f t="shared" si="14"/>
        <v>#DIV/0!</v>
      </c>
      <c r="AB11" s="13">
        <f t="shared" si="15"/>
        <v>2.8659333251521032E-2</v>
      </c>
      <c r="AC11" s="12">
        <f t="shared" si="16"/>
        <v>1.2146017621053335</v>
      </c>
      <c r="AD11" s="11" t="e">
        <f t="shared" si="17"/>
        <v>#DIV/0!</v>
      </c>
      <c r="AE11" s="13">
        <f t="shared" si="18"/>
        <v>1.8838090780997872E-3</v>
      </c>
      <c r="AF11" s="12">
        <f t="shared" si="19"/>
        <v>8.961373622762614E-3</v>
      </c>
    </row>
    <row r="17" spans="1:32" ht="15" thickBot="1" x14ac:dyDescent="0.4"/>
    <row r="18" spans="1:32" ht="15" thickBot="1" x14ac:dyDescent="0.4">
      <c r="A18" t="s">
        <v>32</v>
      </c>
      <c r="C18" s="16" t="s">
        <v>16</v>
      </c>
      <c r="D18" s="17"/>
      <c r="E18" s="16" t="s">
        <v>16</v>
      </c>
      <c r="F18" s="17"/>
      <c r="G18" s="16" t="s">
        <v>16</v>
      </c>
      <c r="H18" s="17"/>
      <c r="I18" s="16" t="s">
        <v>16</v>
      </c>
      <c r="J18" s="17"/>
      <c r="K18" s="16" t="s">
        <v>16</v>
      </c>
      <c r="L18" s="17"/>
      <c r="M18" s="16" t="s">
        <v>16</v>
      </c>
      <c r="N18" s="17"/>
      <c r="O18" s="16" t="s">
        <v>17</v>
      </c>
      <c r="P18" s="17"/>
      <c r="Q18" s="18"/>
      <c r="R18" s="16" t="s">
        <v>18</v>
      </c>
      <c r="S18" s="17"/>
      <c r="T18" s="18"/>
      <c r="U18" s="16" t="s">
        <v>29</v>
      </c>
      <c r="V18" s="17"/>
      <c r="W18" s="18"/>
      <c r="X18" s="16" t="s">
        <v>30</v>
      </c>
      <c r="Y18" s="17"/>
      <c r="Z18" s="18"/>
      <c r="AA18" s="16" t="s">
        <v>20</v>
      </c>
      <c r="AB18" s="17"/>
      <c r="AC18" s="18"/>
      <c r="AD18" s="16" t="s">
        <v>28</v>
      </c>
      <c r="AE18" s="17"/>
      <c r="AF18" s="18"/>
    </row>
    <row r="19" spans="1:32" x14ac:dyDescent="0.35">
      <c r="B19" s="22" t="s">
        <v>15</v>
      </c>
      <c r="C19" s="19" t="s">
        <v>3</v>
      </c>
      <c r="D19" s="19" t="s">
        <v>1</v>
      </c>
      <c r="E19" s="19" t="s">
        <v>4</v>
      </c>
      <c r="F19" s="19" t="s">
        <v>1</v>
      </c>
      <c r="G19" s="19" t="s">
        <v>25</v>
      </c>
      <c r="H19" s="19" t="s">
        <v>1</v>
      </c>
      <c r="I19" s="19" t="s">
        <v>25</v>
      </c>
      <c r="J19" s="19" t="s">
        <v>1</v>
      </c>
      <c r="K19" s="19" t="s">
        <v>5</v>
      </c>
      <c r="L19" s="19" t="s">
        <v>1</v>
      </c>
      <c r="M19" s="19" t="s">
        <v>6</v>
      </c>
      <c r="N19" s="19" t="s">
        <v>1</v>
      </c>
      <c r="O19" s="19" t="s">
        <v>0</v>
      </c>
      <c r="P19" s="19" t="s">
        <v>25</v>
      </c>
      <c r="Q19" s="19" t="s">
        <v>2</v>
      </c>
      <c r="R19" s="19" t="s">
        <v>0</v>
      </c>
      <c r="S19" s="19" t="s">
        <v>25</v>
      </c>
      <c r="T19" s="19" t="s">
        <v>2</v>
      </c>
      <c r="U19" s="19" t="s">
        <v>0</v>
      </c>
      <c r="V19" s="19" t="s">
        <v>25</v>
      </c>
      <c r="W19" s="19" t="s">
        <v>2</v>
      </c>
      <c r="X19" s="19" t="s">
        <v>0</v>
      </c>
      <c r="Y19" s="19" t="s">
        <v>25</v>
      </c>
      <c r="Z19" s="19" t="s">
        <v>2</v>
      </c>
      <c r="AA19" s="19" t="s">
        <v>0</v>
      </c>
      <c r="AB19" s="19" t="s">
        <v>25</v>
      </c>
      <c r="AC19" s="19" t="s">
        <v>2</v>
      </c>
      <c r="AD19" s="19" t="s">
        <v>0</v>
      </c>
      <c r="AE19" s="19" t="s">
        <v>25</v>
      </c>
      <c r="AF19" s="19" t="s">
        <v>2</v>
      </c>
    </row>
    <row r="20" spans="1:32" ht="15" thickBot="1" x14ac:dyDescent="0.4">
      <c r="B20" s="23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0"/>
      <c r="P20" s="21"/>
      <c r="Q20" s="20"/>
      <c r="R20" s="20"/>
      <c r="S20" s="21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1:32" x14ac:dyDescent="0.35">
      <c r="A21" s="4" t="s">
        <v>8</v>
      </c>
      <c r="B21" s="1">
        <v>0</v>
      </c>
      <c r="C21" s="7">
        <v>3259125</v>
      </c>
      <c r="D21" s="8">
        <v>8051193</v>
      </c>
      <c r="E21" s="7">
        <v>3097334</v>
      </c>
      <c r="F21" s="8">
        <v>7654443</v>
      </c>
      <c r="G21" s="14">
        <v>1418</v>
      </c>
      <c r="H21" s="14">
        <v>614107</v>
      </c>
      <c r="I21" s="14">
        <v>1348</v>
      </c>
      <c r="J21" s="14">
        <v>621363</v>
      </c>
      <c r="K21" s="7">
        <v>0</v>
      </c>
      <c r="L21" s="10">
        <v>660341</v>
      </c>
      <c r="M21" s="7">
        <v>0</v>
      </c>
      <c r="N21" s="10">
        <v>660341</v>
      </c>
      <c r="O21" s="7">
        <f t="shared" ref="O21:O26" si="22">C21/D21</f>
        <v>0.40480025755189325</v>
      </c>
      <c r="P21" s="14">
        <f>G21/H21</f>
        <v>2.3090438636915065E-3</v>
      </c>
      <c r="Q21" s="8">
        <f>K21/L21</f>
        <v>0</v>
      </c>
      <c r="R21" s="7">
        <f t="shared" ref="R21:R26" si="23">E21/F21</f>
        <v>0.40464524982418709</v>
      </c>
      <c r="S21" s="14">
        <f>I21/J21</f>
        <v>2.1694243139678418E-3</v>
      </c>
      <c r="T21" s="8">
        <f>M21/N21</f>
        <v>0</v>
      </c>
      <c r="U21" s="7">
        <f>O21/0.048494*2</f>
        <v>16.694859469290765</v>
      </c>
      <c r="V21" s="14">
        <f>P21/0.05899</f>
        <v>3.9142971074614452E-2</v>
      </c>
      <c r="W21" s="8">
        <f>Q21/0.0571</f>
        <v>0</v>
      </c>
      <c r="X21" s="7">
        <f>R21/0.048494*2</f>
        <v>16.688466607175613</v>
      </c>
      <c r="Y21" s="14">
        <f>S21/0.05899</f>
        <v>3.6776136870110894E-2</v>
      </c>
      <c r="Z21" s="8">
        <f>T21/0.0571</f>
        <v>0</v>
      </c>
      <c r="AA21" s="7">
        <f>AVERAGE(U21,X21)</f>
        <v>16.691663038233187</v>
      </c>
      <c r="AB21" s="14">
        <f t="shared" ref="AB21:AB28" si="24">AVERAGE(V21,Y21)</f>
        <v>3.795955397236267E-2</v>
      </c>
      <c r="AC21" s="8">
        <f t="shared" ref="AC21:AC28" si="25">AVERAGE(W21,Z21)</f>
        <v>0</v>
      </c>
      <c r="AD21" s="7">
        <f>_xlfn.STDEV.P(U21,X21)</f>
        <v>3.1964310575762767E-3</v>
      </c>
      <c r="AE21" s="14">
        <f t="shared" ref="AE21:AE28" si="26">_xlfn.STDEV.P(V21,Y21)</f>
        <v>1.1834171022517791E-3</v>
      </c>
      <c r="AF21" s="8">
        <f t="shared" ref="AF21:AF28" si="27">_xlfn.STDEV.P(W21,Z21)</f>
        <v>0</v>
      </c>
    </row>
    <row r="22" spans="1:32" x14ac:dyDescent="0.35">
      <c r="A22" s="5" t="s">
        <v>7</v>
      </c>
      <c r="B22" s="2">
        <v>1</v>
      </c>
      <c r="C22" s="9">
        <v>3252270</v>
      </c>
      <c r="D22" s="10">
        <v>8182064</v>
      </c>
      <c r="E22" s="9">
        <v>3377913</v>
      </c>
      <c r="F22" s="10">
        <v>8006920</v>
      </c>
      <c r="G22">
        <v>18972</v>
      </c>
      <c r="H22" s="10">
        <v>613964</v>
      </c>
      <c r="I22">
        <v>18897</v>
      </c>
      <c r="J22">
        <v>623450</v>
      </c>
      <c r="K22" s="9">
        <v>35395</v>
      </c>
      <c r="L22" s="10">
        <v>613964</v>
      </c>
      <c r="M22" s="9">
        <v>38113</v>
      </c>
      <c r="N22">
        <v>623450</v>
      </c>
      <c r="O22" s="9">
        <f t="shared" si="22"/>
        <v>0.39748772436881452</v>
      </c>
      <c r="P22">
        <f t="shared" ref="P22:P28" si="28">G22/H22</f>
        <v>3.0900834576620129E-2</v>
      </c>
      <c r="Q22" s="10">
        <f t="shared" ref="Q22:Q28" si="29">K22/L22</f>
        <v>5.7649959932504186E-2</v>
      </c>
      <c r="R22" s="9">
        <f t="shared" si="23"/>
        <v>0.42187420381370117</v>
      </c>
      <c r="S22">
        <f t="shared" ref="S22:S28" si="30">I22/J22</f>
        <v>3.0310369716897906E-2</v>
      </c>
      <c r="T22" s="10">
        <f t="shared" ref="T22:T28" si="31">M22/N22</f>
        <v>6.1132408372764457E-2</v>
      </c>
      <c r="U22" s="9">
        <f t="shared" ref="U22:U28" si="32">O22/0.048494*2</f>
        <v>16.393274399670659</v>
      </c>
      <c r="V22">
        <f t="shared" ref="V22:V28" si="33">P22/0.05899</f>
        <v>0.52383174396711529</v>
      </c>
      <c r="W22" s="10">
        <f t="shared" ref="W22:W28" si="34">Q22/0.0571</f>
        <v>1.0096315224606689</v>
      </c>
      <c r="X22" s="9">
        <f t="shared" ref="X22:X28" si="35">R22/0.048494*2</f>
        <v>17.399026840998932</v>
      </c>
      <c r="Y22">
        <f t="shared" ref="Y22:Y28" si="36">S22/0.05899</f>
        <v>0.51382216845054929</v>
      </c>
      <c r="Z22" s="10">
        <f t="shared" ref="Z22:Z28" si="37">T22/0.0571</f>
        <v>1.0706201116070833</v>
      </c>
      <c r="AA22" s="9">
        <f t="shared" ref="AA22:AA28" si="38">AVERAGE(U22,X22)</f>
        <v>16.896150620334794</v>
      </c>
      <c r="AB22">
        <f t="shared" si="24"/>
        <v>0.51882695620883235</v>
      </c>
      <c r="AC22" s="10">
        <f t="shared" si="25"/>
        <v>1.0401258170338761</v>
      </c>
      <c r="AD22" s="9">
        <f t="shared" ref="AD22:AD28" si="39">_xlfn.STDEV.P(U22,X22)</f>
        <v>0.5028762206641364</v>
      </c>
      <c r="AE22">
        <f t="shared" si="26"/>
        <v>5.0047877582830025E-3</v>
      </c>
      <c r="AF22" s="10">
        <f t="shared" si="27"/>
        <v>3.0494294573207181E-2</v>
      </c>
    </row>
    <row r="23" spans="1:32" x14ac:dyDescent="0.35">
      <c r="A23" s="5" t="s">
        <v>9</v>
      </c>
      <c r="B23" s="2">
        <v>2</v>
      </c>
      <c r="C23" s="9">
        <v>4032784</v>
      </c>
      <c r="D23" s="10">
        <v>8119906</v>
      </c>
      <c r="E23" s="9">
        <v>3309575</v>
      </c>
      <c r="F23" s="10">
        <v>7818195</v>
      </c>
      <c r="G23">
        <v>12144</v>
      </c>
      <c r="H23" s="10">
        <v>628576</v>
      </c>
      <c r="I23">
        <v>12160</v>
      </c>
      <c r="J23">
        <v>623714</v>
      </c>
      <c r="K23" s="9">
        <v>60310</v>
      </c>
      <c r="L23" s="10">
        <v>628576</v>
      </c>
      <c r="M23" s="9">
        <v>62259</v>
      </c>
      <c r="N23">
        <v>623714</v>
      </c>
      <c r="O23" s="9">
        <f t="shared" si="22"/>
        <v>0.49665402530521907</v>
      </c>
      <c r="P23">
        <f t="shared" si="28"/>
        <v>1.9319859491930966E-2</v>
      </c>
      <c r="Q23" s="10">
        <f t="shared" si="29"/>
        <v>9.5947029476149262E-2</v>
      </c>
      <c r="R23" s="9">
        <f t="shared" si="23"/>
        <v>0.42331701882595663</v>
      </c>
      <c r="S23">
        <f t="shared" si="30"/>
        <v>1.9496115206649203E-2</v>
      </c>
      <c r="T23" s="10">
        <f t="shared" si="31"/>
        <v>9.9819789198254322E-2</v>
      </c>
      <c r="U23" s="9">
        <f t="shared" si="32"/>
        <v>20.483112356383018</v>
      </c>
      <c r="V23">
        <f t="shared" si="33"/>
        <v>0.32751075592356277</v>
      </c>
      <c r="W23" s="10">
        <f t="shared" si="34"/>
        <v>1.6803332657819485</v>
      </c>
      <c r="X23" s="9">
        <f t="shared" si="35"/>
        <v>17.458531728706916</v>
      </c>
      <c r="Y23">
        <f t="shared" si="36"/>
        <v>0.33049864734106121</v>
      </c>
      <c r="Z23" s="10">
        <f t="shared" si="37"/>
        <v>1.7481574290412316</v>
      </c>
      <c r="AA23" s="9">
        <f t="shared" si="38"/>
        <v>18.970822042544967</v>
      </c>
      <c r="AB23">
        <f t="shared" si="24"/>
        <v>0.32900470163231199</v>
      </c>
      <c r="AC23" s="10">
        <f t="shared" si="25"/>
        <v>1.7142453474115902</v>
      </c>
      <c r="AD23" s="9">
        <f t="shared" si="39"/>
        <v>1.5122903138380508</v>
      </c>
      <c r="AE23">
        <f t="shared" si="26"/>
        <v>1.4939457087492225E-3</v>
      </c>
      <c r="AF23" s="10">
        <f t="shared" si="27"/>
        <v>3.3912081629641544E-2</v>
      </c>
    </row>
    <row r="24" spans="1:32" x14ac:dyDescent="0.35">
      <c r="A24" s="5" t="s">
        <v>10</v>
      </c>
      <c r="B24" s="2">
        <v>4</v>
      </c>
      <c r="C24" s="9">
        <v>3530773</v>
      </c>
      <c r="D24" s="10">
        <v>7742677</v>
      </c>
      <c r="E24" s="9">
        <v>3607527</v>
      </c>
      <c r="F24" s="10">
        <v>7899655</v>
      </c>
      <c r="G24">
        <v>7098</v>
      </c>
      <c r="H24" s="10">
        <v>620474</v>
      </c>
      <c r="I24">
        <v>7186</v>
      </c>
      <c r="J24">
        <v>612290</v>
      </c>
      <c r="K24" s="9">
        <v>78008</v>
      </c>
      <c r="L24" s="10">
        <v>620474</v>
      </c>
      <c r="M24" s="9">
        <v>79450</v>
      </c>
      <c r="N24">
        <v>612290</v>
      </c>
      <c r="O24" s="9">
        <f t="shared" si="22"/>
        <v>0.45601450247763142</v>
      </c>
      <c r="P24">
        <f t="shared" si="28"/>
        <v>1.1439641306485043E-2</v>
      </c>
      <c r="Q24" s="10">
        <f t="shared" si="29"/>
        <v>0.12572323739592633</v>
      </c>
      <c r="R24" s="9">
        <f t="shared" si="23"/>
        <v>0.45666893047860951</v>
      </c>
      <c r="S24">
        <f t="shared" si="30"/>
        <v>1.1736268761534567E-2</v>
      </c>
      <c r="T24" s="10">
        <f t="shared" si="31"/>
        <v>0.1297587744369498</v>
      </c>
      <c r="U24" s="9">
        <f t="shared" si="32"/>
        <v>18.807048396817397</v>
      </c>
      <c r="V24">
        <f t="shared" si="33"/>
        <v>0.19392509419367762</v>
      </c>
      <c r="W24" s="10">
        <f t="shared" si="34"/>
        <v>2.2018080104365385</v>
      </c>
      <c r="X24" s="9">
        <f t="shared" si="35"/>
        <v>18.834038457483793</v>
      </c>
      <c r="Y24">
        <f t="shared" si="36"/>
        <v>0.19895353045490027</v>
      </c>
      <c r="Z24" s="10">
        <f t="shared" si="37"/>
        <v>2.2724829148327461</v>
      </c>
      <c r="AA24" s="9">
        <f t="shared" si="38"/>
        <v>18.820543427150596</v>
      </c>
      <c r="AB24">
        <f t="shared" si="24"/>
        <v>0.19643931232428896</v>
      </c>
      <c r="AC24" s="10">
        <f t="shared" si="25"/>
        <v>2.2371454626346425</v>
      </c>
      <c r="AD24" s="9">
        <f t="shared" si="39"/>
        <v>1.3495030333197988E-2</v>
      </c>
      <c r="AE24">
        <f t="shared" si="26"/>
        <v>2.5142181306113259E-3</v>
      </c>
      <c r="AF24" s="10">
        <f t="shared" si="27"/>
        <v>3.5337452198103803E-2</v>
      </c>
    </row>
    <row r="25" spans="1:32" x14ac:dyDescent="0.35">
      <c r="A25" s="5" t="s">
        <v>11</v>
      </c>
      <c r="B25" s="2">
        <v>6</v>
      </c>
      <c r="C25" s="9">
        <v>3885865</v>
      </c>
      <c r="D25" s="10">
        <v>8249016</v>
      </c>
      <c r="E25" s="9">
        <v>3889699</v>
      </c>
      <c r="F25" s="10">
        <v>8019965</v>
      </c>
      <c r="G25">
        <v>5595</v>
      </c>
      <c r="H25" s="10">
        <v>663483</v>
      </c>
      <c r="I25">
        <v>5419</v>
      </c>
      <c r="J25">
        <v>651648</v>
      </c>
      <c r="K25" s="9">
        <v>87941</v>
      </c>
      <c r="L25" s="10">
        <v>663483</v>
      </c>
      <c r="M25" s="9">
        <v>90420</v>
      </c>
      <c r="N25">
        <v>651648</v>
      </c>
      <c r="O25" s="9">
        <f t="shared" si="22"/>
        <v>0.47107012521251018</v>
      </c>
      <c r="P25">
        <f t="shared" si="28"/>
        <v>8.4327706964609488E-3</v>
      </c>
      <c r="Q25" s="10">
        <f t="shared" si="29"/>
        <v>0.13254446609785028</v>
      </c>
      <c r="R25" s="9">
        <f t="shared" si="23"/>
        <v>0.48500199190395471</v>
      </c>
      <c r="S25">
        <f t="shared" si="30"/>
        <v>8.315839226085248E-3</v>
      </c>
      <c r="T25" s="10">
        <f t="shared" si="31"/>
        <v>0.13875589275191513</v>
      </c>
      <c r="U25" s="9">
        <f t="shared" si="32"/>
        <v>19.427975634615009</v>
      </c>
      <c r="V25">
        <f t="shared" si="33"/>
        <v>0.14295254613427613</v>
      </c>
      <c r="W25" s="10">
        <f t="shared" si="34"/>
        <v>2.3212691085437878</v>
      </c>
      <c r="X25" s="9">
        <f t="shared" si="35"/>
        <v>20.002556683464128</v>
      </c>
      <c r="Y25">
        <f t="shared" si="36"/>
        <v>0.1409703208354848</v>
      </c>
      <c r="Z25" s="10">
        <f t="shared" si="37"/>
        <v>2.4300506611543806</v>
      </c>
      <c r="AA25" s="9">
        <f t="shared" si="38"/>
        <v>19.715266159039569</v>
      </c>
      <c r="AB25">
        <f t="shared" si="24"/>
        <v>0.14196143348488047</v>
      </c>
      <c r="AC25" s="10">
        <f t="shared" si="25"/>
        <v>2.3756598848490844</v>
      </c>
      <c r="AD25" s="9">
        <f t="shared" si="39"/>
        <v>0.28729052442455938</v>
      </c>
      <c r="AE25">
        <f t="shared" si="26"/>
        <v>9.9111264939566457E-4</v>
      </c>
      <c r="AF25" s="10">
        <f t="shared" si="27"/>
        <v>5.4390776305296429E-2</v>
      </c>
    </row>
    <row r="26" spans="1:32" x14ac:dyDescent="0.35">
      <c r="A26" s="5" t="s">
        <v>12</v>
      </c>
      <c r="B26" s="2">
        <v>8</v>
      </c>
      <c r="C26" s="9"/>
      <c r="D26" s="10"/>
      <c r="E26" s="9"/>
      <c r="F26" s="10"/>
      <c r="G26">
        <v>4245</v>
      </c>
      <c r="H26" s="10">
        <v>617341</v>
      </c>
      <c r="I26">
        <v>4627</v>
      </c>
      <c r="J26">
        <v>664996</v>
      </c>
      <c r="K26" s="9">
        <v>89123</v>
      </c>
      <c r="L26" s="10">
        <v>617341</v>
      </c>
      <c r="M26" s="9">
        <v>98184</v>
      </c>
      <c r="N26">
        <v>664996</v>
      </c>
      <c r="O26" s="9" t="e">
        <f t="shared" si="22"/>
        <v>#DIV/0!</v>
      </c>
      <c r="P26">
        <f t="shared" si="28"/>
        <v>6.8762644956353132E-3</v>
      </c>
      <c r="Q26" s="10">
        <f t="shared" si="29"/>
        <v>0.144365917701886</v>
      </c>
      <c r="R26" s="9" t="e">
        <f t="shared" si="23"/>
        <v>#DIV/0!</v>
      </c>
      <c r="S26">
        <f t="shared" si="30"/>
        <v>6.9579365890922651E-3</v>
      </c>
      <c r="T26" s="10">
        <f t="shared" si="31"/>
        <v>0.14764600087820076</v>
      </c>
      <c r="U26" s="9" t="e">
        <f t="shared" si="32"/>
        <v>#DIV/0!</v>
      </c>
      <c r="V26">
        <f t="shared" si="33"/>
        <v>0.11656661291126146</v>
      </c>
      <c r="W26" s="10">
        <f t="shared" si="34"/>
        <v>2.5282997846214714</v>
      </c>
      <c r="X26" s="9" t="e">
        <f t="shared" si="35"/>
        <v>#DIV/0!</v>
      </c>
      <c r="Y26">
        <f t="shared" si="36"/>
        <v>0.11795112034399499</v>
      </c>
      <c r="Z26" s="10">
        <f t="shared" si="37"/>
        <v>2.5857443236112219</v>
      </c>
      <c r="AA26" s="9" t="e">
        <f t="shared" si="38"/>
        <v>#DIV/0!</v>
      </c>
      <c r="AB26">
        <f t="shared" si="24"/>
        <v>0.11725886662762822</v>
      </c>
      <c r="AC26" s="10">
        <f t="shared" si="25"/>
        <v>2.5570220541163469</v>
      </c>
      <c r="AD26" s="9" t="e">
        <f t="shared" si="39"/>
        <v>#DIV/0!</v>
      </c>
      <c r="AE26">
        <f t="shared" si="26"/>
        <v>6.922537163667683E-4</v>
      </c>
      <c r="AF26" s="10">
        <f t="shared" si="27"/>
        <v>2.8722269494875219E-2</v>
      </c>
    </row>
    <row r="27" spans="1:32" ht="15" thickBot="1" x14ac:dyDescent="0.4">
      <c r="A27" s="5" t="s">
        <v>13</v>
      </c>
      <c r="B27" s="2">
        <v>24</v>
      </c>
      <c r="C27" s="9"/>
      <c r="D27" s="10"/>
      <c r="E27" s="9"/>
      <c r="F27" s="10"/>
      <c r="G27">
        <v>2798</v>
      </c>
      <c r="H27" s="10">
        <v>647537</v>
      </c>
      <c r="I27" s="13">
        <v>2763</v>
      </c>
      <c r="J27">
        <v>654486</v>
      </c>
      <c r="K27" s="9">
        <v>89202</v>
      </c>
      <c r="L27" s="10">
        <v>647537</v>
      </c>
      <c r="M27" s="9">
        <v>84512</v>
      </c>
      <c r="N27">
        <v>654486</v>
      </c>
      <c r="O27" s="9" t="e">
        <f t="shared" ref="O27:O28" si="40">C27/D27</f>
        <v>#DIV/0!</v>
      </c>
      <c r="P27">
        <f t="shared" si="28"/>
        <v>4.3209886076008008E-3</v>
      </c>
      <c r="Q27" s="10">
        <f t="shared" si="29"/>
        <v>0.13775583480171791</v>
      </c>
      <c r="R27" s="9" t="e">
        <f t="shared" ref="R27:R28" si="41">E27/F27</f>
        <v>#DIV/0!</v>
      </c>
      <c r="S27">
        <f t="shared" si="30"/>
        <v>4.2216334650397409E-3</v>
      </c>
      <c r="T27" s="10">
        <f t="shared" si="31"/>
        <v>0.12912728461724163</v>
      </c>
      <c r="U27" s="9" t="e">
        <f t="shared" si="32"/>
        <v>#DIV/0!</v>
      </c>
      <c r="V27">
        <f t="shared" si="33"/>
        <v>7.3249510215304306E-2</v>
      </c>
      <c r="W27" s="10">
        <f t="shared" si="34"/>
        <v>2.4125365114136237</v>
      </c>
      <c r="X27" s="9" t="e">
        <f t="shared" si="35"/>
        <v>#DIV/0!</v>
      </c>
      <c r="Y27">
        <f t="shared" si="36"/>
        <v>7.1565239278517392E-2</v>
      </c>
      <c r="Z27" s="10">
        <f t="shared" si="37"/>
        <v>2.261423548463076</v>
      </c>
      <c r="AA27" s="9" t="e">
        <f t="shared" si="38"/>
        <v>#DIV/0!</v>
      </c>
      <c r="AB27">
        <f t="shared" si="24"/>
        <v>7.2407374746910849E-2</v>
      </c>
      <c r="AC27" s="10">
        <f t="shared" si="25"/>
        <v>2.3369800299383501</v>
      </c>
      <c r="AD27" s="9" t="e">
        <f t="shared" si="39"/>
        <v>#DIV/0!</v>
      </c>
      <c r="AE27">
        <f t="shared" si="26"/>
        <v>8.4213546839345677E-4</v>
      </c>
      <c r="AF27" s="10">
        <f t="shared" si="27"/>
        <v>7.5556481475273829E-2</v>
      </c>
    </row>
    <row r="28" spans="1:32" ht="15" thickBot="1" x14ac:dyDescent="0.4">
      <c r="A28" s="6" t="s">
        <v>14</v>
      </c>
      <c r="B28" s="3">
        <v>48</v>
      </c>
      <c r="C28" s="11"/>
      <c r="D28" s="12"/>
      <c r="E28" s="11"/>
      <c r="F28" s="12"/>
      <c r="G28" s="13">
        <v>3849</v>
      </c>
      <c r="H28" s="12">
        <v>676283</v>
      </c>
      <c r="I28" s="13">
        <v>4141</v>
      </c>
      <c r="J28" s="13">
        <v>661908</v>
      </c>
      <c r="K28" s="11">
        <v>63009</v>
      </c>
      <c r="L28" s="12">
        <v>676283</v>
      </c>
      <c r="M28" s="11">
        <v>62811</v>
      </c>
      <c r="N28" s="13">
        <v>661908</v>
      </c>
      <c r="O28" s="11" t="e">
        <f t="shared" si="40"/>
        <v>#DIV/0!</v>
      </c>
      <c r="P28" s="13">
        <f t="shared" si="28"/>
        <v>5.6914043381247198E-3</v>
      </c>
      <c r="Q28" s="12">
        <f t="shared" si="29"/>
        <v>9.3169575458794618E-2</v>
      </c>
      <c r="R28" s="11" t="e">
        <f t="shared" si="41"/>
        <v>#DIV/0!</v>
      </c>
      <c r="S28" s="13">
        <f t="shared" si="30"/>
        <v>6.2561564447022851E-3</v>
      </c>
      <c r="T28" s="12">
        <f t="shared" si="31"/>
        <v>9.4893852317844779E-2</v>
      </c>
      <c r="U28" s="11" t="e">
        <f t="shared" si="32"/>
        <v>#DIV/0!</v>
      </c>
      <c r="V28" s="13">
        <f t="shared" si="33"/>
        <v>9.6480832990756396E-2</v>
      </c>
      <c r="W28" s="12">
        <f t="shared" si="34"/>
        <v>1.6316913390331809</v>
      </c>
      <c r="X28" s="11" t="e">
        <f t="shared" si="35"/>
        <v>#DIV/0!</v>
      </c>
      <c r="Y28" s="13">
        <f t="shared" si="36"/>
        <v>0.10605452525347152</v>
      </c>
      <c r="Z28" s="12">
        <f t="shared" si="37"/>
        <v>1.6618888321864236</v>
      </c>
      <c r="AA28" s="11" t="e">
        <f t="shared" si="38"/>
        <v>#DIV/0!</v>
      </c>
      <c r="AB28" s="13">
        <f t="shared" si="24"/>
        <v>0.10126767912211396</v>
      </c>
      <c r="AC28" s="12">
        <f t="shared" si="25"/>
        <v>1.6467900856098021</v>
      </c>
      <c r="AD28" s="11" t="e">
        <f t="shared" si="39"/>
        <v>#DIV/0!</v>
      </c>
      <c r="AE28" s="13">
        <f t="shared" si="26"/>
        <v>4.7868461313575611E-3</v>
      </c>
      <c r="AF28" s="12">
        <f t="shared" si="27"/>
        <v>1.5098746576621358E-2</v>
      </c>
    </row>
    <row r="33" spans="1:32" x14ac:dyDescent="0.35">
      <c r="M33" s="9"/>
    </row>
    <row r="35" spans="1:32" ht="15" thickBot="1" x14ac:dyDescent="0.4"/>
    <row r="36" spans="1:32" ht="15" thickBot="1" x14ac:dyDescent="0.4">
      <c r="A36" t="s">
        <v>33</v>
      </c>
      <c r="C36" s="16" t="s">
        <v>16</v>
      </c>
      <c r="D36" s="17"/>
      <c r="E36" s="16" t="s">
        <v>16</v>
      </c>
      <c r="F36" s="17"/>
      <c r="G36" s="16" t="s">
        <v>16</v>
      </c>
      <c r="H36" s="17"/>
      <c r="I36" s="16" t="s">
        <v>16</v>
      </c>
      <c r="J36" s="17"/>
      <c r="K36" s="16" t="s">
        <v>16</v>
      </c>
      <c r="L36" s="17"/>
      <c r="M36" s="16" t="s">
        <v>16</v>
      </c>
      <c r="N36" s="17"/>
      <c r="O36" s="16" t="s">
        <v>17</v>
      </c>
      <c r="P36" s="17"/>
      <c r="Q36" s="18"/>
      <c r="R36" s="16" t="s">
        <v>18</v>
      </c>
      <c r="S36" s="17"/>
      <c r="T36" s="18"/>
      <c r="U36" s="16" t="s">
        <v>29</v>
      </c>
      <c r="V36" s="17"/>
      <c r="W36" s="18"/>
      <c r="X36" s="16" t="s">
        <v>30</v>
      </c>
      <c r="Y36" s="17"/>
      <c r="Z36" s="18"/>
      <c r="AA36" s="16" t="s">
        <v>20</v>
      </c>
      <c r="AB36" s="17"/>
      <c r="AC36" s="18"/>
      <c r="AD36" s="16" t="s">
        <v>28</v>
      </c>
      <c r="AE36" s="17"/>
      <c r="AF36" s="18"/>
    </row>
    <row r="37" spans="1:32" x14ac:dyDescent="0.35">
      <c r="B37" s="22" t="s">
        <v>15</v>
      </c>
      <c r="C37" s="19" t="s">
        <v>3</v>
      </c>
      <c r="D37" s="19" t="s">
        <v>1</v>
      </c>
      <c r="E37" s="19" t="s">
        <v>4</v>
      </c>
      <c r="F37" s="19" t="s">
        <v>1</v>
      </c>
      <c r="G37" s="19" t="s">
        <v>25</v>
      </c>
      <c r="H37" s="19" t="s">
        <v>1</v>
      </c>
      <c r="I37" s="19" t="s">
        <v>25</v>
      </c>
      <c r="J37" s="19" t="s">
        <v>1</v>
      </c>
      <c r="K37" s="19" t="s">
        <v>5</v>
      </c>
      <c r="L37" s="19" t="s">
        <v>1</v>
      </c>
      <c r="M37" s="19" t="s">
        <v>6</v>
      </c>
      <c r="N37" s="19" t="s">
        <v>1</v>
      </c>
      <c r="O37" s="19" t="s">
        <v>0</v>
      </c>
      <c r="P37" s="19" t="s">
        <v>25</v>
      </c>
      <c r="Q37" s="19" t="s">
        <v>2</v>
      </c>
      <c r="R37" s="19" t="s">
        <v>0</v>
      </c>
      <c r="S37" s="19" t="s">
        <v>25</v>
      </c>
      <c r="T37" s="19" t="s">
        <v>2</v>
      </c>
      <c r="U37" s="19" t="s">
        <v>0</v>
      </c>
      <c r="V37" s="19" t="s">
        <v>25</v>
      </c>
      <c r="W37" s="19" t="s">
        <v>2</v>
      </c>
      <c r="X37" s="19" t="s">
        <v>0</v>
      </c>
      <c r="Y37" s="19" t="s">
        <v>25</v>
      </c>
      <c r="Z37" s="19" t="s">
        <v>2</v>
      </c>
      <c r="AA37" s="19" t="s">
        <v>0</v>
      </c>
      <c r="AB37" s="19" t="s">
        <v>25</v>
      </c>
      <c r="AC37" s="19" t="s">
        <v>2</v>
      </c>
      <c r="AD37" s="19" t="s">
        <v>0</v>
      </c>
      <c r="AE37" s="19" t="s">
        <v>25</v>
      </c>
      <c r="AF37" s="19" t="s">
        <v>2</v>
      </c>
    </row>
    <row r="38" spans="1:32" ht="15" thickBot="1" x14ac:dyDescent="0.4">
      <c r="B38" s="23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0"/>
      <c r="P38" s="21"/>
      <c r="Q38" s="20"/>
      <c r="R38" s="20"/>
      <c r="S38" s="21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</row>
    <row r="39" spans="1:32" x14ac:dyDescent="0.35">
      <c r="A39" s="4" t="s">
        <v>8</v>
      </c>
      <c r="B39" s="1">
        <v>0</v>
      </c>
      <c r="C39" s="7">
        <v>3711573</v>
      </c>
      <c r="D39" s="8">
        <v>7949618</v>
      </c>
      <c r="E39" s="7">
        <v>3512509</v>
      </c>
      <c r="F39" s="8">
        <v>7859256</v>
      </c>
      <c r="G39" s="14">
        <v>2675</v>
      </c>
      <c r="H39" s="10">
        <v>660341</v>
      </c>
      <c r="I39" s="14">
        <v>2649</v>
      </c>
      <c r="J39">
        <v>627220</v>
      </c>
      <c r="K39" s="7">
        <v>9164</v>
      </c>
      <c r="L39" s="10">
        <v>660341</v>
      </c>
      <c r="M39" s="7">
        <v>12300</v>
      </c>
      <c r="N39">
        <v>627220</v>
      </c>
      <c r="O39" s="7">
        <f t="shared" ref="O39:O44" si="42">C39/D39</f>
        <v>0.46688696236724836</v>
      </c>
      <c r="P39" s="14">
        <f>G39/H39</f>
        <v>4.0509373187489492E-3</v>
      </c>
      <c r="Q39" s="8">
        <f>K39/L39</f>
        <v>1.3877678351033785E-2</v>
      </c>
      <c r="R39" s="7">
        <f t="shared" ref="R39:R44" si="43">E39/F39</f>
        <v>0.44692640117588739</v>
      </c>
      <c r="S39" s="14">
        <f>I39/J39</f>
        <v>4.2233984885686046E-3</v>
      </c>
      <c r="T39" s="8">
        <f>M39/N39</f>
        <v>1.9610344057906317E-2</v>
      </c>
      <c r="U39" s="7">
        <f>O39/0.048494*2</f>
        <v>19.255452730946029</v>
      </c>
      <c r="V39" s="14">
        <f>P39/0.05899</f>
        <v>6.8671593808254772E-2</v>
      </c>
      <c r="W39" s="8">
        <f>Q39/0.0571</f>
        <v>0.24304165238237802</v>
      </c>
      <c r="X39" s="7">
        <f>R39/0.048494*2</f>
        <v>18.432234964155871</v>
      </c>
      <c r="Y39" s="14">
        <f>S39/0.05899</f>
        <v>7.1595160002858191E-2</v>
      </c>
      <c r="Z39" s="8">
        <f>T39/0.0571</f>
        <v>0.34343859996333304</v>
      </c>
      <c r="AA39" s="7">
        <f>AVERAGE(U39,X39)</f>
        <v>18.84384384755095</v>
      </c>
      <c r="AB39" s="14">
        <f t="shared" ref="AB39:AB46" si="44">AVERAGE(V39,Y39)</f>
        <v>7.0133376905556488E-2</v>
      </c>
      <c r="AC39" s="8">
        <f t="shared" ref="AC39:AC46" si="45">AVERAGE(W39,Z39)</f>
        <v>0.29324012617285555</v>
      </c>
      <c r="AD39" s="7">
        <f>_xlfn.STDEV.P(U39,X39)</f>
        <v>0.41160888339507906</v>
      </c>
      <c r="AE39" s="14">
        <f t="shared" ref="AE39:AE46" si="46">_xlfn.STDEV.P(V39,Y39)</f>
        <v>1.4617830973017096E-3</v>
      </c>
      <c r="AF39" s="8">
        <f t="shared" ref="AF39:AF46" si="47">_xlfn.STDEV.P(W39,Z39)</f>
        <v>5.0198473790477309E-2</v>
      </c>
    </row>
    <row r="40" spans="1:32" x14ac:dyDescent="0.35">
      <c r="A40" s="5" t="s">
        <v>7</v>
      </c>
      <c r="B40" s="2">
        <v>1</v>
      </c>
      <c r="C40" s="9">
        <v>3773314</v>
      </c>
      <c r="D40" s="10">
        <v>7941030</v>
      </c>
      <c r="E40" s="9">
        <v>3898911</v>
      </c>
      <c r="F40" s="10">
        <v>7900384</v>
      </c>
      <c r="G40">
        <v>40580</v>
      </c>
      <c r="H40" s="10">
        <v>636360</v>
      </c>
      <c r="I40">
        <v>40235</v>
      </c>
      <c r="J40">
        <v>611691</v>
      </c>
      <c r="K40" s="9">
        <v>46406</v>
      </c>
      <c r="L40" s="10">
        <v>636360</v>
      </c>
      <c r="M40" s="9">
        <v>47259</v>
      </c>
      <c r="N40">
        <v>611691</v>
      </c>
      <c r="O40" s="9">
        <f t="shared" si="42"/>
        <v>0.47516682344733618</v>
      </c>
      <c r="P40">
        <f t="shared" ref="P40:P46" si="48">G40/H40</f>
        <v>6.3768935822490408E-2</v>
      </c>
      <c r="Q40" s="10">
        <f t="shared" ref="Q40:Q46" si="49">K40/L40</f>
        <v>7.2924130995034253E-2</v>
      </c>
      <c r="R40" s="9">
        <f t="shared" si="43"/>
        <v>0.49350904968669879</v>
      </c>
      <c r="S40">
        <f t="shared" ref="S40:S46" si="50">I40/J40</f>
        <v>6.577667482438028E-2</v>
      </c>
      <c r="T40" s="10">
        <f t="shared" ref="T40:T46" si="51">M40/N40</f>
        <v>7.725959675718623E-2</v>
      </c>
      <c r="U40" s="9">
        <f t="shared" ref="U40:U46" si="52">O40/0.048494*2</f>
        <v>19.596932546184526</v>
      </c>
      <c r="V40">
        <f t="shared" ref="V40:V46" si="53">P40/0.05899</f>
        <v>1.081012643202075</v>
      </c>
      <c r="W40" s="10">
        <f t="shared" ref="W40:W46" si="54">Q40/0.0571</f>
        <v>1.277130140018113</v>
      </c>
      <c r="X40" s="9">
        <f t="shared" ref="X40:X46" si="55">R40/0.048494*2</f>
        <v>20.35340659408169</v>
      </c>
      <c r="Y40">
        <f t="shared" ref="Y40:Y46" si="56">S40/0.05899</f>
        <v>1.1150478864956819</v>
      </c>
      <c r="Z40" s="10">
        <f t="shared" ref="Z40:Z46" si="57">T40/0.0571</f>
        <v>1.353057736553174</v>
      </c>
      <c r="AA40" s="9">
        <f t="shared" ref="AA40:AA46" si="58">AVERAGE(U40,X40)</f>
        <v>19.975169570133108</v>
      </c>
      <c r="AB40">
        <f t="shared" si="44"/>
        <v>1.0980302648488784</v>
      </c>
      <c r="AC40" s="10">
        <f t="shared" si="45"/>
        <v>1.3150939382856435</v>
      </c>
      <c r="AD40" s="9">
        <f t="shared" ref="AD40:AD46" si="59">_xlfn.STDEV.P(U40,X40)</f>
        <v>0.37823702394858216</v>
      </c>
      <c r="AE40">
        <f t="shared" si="46"/>
        <v>1.7017621646803427E-2</v>
      </c>
      <c r="AF40" s="10">
        <f t="shared" si="47"/>
        <v>3.7963798267530491E-2</v>
      </c>
    </row>
    <row r="41" spans="1:32" x14ac:dyDescent="0.35">
      <c r="A41" s="5" t="s">
        <v>9</v>
      </c>
      <c r="B41" s="2">
        <v>2</v>
      </c>
      <c r="C41" s="9">
        <v>3918865</v>
      </c>
      <c r="D41" s="10">
        <v>7927411</v>
      </c>
      <c r="E41" s="9">
        <v>4148451</v>
      </c>
      <c r="F41" s="10">
        <v>7961410</v>
      </c>
      <c r="G41">
        <v>24196</v>
      </c>
      <c r="H41" s="10">
        <v>642863</v>
      </c>
      <c r="I41">
        <v>25817</v>
      </c>
      <c r="J41">
        <v>644165</v>
      </c>
      <c r="K41" s="9">
        <v>73989</v>
      </c>
      <c r="L41" s="10">
        <v>642863</v>
      </c>
      <c r="M41" s="9">
        <v>78591</v>
      </c>
      <c r="N41">
        <v>644165</v>
      </c>
      <c r="O41" s="9">
        <f t="shared" si="42"/>
        <v>0.49434361357068529</v>
      </c>
      <c r="P41">
        <f t="shared" si="48"/>
        <v>3.7637879299321941E-2</v>
      </c>
      <c r="Q41" s="10">
        <f t="shared" si="49"/>
        <v>0.11509295137533192</v>
      </c>
      <c r="R41" s="9">
        <f t="shared" si="43"/>
        <v>0.52106988586192649</v>
      </c>
      <c r="S41">
        <f t="shared" si="50"/>
        <v>4.0078240823391523E-2</v>
      </c>
      <c r="T41" s="10">
        <f t="shared" si="51"/>
        <v>0.12200445538022091</v>
      </c>
      <c r="U41" s="9">
        <f t="shared" si="52"/>
        <v>20.387825857660133</v>
      </c>
      <c r="V41">
        <f t="shared" si="53"/>
        <v>0.63803829970032111</v>
      </c>
      <c r="W41" s="10">
        <f t="shared" si="54"/>
        <v>2.0156383778516975</v>
      </c>
      <c r="X41" s="9">
        <f t="shared" si="55"/>
        <v>21.490076539857569</v>
      </c>
      <c r="Y41">
        <f t="shared" si="56"/>
        <v>0.67940737113733718</v>
      </c>
      <c r="Z41" s="10">
        <f t="shared" si="57"/>
        <v>2.136680479513501</v>
      </c>
      <c r="AA41" s="9">
        <f t="shared" si="58"/>
        <v>20.938951198758851</v>
      </c>
      <c r="AB41">
        <f t="shared" si="44"/>
        <v>0.65872283541882914</v>
      </c>
      <c r="AC41" s="10">
        <f t="shared" si="45"/>
        <v>2.0761594286825993</v>
      </c>
      <c r="AD41" s="9">
        <f t="shared" si="59"/>
        <v>0.55112534109871802</v>
      </c>
      <c r="AE41">
        <f t="shared" si="46"/>
        <v>2.0684535718508035E-2</v>
      </c>
      <c r="AF41" s="10">
        <f t="shared" si="47"/>
        <v>6.0521050830901757E-2</v>
      </c>
    </row>
    <row r="42" spans="1:32" x14ac:dyDescent="0.35">
      <c r="A42" s="5" t="s">
        <v>10</v>
      </c>
      <c r="B42" s="2">
        <v>4</v>
      </c>
      <c r="C42" s="9">
        <v>4262011</v>
      </c>
      <c r="D42" s="10">
        <v>7828887</v>
      </c>
      <c r="E42" s="9">
        <v>4115464</v>
      </c>
      <c r="F42" s="10">
        <v>7734429</v>
      </c>
      <c r="G42">
        <v>14015</v>
      </c>
      <c r="H42" s="10">
        <v>641726</v>
      </c>
      <c r="I42">
        <v>14245</v>
      </c>
      <c r="J42">
        <v>631168</v>
      </c>
      <c r="K42" s="9">
        <v>98921</v>
      </c>
      <c r="L42" s="10">
        <v>641726</v>
      </c>
      <c r="M42" s="9">
        <v>100741</v>
      </c>
      <c r="N42">
        <v>631168</v>
      </c>
      <c r="O42" s="9">
        <f t="shared" si="42"/>
        <v>0.54439551880107606</v>
      </c>
      <c r="P42">
        <f t="shared" si="48"/>
        <v>2.1839538993277504E-2</v>
      </c>
      <c r="Q42" s="10">
        <f t="shared" si="49"/>
        <v>0.15414834368562283</v>
      </c>
      <c r="R42" s="9">
        <f t="shared" si="43"/>
        <v>0.53209668095731433</v>
      </c>
      <c r="S42">
        <f t="shared" si="50"/>
        <v>2.2569268403974854E-2</v>
      </c>
      <c r="T42" s="10">
        <f t="shared" si="51"/>
        <v>0.15961043652403165</v>
      </c>
      <c r="U42" s="9">
        <f t="shared" si="52"/>
        <v>22.452077320950057</v>
      </c>
      <c r="V42">
        <f t="shared" si="53"/>
        <v>0.37022442775517045</v>
      </c>
      <c r="W42" s="10">
        <f t="shared" si="54"/>
        <v>2.6996207300459343</v>
      </c>
      <c r="X42" s="9">
        <f t="shared" si="55"/>
        <v>21.944845999806752</v>
      </c>
      <c r="Y42">
        <f t="shared" si="56"/>
        <v>0.38259481952830737</v>
      </c>
      <c r="Z42" s="10">
        <f t="shared" si="57"/>
        <v>2.7952790984944249</v>
      </c>
      <c r="AA42" s="9">
        <f t="shared" si="58"/>
        <v>22.198461660378406</v>
      </c>
      <c r="AB42">
        <f t="shared" si="44"/>
        <v>0.37640962364173891</v>
      </c>
      <c r="AC42" s="10">
        <f t="shared" si="45"/>
        <v>2.7474499142701796</v>
      </c>
      <c r="AD42" s="9">
        <f t="shared" si="59"/>
        <v>0.25361566057165241</v>
      </c>
      <c r="AE42">
        <f t="shared" si="46"/>
        <v>6.185195886568462E-3</v>
      </c>
      <c r="AF42" s="10">
        <f t="shared" si="47"/>
        <v>4.7829184224245314E-2</v>
      </c>
    </row>
    <row r="43" spans="1:32" x14ac:dyDescent="0.35">
      <c r="A43" s="5" t="s">
        <v>11</v>
      </c>
      <c r="B43" s="2">
        <v>6</v>
      </c>
      <c r="C43" s="9">
        <v>4541109</v>
      </c>
      <c r="D43" s="10">
        <v>8074402</v>
      </c>
      <c r="E43" s="9">
        <v>4646661</v>
      </c>
      <c r="F43" s="10">
        <v>8275851</v>
      </c>
      <c r="G43">
        <v>9900</v>
      </c>
      <c r="H43" s="10">
        <v>644528</v>
      </c>
      <c r="I43">
        <v>10239</v>
      </c>
      <c r="J43">
        <v>651587</v>
      </c>
      <c r="K43" s="9">
        <v>106249</v>
      </c>
      <c r="L43" s="10">
        <v>644528</v>
      </c>
      <c r="M43" s="9">
        <v>109802</v>
      </c>
      <c r="N43">
        <v>651587</v>
      </c>
      <c r="O43" s="9">
        <f t="shared" si="42"/>
        <v>0.56240808916870877</v>
      </c>
      <c r="P43">
        <f t="shared" si="48"/>
        <v>1.536007745202691E-2</v>
      </c>
      <c r="Q43" s="10">
        <f t="shared" si="49"/>
        <v>0.16484776456569769</v>
      </c>
      <c r="R43" s="9">
        <f t="shared" si="43"/>
        <v>0.56147228846918584</v>
      </c>
      <c r="S43">
        <f t="shared" si="50"/>
        <v>1.5713941499753678E-2</v>
      </c>
      <c r="T43" s="10">
        <f t="shared" si="51"/>
        <v>0.16851471867916334</v>
      </c>
      <c r="U43" s="9">
        <f t="shared" si="52"/>
        <v>23.194955630334011</v>
      </c>
      <c r="V43">
        <f t="shared" si="53"/>
        <v>0.26038442875109191</v>
      </c>
      <c r="W43" s="10">
        <f t="shared" si="54"/>
        <v>2.8870011307477705</v>
      </c>
      <c r="X43" s="9">
        <f t="shared" si="55"/>
        <v>23.15636113618946</v>
      </c>
      <c r="Y43">
        <f t="shared" si="56"/>
        <v>0.26638314120619899</v>
      </c>
      <c r="Z43" s="10">
        <f t="shared" si="57"/>
        <v>2.951220992629831</v>
      </c>
      <c r="AA43" s="9">
        <f t="shared" si="58"/>
        <v>23.175658383261734</v>
      </c>
      <c r="AB43">
        <f t="shared" si="44"/>
        <v>0.26338378497864545</v>
      </c>
      <c r="AC43" s="10">
        <f t="shared" si="45"/>
        <v>2.9191110616888007</v>
      </c>
      <c r="AD43" s="9">
        <f t="shared" si="59"/>
        <v>1.9297247072275425E-2</v>
      </c>
      <c r="AE43">
        <f t="shared" si="46"/>
        <v>2.9993562275535401E-3</v>
      </c>
      <c r="AF43" s="10">
        <f t="shared" si="47"/>
        <v>3.2109930941030207E-2</v>
      </c>
    </row>
    <row r="44" spans="1:32" x14ac:dyDescent="0.35">
      <c r="A44" s="5" t="s">
        <v>12</v>
      </c>
      <c r="B44" s="2">
        <v>8</v>
      </c>
      <c r="C44" s="9"/>
      <c r="D44" s="10"/>
      <c r="E44" s="9"/>
      <c r="F44" s="10"/>
      <c r="G44">
        <v>7617</v>
      </c>
      <c r="H44" s="10">
        <v>654538</v>
      </c>
      <c r="I44">
        <v>7928</v>
      </c>
      <c r="J44">
        <v>649579</v>
      </c>
      <c r="K44" s="9">
        <v>113187</v>
      </c>
      <c r="L44" s="10">
        <v>654538</v>
      </c>
      <c r="M44" s="9">
        <v>114170</v>
      </c>
      <c r="N44">
        <v>649579</v>
      </c>
      <c r="O44" s="9" t="e">
        <f t="shared" si="42"/>
        <v>#DIV/0!</v>
      </c>
      <c r="P44">
        <f t="shared" si="48"/>
        <v>1.1637215868291834E-2</v>
      </c>
      <c r="Q44" s="10">
        <f t="shared" si="49"/>
        <v>0.17292655277462882</v>
      </c>
      <c r="R44" s="9" t="e">
        <f t="shared" si="43"/>
        <v>#DIV/0!</v>
      </c>
      <c r="S44">
        <f t="shared" si="50"/>
        <v>1.2204828050167878E-2</v>
      </c>
      <c r="T44" s="10">
        <f t="shared" si="51"/>
        <v>0.17575999224112848</v>
      </c>
      <c r="U44" s="9" t="e">
        <f t="shared" si="52"/>
        <v>#DIV/0!</v>
      </c>
      <c r="V44">
        <f t="shared" si="53"/>
        <v>0.19727438325634572</v>
      </c>
      <c r="W44" s="10">
        <f t="shared" si="54"/>
        <v>3.028486038084568</v>
      </c>
      <c r="X44" s="9" t="e">
        <f t="shared" si="55"/>
        <v>#DIV/0!</v>
      </c>
      <c r="Y44">
        <f t="shared" si="56"/>
        <v>0.20689655958921643</v>
      </c>
      <c r="Z44" s="10">
        <f t="shared" si="57"/>
        <v>3.0781084455539141</v>
      </c>
      <c r="AA44" s="9" t="e">
        <f t="shared" si="58"/>
        <v>#DIV/0!</v>
      </c>
      <c r="AB44">
        <f t="shared" si="44"/>
        <v>0.20208547142278108</v>
      </c>
      <c r="AC44" s="10">
        <f t="shared" si="45"/>
        <v>3.0532972418192408</v>
      </c>
      <c r="AD44" s="9" t="e">
        <f t="shared" si="59"/>
        <v>#DIV/0!</v>
      </c>
      <c r="AE44">
        <f t="shared" si="46"/>
        <v>4.8110881664353566E-3</v>
      </c>
      <c r="AF44" s="10">
        <f t="shared" si="47"/>
        <v>2.4811203734673049E-2</v>
      </c>
    </row>
    <row r="45" spans="1:32" x14ac:dyDescent="0.35">
      <c r="A45" s="5" t="s">
        <v>13</v>
      </c>
      <c r="B45" s="2">
        <v>24</v>
      </c>
      <c r="C45" s="9"/>
      <c r="D45" s="10"/>
      <c r="E45" s="9"/>
      <c r="F45" s="10"/>
      <c r="G45">
        <v>5252</v>
      </c>
      <c r="H45" s="10">
        <v>681684</v>
      </c>
      <c r="I45">
        <v>5176</v>
      </c>
      <c r="J45">
        <v>689588</v>
      </c>
      <c r="K45" s="9">
        <v>106413</v>
      </c>
      <c r="L45" s="10">
        <v>681684</v>
      </c>
      <c r="M45" s="9">
        <v>103740</v>
      </c>
      <c r="N45">
        <v>689588</v>
      </c>
      <c r="O45" s="9" t="e">
        <f t="shared" ref="O45:O46" si="60">C45/D45</f>
        <v>#DIV/0!</v>
      </c>
      <c r="P45">
        <f t="shared" si="48"/>
        <v>7.7044495690085143E-3</v>
      </c>
      <c r="Q45" s="10">
        <f t="shared" si="49"/>
        <v>0.15610312109423136</v>
      </c>
      <c r="R45" s="9" t="e">
        <f t="shared" ref="R45:R46" si="61">E45/F45</f>
        <v>#DIV/0!</v>
      </c>
      <c r="S45">
        <f t="shared" si="50"/>
        <v>7.5059310776869666E-3</v>
      </c>
      <c r="T45" s="10">
        <f t="shared" si="51"/>
        <v>0.15043765262736591</v>
      </c>
      <c r="U45" s="9" t="e">
        <f t="shared" si="52"/>
        <v>#DIV/0!</v>
      </c>
      <c r="V45">
        <f t="shared" si="53"/>
        <v>0.13060602761499432</v>
      </c>
      <c r="W45" s="10">
        <f t="shared" si="54"/>
        <v>2.7338550104068542</v>
      </c>
      <c r="X45" s="9" t="e">
        <f t="shared" si="55"/>
        <v>#DIV/0!</v>
      </c>
      <c r="Y45">
        <f t="shared" si="56"/>
        <v>0.12724073703486974</v>
      </c>
      <c r="Z45" s="10">
        <f t="shared" si="57"/>
        <v>2.6346348971517672</v>
      </c>
      <c r="AA45" s="9" t="e">
        <f t="shared" si="58"/>
        <v>#DIV/0!</v>
      </c>
      <c r="AB45">
        <f t="shared" si="44"/>
        <v>0.12892338232493203</v>
      </c>
      <c r="AC45" s="10">
        <f t="shared" si="45"/>
        <v>2.6842449537793107</v>
      </c>
      <c r="AD45" s="9" t="e">
        <f t="shared" si="59"/>
        <v>#DIV/0!</v>
      </c>
      <c r="AE45">
        <f t="shared" si="46"/>
        <v>1.6826452900622901E-3</v>
      </c>
      <c r="AF45" s="10">
        <f t="shared" si="47"/>
        <v>4.9610056627543475E-2</v>
      </c>
    </row>
    <row r="46" spans="1:32" ht="15" thickBot="1" x14ac:dyDescent="0.4">
      <c r="A46" s="6" t="s">
        <v>14</v>
      </c>
      <c r="B46" s="3">
        <v>48</v>
      </c>
      <c r="C46" s="11"/>
      <c r="D46" s="12"/>
      <c r="E46" s="11"/>
      <c r="F46" s="12"/>
      <c r="G46" s="13">
        <v>6886</v>
      </c>
      <c r="H46" s="12">
        <v>682660</v>
      </c>
      <c r="I46" s="13">
        <v>6419</v>
      </c>
      <c r="J46" s="13">
        <v>639637</v>
      </c>
      <c r="K46" s="11">
        <v>85772</v>
      </c>
      <c r="L46" s="12">
        <v>682660</v>
      </c>
      <c r="M46" s="11">
        <v>77837</v>
      </c>
      <c r="N46" s="13">
        <v>639637</v>
      </c>
      <c r="O46" s="11" t="e">
        <f t="shared" si="60"/>
        <v>#DIV/0!</v>
      </c>
      <c r="P46" s="13">
        <f t="shared" si="48"/>
        <v>1.0087012568482115E-2</v>
      </c>
      <c r="Q46" s="12">
        <f t="shared" si="49"/>
        <v>0.12564380511528433</v>
      </c>
      <c r="R46" s="11" t="e">
        <f t="shared" si="61"/>
        <v>#DIV/0!</v>
      </c>
      <c r="S46" s="13">
        <f t="shared" si="50"/>
        <v>1.0035379441777133E-2</v>
      </c>
      <c r="T46" s="12">
        <f t="shared" si="51"/>
        <v>0.1216893331686566</v>
      </c>
      <c r="U46" s="11" t="e">
        <f t="shared" si="52"/>
        <v>#DIV/0!</v>
      </c>
      <c r="V46" s="13">
        <f t="shared" si="53"/>
        <v>0.1709952969737602</v>
      </c>
      <c r="W46" s="12">
        <f t="shared" si="54"/>
        <v>2.2004169021941213</v>
      </c>
      <c r="X46" s="11" t="e">
        <f t="shared" si="55"/>
        <v>#DIV/0!</v>
      </c>
      <c r="Y46" s="13">
        <f t="shared" si="56"/>
        <v>0.1701200108794225</v>
      </c>
      <c r="Z46" s="12">
        <f t="shared" si="57"/>
        <v>2.1311617017277862</v>
      </c>
      <c r="AA46" s="11" t="e">
        <f t="shared" si="58"/>
        <v>#DIV/0!</v>
      </c>
      <c r="AB46" s="13">
        <f t="shared" si="44"/>
        <v>0.17055765392659133</v>
      </c>
      <c r="AC46" s="12">
        <f t="shared" si="45"/>
        <v>2.1657893019609538</v>
      </c>
      <c r="AD46" s="11" t="e">
        <f t="shared" si="59"/>
        <v>#DIV/0!</v>
      </c>
      <c r="AE46" s="13">
        <f t="shared" si="46"/>
        <v>4.3764304716885361E-4</v>
      </c>
      <c r="AF46" s="12">
        <f t="shared" si="47"/>
        <v>3.4627600233167577E-2</v>
      </c>
    </row>
    <row r="49" spans="1:32" ht="15" thickBot="1" x14ac:dyDescent="0.4">
      <c r="A49" s="15" t="s">
        <v>23</v>
      </c>
      <c r="B49" t="s">
        <v>24</v>
      </c>
    </row>
    <row r="50" spans="1:32" ht="15" thickBot="1" x14ac:dyDescent="0.4">
      <c r="A50" t="s">
        <v>21</v>
      </c>
      <c r="B50" t="s">
        <v>22</v>
      </c>
      <c r="C50" s="16" t="s">
        <v>16</v>
      </c>
      <c r="D50" s="17"/>
      <c r="E50" s="16" t="s">
        <v>16</v>
      </c>
      <c r="F50" s="17"/>
      <c r="G50" s="16" t="s">
        <v>16</v>
      </c>
      <c r="H50" s="17"/>
      <c r="I50" s="16" t="s">
        <v>16</v>
      </c>
      <c r="J50" s="17"/>
      <c r="K50" s="16" t="s">
        <v>16</v>
      </c>
      <c r="L50" s="17"/>
      <c r="M50" s="16" t="s">
        <v>16</v>
      </c>
      <c r="N50" s="17"/>
      <c r="O50" s="16" t="s">
        <v>17</v>
      </c>
      <c r="P50" s="17"/>
      <c r="Q50" s="18"/>
      <c r="R50" s="16" t="s">
        <v>18</v>
      </c>
      <c r="S50" s="17"/>
      <c r="T50" s="18"/>
      <c r="U50" s="16" t="s">
        <v>29</v>
      </c>
      <c r="V50" s="17"/>
      <c r="W50" s="18"/>
      <c r="X50" s="16" t="s">
        <v>30</v>
      </c>
      <c r="Y50" s="17"/>
      <c r="Z50" s="18"/>
      <c r="AA50" s="16" t="s">
        <v>20</v>
      </c>
      <c r="AB50" s="17"/>
      <c r="AC50" s="18"/>
      <c r="AD50" s="16" t="s">
        <v>28</v>
      </c>
      <c r="AE50" s="17"/>
      <c r="AF50" s="18"/>
    </row>
    <row r="51" spans="1:32" x14ac:dyDescent="0.35">
      <c r="B51" s="22" t="s">
        <v>15</v>
      </c>
      <c r="C51" s="19" t="s">
        <v>3</v>
      </c>
      <c r="D51" s="19" t="s">
        <v>1</v>
      </c>
      <c r="E51" s="19" t="s">
        <v>4</v>
      </c>
      <c r="F51" s="19" t="s">
        <v>1</v>
      </c>
      <c r="G51" s="19" t="s">
        <v>25</v>
      </c>
      <c r="H51" s="19" t="s">
        <v>1</v>
      </c>
      <c r="I51" s="19" t="s">
        <v>25</v>
      </c>
      <c r="J51" s="19" t="s">
        <v>1</v>
      </c>
      <c r="K51" s="19" t="s">
        <v>5</v>
      </c>
      <c r="L51" s="19" t="s">
        <v>1</v>
      </c>
      <c r="M51" s="19" t="s">
        <v>6</v>
      </c>
      <c r="N51" s="19" t="s">
        <v>1</v>
      </c>
      <c r="O51" s="19" t="s">
        <v>0</v>
      </c>
      <c r="P51" s="19" t="s">
        <v>25</v>
      </c>
      <c r="Q51" s="19" t="s">
        <v>2</v>
      </c>
      <c r="R51" s="19" t="s">
        <v>0</v>
      </c>
      <c r="S51" s="19" t="s">
        <v>25</v>
      </c>
      <c r="T51" s="19" t="s">
        <v>2</v>
      </c>
      <c r="U51" s="19" t="s">
        <v>0</v>
      </c>
      <c r="V51" s="19" t="s">
        <v>25</v>
      </c>
      <c r="W51" s="19" t="s">
        <v>2</v>
      </c>
      <c r="X51" s="19" t="s">
        <v>0</v>
      </c>
      <c r="Y51" s="19" t="s">
        <v>25</v>
      </c>
      <c r="Z51" s="19" t="s">
        <v>2</v>
      </c>
      <c r="AA51" s="19" t="s">
        <v>0</v>
      </c>
      <c r="AB51" s="19" t="s">
        <v>25</v>
      </c>
      <c r="AC51" s="19" t="s">
        <v>2</v>
      </c>
      <c r="AD51" s="19" t="s">
        <v>0</v>
      </c>
      <c r="AE51" s="19" t="s">
        <v>25</v>
      </c>
      <c r="AF51" s="19" t="s">
        <v>2</v>
      </c>
    </row>
    <row r="52" spans="1:32" ht="15" thickBot="1" x14ac:dyDescent="0.4">
      <c r="B52" s="23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0"/>
      <c r="P52" s="21"/>
      <c r="Q52" s="20"/>
      <c r="R52" s="20"/>
      <c r="S52" s="21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</row>
    <row r="53" spans="1:32" x14ac:dyDescent="0.35">
      <c r="A53" s="4" t="s">
        <v>8</v>
      </c>
      <c r="B53" s="1">
        <v>0</v>
      </c>
      <c r="C53" s="7"/>
      <c r="D53" s="8"/>
      <c r="E53" s="7"/>
      <c r="F53" s="8"/>
      <c r="G53" s="14">
        <v>2943</v>
      </c>
      <c r="H53" s="10">
        <v>614965</v>
      </c>
      <c r="I53" s="14">
        <v>3220</v>
      </c>
      <c r="J53">
        <v>624360</v>
      </c>
      <c r="K53" s="7">
        <v>10764</v>
      </c>
      <c r="L53" s="10">
        <v>614965</v>
      </c>
      <c r="M53" s="9">
        <v>10561</v>
      </c>
      <c r="N53">
        <v>624360</v>
      </c>
      <c r="O53" s="7" t="e">
        <f t="shared" ref="O53:O60" si="62">C53/D53</f>
        <v>#DIV/0!</v>
      </c>
      <c r="P53" s="14">
        <f>G53/H53</f>
        <v>4.7856382070524343E-3</v>
      </c>
      <c r="Q53" s="8">
        <f>K53/L53</f>
        <v>1.750343515484621E-2</v>
      </c>
      <c r="R53" s="7" t="e">
        <f t="shared" ref="R53:R60" si="63">E53/F53</f>
        <v>#DIV/0!</v>
      </c>
      <c r="S53" s="14">
        <f>I53/J53</f>
        <v>5.1572810558011403E-3</v>
      </c>
      <c r="T53" s="8">
        <f>M53/N53</f>
        <v>1.6914920878980076E-2</v>
      </c>
      <c r="U53" s="7" t="e">
        <f>O53/0.048494*2</f>
        <v>#DIV/0!</v>
      </c>
      <c r="V53" s="14">
        <f>P53/0.05899</f>
        <v>8.1126262197871404E-2</v>
      </c>
      <c r="W53" s="8">
        <f>Q53/0.0571</f>
        <v>0.30654002022497739</v>
      </c>
      <c r="X53" s="7" t="e">
        <f>R53/0.048494*2</f>
        <v>#DIV/0!</v>
      </c>
      <c r="Y53" s="14">
        <f>S53/0.05899</f>
        <v>8.7426361346010173E-2</v>
      </c>
      <c r="Z53" s="8">
        <f>T53/0.0571</f>
        <v>0.2962332903499138</v>
      </c>
      <c r="AA53" s="7" t="e">
        <f>AVERAGE(U53,X53)</f>
        <v>#DIV/0!</v>
      </c>
      <c r="AB53" s="14">
        <f t="shared" ref="AB53:AB60" si="64">AVERAGE(V53,Y53)</f>
        <v>8.4276311771940782E-2</v>
      </c>
      <c r="AC53" s="8">
        <f t="shared" ref="AC53:AC60" si="65">AVERAGE(W53,Z53)</f>
        <v>0.30138665528744557</v>
      </c>
      <c r="AD53" s="7" t="e">
        <f>_xlfn.STDEV.P(U53,X53)</f>
        <v>#DIV/0!</v>
      </c>
      <c r="AE53" s="14">
        <f t="shared" ref="AE53:AE60" si="66">_xlfn.STDEV.P(V53,Y53)</f>
        <v>3.1500495740693843E-3</v>
      </c>
      <c r="AF53" s="8">
        <f t="shared" ref="AF53:AF60" si="67">_xlfn.STDEV.P(W53,Z53)</f>
        <v>5.1533649375317958E-3</v>
      </c>
    </row>
    <row r="54" spans="1:32" x14ac:dyDescent="0.35">
      <c r="A54" s="5" t="s">
        <v>7</v>
      </c>
      <c r="B54" s="2">
        <v>1</v>
      </c>
      <c r="C54" s="9"/>
      <c r="D54" s="10"/>
      <c r="E54" s="9"/>
      <c r="F54" s="10"/>
      <c r="G54">
        <v>70298</v>
      </c>
      <c r="H54" s="10">
        <v>605209</v>
      </c>
      <c r="I54">
        <v>68626</v>
      </c>
      <c r="J54">
        <v>610624</v>
      </c>
      <c r="K54" s="9">
        <v>46140</v>
      </c>
      <c r="L54" s="10">
        <v>605209</v>
      </c>
      <c r="M54" s="9">
        <v>44347</v>
      </c>
      <c r="N54">
        <v>610624</v>
      </c>
      <c r="O54" s="9" t="e">
        <f t="shared" si="62"/>
        <v>#DIV/0!</v>
      </c>
      <c r="P54">
        <f t="shared" ref="P54:P60" si="68">G54/H54</f>
        <v>0.11615491507892314</v>
      </c>
      <c r="Q54" s="10">
        <f t="shared" ref="Q54:Q60" si="69">K54/L54</f>
        <v>7.6238126002752774E-2</v>
      </c>
      <c r="R54" s="9" t="e">
        <f t="shared" si="63"/>
        <v>#DIV/0!</v>
      </c>
      <c r="S54">
        <f t="shared" ref="S54:S60" si="70">I54/J54</f>
        <v>0.11238667330468505</v>
      </c>
      <c r="T54" s="10">
        <f t="shared" ref="T54:T60" si="71">M54/N54</f>
        <v>7.2625707473011211E-2</v>
      </c>
      <c r="U54" s="9" t="e">
        <f t="shared" ref="U54:U60" si="72">O54/0.048494*2</f>
        <v>#DIV/0!</v>
      </c>
      <c r="V54">
        <f t="shared" ref="V54:V60" si="73">P54/0.05899</f>
        <v>1.9690611133907974</v>
      </c>
      <c r="W54" s="10">
        <f t="shared" ref="W54:W60" si="74">Q54/0.0571</f>
        <v>1.3351685814842869</v>
      </c>
      <c r="X54" s="9" t="e">
        <f t="shared" ref="X54:X60" si="75">R54/0.048494*2</f>
        <v>#DIV/0!</v>
      </c>
      <c r="Y54">
        <f t="shared" ref="Y54:Y60" si="76">S54/0.05899</f>
        <v>1.9051817817373291</v>
      </c>
      <c r="Z54" s="10">
        <f t="shared" ref="Z54:Z60" si="77">T54/0.0571</f>
        <v>1.2719038086341719</v>
      </c>
      <c r="AA54" s="9" t="e">
        <f t="shared" ref="AA54:AA60" si="78">AVERAGE(U54,X54)</f>
        <v>#DIV/0!</v>
      </c>
      <c r="AB54">
        <f t="shared" si="64"/>
        <v>1.9371214475640632</v>
      </c>
      <c r="AC54" s="10">
        <f t="shared" si="65"/>
        <v>1.3035361950592295</v>
      </c>
      <c r="AD54" s="9" t="e">
        <f t="shared" ref="AD54:AD60" si="79">_xlfn.STDEV.P(U54,X54)</f>
        <v>#DIV/0!</v>
      </c>
      <c r="AE54">
        <f t="shared" si="66"/>
        <v>3.1939665826734132E-2</v>
      </c>
      <c r="AF54" s="10">
        <f t="shared" si="67"/>
        <v>3.1632386425057502E-2</v>
      </c>
    </row>
    <row r="55" spans="1:32" x14ac:dyDescent="0.35">
      <c r="A55" s="5" t="s">
        <v>9</v>
      </c>
      <c r="B55" s="2">
        <v>2</v>
      </c>
      <c r="C55" s="9"/>
      <c r="D55" s="10"/>
      <c r="E55" s="9"/>
      <c r="F55" s="10"/>
      <c r="G55">
        <v>72579</v>
      </c>
      <c r="H55" s="10">
        <v>621274</v>
      </c>
      <c r="I55">
        <v>70270</v>
      </c>
      <c r="J55">
        <v>562993</v>
      </c>
      <c r="K55" s="9">
        <v>90891</v>
      </c>
      <c r="L55" s="10">
        <v>621274</v>
      </c>
      <c r="M55" s="9">
        <v>83227</v>
      </c>
      <c r="N55">
        <v>562993</v>
      </c>
      <c r="O55" s="9" t="e">
        <f t="shared" si="62"/>
        <v>#DIV/0!</v>
      </c>
      <c r="P55">
        <f t="shared" si="68"/>
        <v>0.11682285110917244</v>
      </c>
      <c r="Q55" s="10">
        <f t="shared" si="69"/>
        <v>0.14629776877834902</v>
      </c>
      <c r="R55" s="9" t="e">
        <f t="shared" si="63"/>
        <v>#DIV/0!</v>
      </c>
      <c r="S55">
        <f t="shared" si="70"/>
        <v>0.12481505098642434</v>
      </c>
      <c r="T55" s="10">
        <f t="shared" si="71"/>
        <v>0.14782954672615822</v>
      </c>
      <c r="U55" s="9" t="e">
        <f t="shared" si="72"/>
        <v>#DIV/0!</v>
      </c>
      <c r="V55">
        <f t="shared" si="73"/>
        <v>1.980383982186344</v>
      </c>
      <c r="W55" s="10">
        <f t="shared" si="74"/>
        <v>2.5621325530358847</v>
      </c>
      <c r="X55" s="9" t="e">
        <f t="shared" si="75"/>
        <v>#DIV/0!</v>
      </c>
      <c r="Y55">
        <f t="shared" si="76"/>
        <v>2.1158679604411654</v>
      </c>
      <c r="Z55" s="10">
        <f t="shared" si="77"/>
        <v>2.5889587867978672</v>
      </c>
      <c r="AA55" s="9" t="e">
        <f t="shared" si="78"/>
        <v>#DIV/0!</v>
      </c>
      <c r="AB55">
        <f t="shared" si="64"/>
        <v>2.0481259713137545</v>
      </c>
      <c r="AC55" s="10">
        <f t="shared" si="65"/>
        <v>2.5755456699168757</v>
      </c>
      <c r="AD55" s="9" t="e">
        <f t="shared" si="79"/>
        <v>#DIV/0!</v>
      </c>
      <c r="AE55">
        <f t="shared" si="66"/>
        <v>6.7741989127410696E-2</v>
      </c>
      <c r="AF55" s="10">
        <f t="shared" si="67"/>
        <v>1.3413116880991227E-2</v>
      </c>
    </row>
    <row r="56" spans="1:32" x14ac:dyDescent="0.35">
      <c r="A56" s="5" t="s">
        <v>10</v>
      </c>
      <c r="B56" s="2">
        <v>4</v>
      </c>
      <c r="C56" s="9"/>
      <c r="D56" s="10"/>
      <c r="E56" s="9"/>
      <c r="F56" s="10"/>
      <c r="G56">
        <v>57782</v>
      </c>
      <c r="H56" s="10">
        <v>650084</v>
      </c>
      <c r="I56">
        <v>52981</v>
      </c>
      <c r="J56">
        <v>590463</v>
      </c>
      <c r="K56" s="9">
        <v>156612</v>
      </c>
      <c r="L56" s="10">
        <v>650084</v>
      </c>
      <c r="M56" s="9">
        <v>138564</v>
      </c>
      <c r="N56">
        <v>590463</v>
      </c>
      <c r="O56" s="9" t="e">
        <f t="shared" si="62"/>
        <v>#DIV/0!</v>
      </c>
      <c r="P56">
        <f t="shared" si="68"/>
        <v>8.8883898080863402E-2</v>
      </c>
      <c r="Q56" s="10">
        <f t="shared" si="69"/>
        <v>0.24091040542452977</v>
      </c>
      <c r="R56" s="9" t="e">
        <f t="shared" si="63"/>
        <v>#DIV/0!</v>
      </c>
      <c r="S56">
        <f t="shared" si="70"/>
        <v>8.9727891502092427E-2</v>
      </c>
      <c r="T56" s="10">
        <f t="shared" si="71"/>
        <v>0.23467008093648545</v>
      </c>
      <c r="U56" s="9" t="e">
        <f t="shared" si="72"/>
        <v>#DIV/0!</v>
      </c>
      <c r="V56">
        <f t="shared" si="73"/>
        <v>1.5067621305452348</v>
      </c>
      <c r="W56" s="10">
        <f t="shared" si="74"/>
        <v>4.219096417242203</v>
      </c>
      <c r="X56" s="9" t="e">
        <f t="shared" si="75"/>
        <v>#DIV/0!</v>
      </c>
      <c r="Y56">
        <f t="shared" si="76"/>
        <v>1.5210695287691545</v>
      </c>
      <c r="Z56" s="10">
        <f t="shared" si="77"/>
        <v>4.109808772968222</v>
      </c>
      <c r="AA56" s="9" t="e">
        <f t="shared" si="78"/>
        <v>#DIV/0!</v>
      </c>
      <c r="AB56">
        <f t="shared" si="64"/>
        <v>1.5139158296571946</v>
      </c>
      <c r="AC56" s="10">
        <f t="shared" si="65"/>
        <v>4.164452595105212</v>
      </c>
      <c r="AD56" s="9" t="e">
        <f t="shared" si="79"/>
        <v>#DIV/0!</v>
      </c>
      <c r="AE56">
        <f t="shared" si="66"/>
        <v>7.1536991119598436E-3</v>
      </c>
      <c r="AF56" s="10">
        <f t="shared" si="67"/>
        <v>5.4643822136990483E-2</v>
      </c>
    </row>
    <row r="57" spans="1:32" x14ac:dyDescent="0.35">
      <c r="A57" s="5" t="s">
        <v>11</v>
      </c>
      <c r="B57" s="2">
        <v>6</v>
      </c>
      <c r="C57" s="9"/>
      <c r="D57" s="10"/>
      <c r="E57" s="9"/>
      <c r="F57" s="10"/>
      <c r="G57">
        <v>35780</v>
      </c>
      <c r="H57" s="10">
        <v>622625</v>
      </c>
      <c r="I57">
        <v>35615</v>
      </c>
      <c r="J57">
        <v>627206</v>
      </c>
      <c r="K57" s="9">
        <v>173026</v>
      </c>
      <c r="L57" s="10">
        <v>622625</v>
      </c>
      <c r="M57" s="9">
        <v>171130</v>
      </c>
      <c r="N57">
        <v>627206</v>
      </c>
      <c r="O57" s="9" t="e">
        <f t="shared" si="62"/>
        <v>#DIV/0!</v>
      </c>
      <c r="P57">
        <f t="shared" si="68"/>
        <v>5.7466372214414779E-2</v>
      </c>
      <c r="Q57" s="10">
        <f t="shared" si="69"/>
        <v>0.27789761092150173</v>
      </c>
      <c r="R57" s="9" t="e">
        <f t="shared" si="63"/>
        <v>#DIV/0!</v>
      </c>
      <c r="S57">
        <f t="shared" si="70"/>
        <v>5.6783576687723013E-2</v>
      </c>
      <c r="T57" s="10">
        <f t="shared" si="71"/>
        <v>0.27284496640657135</v>
      </c>
      <c r="U57" s="9" t="e">
        <f t="shared" si="72"/>
        <v>#DIV/0!</v>
      </c>
      <c r="V57">
        <f t="shared" si="73"/>
        <v>0.97417142251932154</v>
      </c>
      <c r="W57" s="10">
        <f t="shared" si="74"/>
        <v>4.8668583348774384</v>
      </c>
      <c r="X57" s="9" t="e">
        <f t="shared" si="75"/>
        <v>#DIV/0!</v>
      </c>
      <c r="Y57">
        <f t="shared" si="76"/>
        <v>0.96259665515719639</v>
      </c>
      <c r="Z57" s="10">
        <f t="shared" si="77"/>
        <v>4.778370690132598</v>
      </c>
      <c r="AA57" s="9" t="e">
        <f t="shared" si="78"/>
        <v>#DIV/0!</v>
      </c>
      <c r="AB57">
        <f t="shared" si="64"/>
        <v>0.96838403883825896</v>
      </c>
      <c r="AC57" s="10">
        <f t="shared" si="65"/>
        <v>4.8226145125050177</v>
      </c>
      <c r="AD57" s="9" t="e">
        <f t="shared" si="79"/>
        <v>#DIV/0!</v>
      </c>
      <c r="AE57">
        <f t="shared" si="66"/>
        <v>5.7873836810625745E-3</v>
      </c>
      <c r="AF57" s="10">
        <f t="shared" si="67"/>
        <v>4.4243822372420194E-2</v>
      </c>
    </row>
    <row r="58" spans="1:32" x14ac:dyDescent="0.35">
      <c r="A58" s="5" t="s">
        <v>12</v>
      </c>
      <c r="B58" s="2">
        <v>24</v>
      </c>
      <c r="C58" s="9"/>
      <c r="D58" s="10"/>
      <c r="E58" s="9"/>
      <c r="F58" s="10"/>
      <c r="G58">
        <v>9168</v>
      </c>
      <c r="H58" s="10">
        <v>630501</v>
      </c>
      <c r="I58">
        <v>9085</v>
      </c>
      <c r="J58">
        <v>640208</v>
      </c>
      <c r="K58" s="9">
        <v>203408</v>
      </c>
      <c r="L58" s="10">
        <v>630501</v>
      </c>
      <c r="M58" s="9">
        <v>198400</v>
      </c>
      <c r="N58">
        <v>640208</v>
      </c>
      <c r="O58" s="9" t="e">
        <f t="shared" si="62"/>
        <v>#DIV/0!</v>
      </c>
      <c r="P58">
        <f t="shared" si="68"/>
        <v>1.4540817540336971E-2</v>
      </c>
      <c r="Q58" s="10">
        <f t="shared" si="69"/>
        <v>0.32261328689407315</v>
      </c>
      <c r="R58" s="9" t="e">
        <f t="shared" si="63"/>
        <v>#DIV/0!</v>
      </c>
      <c r="S58">
        <f t="shared" si="70"/>
        <v>1.4190700522330242E-2</v>
      </c>
      <c r="T58" s="10">
        <f t="shared" si="71"/>
        <v>0.30989928273311174</v>
      </c>
      <c r="U58" s="9" t="e">
        <f t="shared" si="72"/>
        <v>#DIV/0!</v>
      </c>
      <c r="V58">
        <f t="shared" si="73"/>
        <v>0.24649631361818902</v>
      </c>
      <c r="W58" s="10">
        <f t="shared" si="74"/>
        <v>5.649969998144889</v>
      </c>
      <c r="X58" s="9" t="e">
        <f t="shared" si="75"/>
        <v>#DIV/0!</v>
      </c>
      <c r="Y58">
        <f t="shared" si="76"/>
        <v>0.24056112090744605</v>
      </c>
      <c r="Z58" s="10">
        <f t="shared" si="77"/>
        <v>5.4273079287760373</v>
      </c>
      <c r="AA58" s="9" t="e">
        <f t="shared" si="78"/>
        <v>#DIV/0!</v>
      </c>
      <c r="AB58">
        <f t="shared" si="64"/>
        <v>0.24352871726281755</v>
      </c>
      <c r="AC58" s="10">
        <f t="shared" si="65"/>
        <v>5.5386389634604631</v>
      </c>
      <c r="AD58" s="9" t="e">
        <f t="shared" si="79"/>
        <v>#DIV/0!</v>
      </c>
      <c r="AE58">
        <f t="shared" si="66"/>
        <v>2.9675963553714851E-3</v>
      </c>
      <c r="AF58" s="10">
        <f t="shared" si="67"/>
        <v>0.11133103468442584</v>
      </c>
    </row>
    <row r="59" spans="1:32" x14ac:dyDescent="0.35">
      <c r="A59" s="5" t="s">
        <v>13</v>
      </c>
      <c r="B59" s="2">
        <v>48</v>
      </c>
      <c r="C59" s="9"/>
      <c r="D59" s="10"/>
      <c r="E59" s="9"/>
      <c r="F59" s="10"/>
      <c r="G59">
        <v>7409</v>
      </c>
      <c r="H59" s="10">
        <v>632183</v>
      </c>
      <c r="I59">
        <v>7470</v>
      </c>
      <c r="J59">
        <v>638708</v>
      </c>
      <c r="K59" s="9">
        <v>150905</v>
      </c>
      <c r="L59" s="10">
        <v>632183</v>
      </c>
      <c r="M59" s="9">
        <v>149520</v>
      </c>
      <c r="N59">
        <v>638708</v>
      </c>
      <c r="O59" s="9" t="e">
        <f t="shared" si="62"/>
        <v>#DIV/0!</v>
      </c>
      <c r="P59">
        <f t="shared" si="68"/>
        <v>1.171970774285294E-2</v>
      </c>
      <c r="Q59" s="10">
        <f t="shared" si="69"/>
        <v>0.23870461559390241</v>
      </c>
      <c r="R59" s="9" t="e">
        <f t="shared" si="63"/>
        <v>#DIV/0!</v>
      </c>
      <c r="S59">
        <f t="shared" si="70"/>
        <v>1.1695485260870383E-2</v>
      </c>
      <c r="T59" s="10">
        <f t="shared" si="71"/>
        <v>0.23409758449870677</v>
      </c>
      <c r="U59" s="9" t="e">
        <f t="shared" si="72"/>
        <v>#DIV/0!</v>
      </c>
      <c r="V59">
        <f t="shared" si="73"/>
        <v>0.19867278763948024</v>
      </c>
      <c r="W59" s="10">
        <f t="shared" si="74"/>
        <v>4.1804661224851563</v>
      </c>
      <c r="X59" s="9" t="e">
        <f t="shared" si="75"/>
        <v>#DIV/0!</v>
      </c>
      <c r="Y59">
        <f t="shared" si="76"/>
        <v>0.19826216750076933</v>
      </c>
      <c r="Z59" s="10">
        <f t="shared" si="77"/>
        <v>4.0997825656516076</v>
      </c>
      <c r="AA59" s="9" t="e">
        <f t="shared" si="78"/>
        <v>#DIV/0!</v>
      </c>
      <c r="AB59">
        <f t="shared" si="64"/>
        <v>0.19846747757012478</v>
      </c>
      <c r="AC59" s="10">
        <f t="shared" si="65"/>
        <v>4.1401243440683819</v>
      </c>
      <c r="AD59" s="9" t="e">
        <f t="shared" si="79"/>
        <v>#DIV/0!</v>
      </c>
      <c r="AE59">
        <f t="shared" si="66"/>
        <v>2.0531006935545215E-4</v>
      </c>
      <c r="AF59" s="10">
        <f t="shared" si="67"/>
        <v>4.0341778416774332E-2</v>
      </c>
    </row>
    <row r="60" spans="1:32" ht="15" thickBot="1" x14ac:dyDescent="0.4">
      <c r="A60" s="6" t="s">
        <v>14</v>
      </c>
      <c r="B60" s="3"/>
      <c r="C60" s="11"/>
      <c r="D60" s="12"/>
      <c r="E60" s="11"/>
      <c r="F60" s="12"/>
      <c r="G60" s="13"/>
      <c r="H60" s="13"/>
      <c r="I60" s="13"/>
      <c r="J60" s="13"/>
      <c r="K60" s="11"/>
      <c r="L60" s="12"/>
      <c r="M60" s="11"/>
      <c r="N60" s="13"/>
      <c r="O60" s="11" t="e">
        <f t="shared" si="62"/>
        <v>#DIV/0!</v>
      </c>
      <c r="P60" s="13" t="e">
        <f t="shared" si="68"/>
        <v>#DIV/0!</v>
      </c>
      <c r="Q60" s="12" t="e">
        <f t="shared" si="69"/>
        <v>#DIV/0!</v>
      </c>
      <c r="R60" s="11" t="e">
        <f t="shared" si="63"/>
        <v>#DIV/0!</v>
      </c>
      <c r="S60" s="13" t="e">
        <f t="shared" si="70"/>
        <v>#DIV/0!</v>
      </c>
      <c r="T60" s="12" t="e">
        <f t="shared" si="71"/>
        <v>#DIV/0!</v>
      </c>
      <c r="U60" s="11" t="e">
        <f t="shared" si="72"/>
        <v>#DIV/0!</v>
      </c>
      <c r="V60" s="13" t="e">
        <f t="shared" si="73"/>
        <v>#DIV/0!</v>
      </c>
      <c r="W60" s="12" t="e">
        <f t="shared" si="74"/>
        <v>#DIV/0!</v>
      </c>
      <c r="X60" s="11" t="e">
        <f t="shared" si="75"/>
        <v>#DIV/0!</v>
      </c>
      <c r="Y60" s="13" t="e">
        <f t="shared" si="76"/>
        <v>#DIV/0!</v>
      </c>
      <c r="Z60" s="12" t="e">
        <f t="shared" si="77"/>
        <v>#DIV/0!</v>
      </c>
      <c r="AA60" s="11" t="e">
        <f t="shared" si="78"/>
        <v>#DIV/0!</v>
      </c>
      <c r="AB60" s="13" t="e">
        <f t="shared" si="64"/>
        <v>#DIV/0!</v>
      </c>
      <c r="AC60" s="12" t="e">
        <f t="shared" si="65"/>
        <v>#DIV/0!</v>
      </c>
      <c r="AD60" s="11" t="e">
        <f t="shared" si="79"/>
        <v>#DIV/0!</v>
      </c>
      <c r="AE60" s="13" t="e">
        <f t="shared" si="66"/>
        <v>#DIV/0!</v>
      </c>
      <c r="AF60" s="12" t="e">
        <f t="shared" si="67"/>
        <v>#DIV/0!</v>
      </c>
    </row>
    <row r="64" spans="1:32" ht="15" thickBot="1" x14ac:dyDescent="0.4">
      <c r="A64" s="15" t="s">
        <v>23</v>
      </c>
      <c r="B64" t="s">
        <v>24</v>
      </c>
    </row>
    <row r="65" spans="1:32" ht="15" thickBot="1" x14ac:dyDescent="0.4">
      <c r="A65" t="s">
        <v>21</v>
      </c>
      <c r="B65" t="s">
        <v>26</v>
      </c>
      <c r="C65" s="16" t="s">
        <v>16</v>
      </c>
      <c r="D65" s="17"/>
      <c r="E65" s="16" t="s">
        <v>16</v>
      </c>
      <c r="F65" s="17"/>
      <c r="G65" s="16" t="s">
        <v>16</v>
      </c>
      <c r="H65" s="17"/>
      <c r="I65" s="16" t="s">
        <v>16</v>
      </c>
      <c r="J65" s="17"/>
      <c r="K65" s="16" t="s">
        <v>16</v>
      </c>
      <c r="L65" s="17"/>
      <c r="M65" s="16" t="s">
        <v>16</v>
      </c>
      <c r="N65" s="17"/>
      <c r="O65" s="16" t="s">
        <v>17</v>
      </c>
      <c r="P65" s="17"/>
      <c r="Q65" s="18"/>
      <c r="R65" s="16" t="s">
        <v>18</v>
      </c>
      <c r="S65" s="17"/>
      <c r="T65" s="18"/>
      <c r="U65" s="16" t="s">
        <v>29</v>
      </c>
      <c r="V65" s="17"/>
      <c r="W65" s="18"/>
      <c r="X65" s="16" t="s">
        <v>30</v>
      </c>
      <c r="Y65" s="17"/>
      <c r="Z65" s="18"/>
      <c r="AA65" s="16" t="s">
        <v>20</v>
      </c>
      <c r="AB65" s="17"/>
      <c r="AC65" s="18"/>
      <c r="AD65" s="16" t="s">
        <v>28</v>
      </c>
      <c r="AE65" s="17"/>
      <c r="AF65" s="18"/>
    </row>
    <row r="66" spans="1:32" x14ac:dyDescent="0.35">
      <c r="B66" s="22" t="s">
        <v>15</v>
      </c>
      <c r="C66" s="19" t="s">
        <v>3</v>
      </c>
      <c r="D66" s="19" t="s">
        <v>1</v>
      </c>
      <c r="E66" s="19" t="s">
        <v>4</v>
      </c>
      <c r="F66" s="19" t="s">
        <v>1</v>
      </c>
      <c r="G66" s="19" t="s">
        <v>25</v>
      </c>
      <c r="H66" s="19" t="s">
        <v>1</v>
      </c>
      <c r="I66" s="19" t="s">
        <v>25</v>
      </c>
      <c r="J66" s="19" t="s">
        <v>1</v>
      </c>
      <c r="K66" s="19" t="s">
        <v>5</v>
      </c>
      <c r="L66" s="19" t="s">
        <v>1</v>
      </c>
      <c r="M66" s="19" t="s">
        <v>6</v>
      </c>
      <c r="N66" s="19" t="s">
        <v>1</v>
      </c>
      <c r="O66" s="19" t="s">
        <v>0</v>
      </c>
      <c r="P66" s="19" t="s">
        <v>25</v>
      </c>
      <c r="Q66" s="19" t="s">
        <v>2</v>
      </c>
      <c r="R66" s="19" t="s">
        <v>0</v>
      </c>
      <c r="S66" s="19" t="s">
        <v>25</v>
      </c>
      <c r="T66" s="19" t="s">
        <v>2</v>
      </c>
      <c r="U66" s="19" t="s">
        <v>0</v>
      </c>
      <c r="V66" s="19" t="s">
        <v>25</v>
      </c>
      <c r="W66" s="19" t="s">
        <v>2</v>
      </c>
      <c r="X66" s="19" t="s">
        <v>0</v>
      </c>
      <c r="Y66" s="19" t="s">
        <v>25</v>
      </c>
      <c r="Z66" s="19" t="s">
        <v>2</v>
      </c>
      <c r="AA66" s="19" t="s">
        <v>0</v>
      </c>
      <c r="AB66" s="19" t="s">
        <v>25</v>
      </c>
      <c r="AC66" s="19" t="s">
        <v>2</v>
      </c>
      <c r="AD66" s="19" t="s">
        <v>0</v>
      </c>
      <c r="AE66" s="19" t="s">
        <v>25</v>
      </c>
      <c r="AF66" s="19" t="s">
        <v>2</v>
      </c>
    </row>
    <row r="67" spans="1:32" ht="15" thickBot="1" x14ac:dyDescent="0.4">
      <c r="B67" s="23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0"/>
      <c r="P67" s="21"/>
      <c r="Q67" s="20"/>
      <c r="R67" s="20"/>
      <c r="S67" s="21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</row>
    <row r="68" spans="1:32" x14ac:dyDescent="0.35">
      <c r="A68" s="4" t="s">
        <v>8</v>
      </c>
      <c r="B68" s="1">
        <v>0</v>
      </c>
      <c r="C68" s="7"/>
      <c r="D68" s="8"/>
      <c r="E68" s="7"/>
      <c r="F68" s="8"/>
      <c r="G68" s="14">
        <v>2652</v>
      </c>
      <c r="H68" s="10">
        <v>593862</v>
      </c>
      <c r="I68" s="14">
        <v>2970</v>
      </c>
      <c r="J68">
        <v>593063</v>
      </c>
      <c r="K68" s="7">
        <v>10287</v>
      </c>
      <c r="L68" s="10">
        <v>593862</v>
      </c>
      <c r="M68" s="9">
        <v>9037</v>
      </c>
      <c r="N68">
        <v>593063</v>
      </c>
      <c r="O68" s="7" t="e">
        <f t="shared" ref="O68:O75" si="80">C68/D68</f>
        <v>#DIV/0!</v>
      </c>
      <c r="P68" s="14">
        <f>G68/H68</f>
        <v>4.4656839467755137E-3</v>
      </c>
      <c r="Q68" s="8">
        <f>K68/L68</f>
        <v>1.7322206169109997E-2</v>
      </c>
      <c r="R68" s="7" t="e">
        <f t="shared" ref="R68:R75" si="81">E68/F68</f>
        <v>#DIV/0!</v>
      </c>
      <c r="S68" s="14">
        <f>I68/J68</f>
        <v>5.007899666645871E-3</v>
      </c>
      <c r="T68" s="8">
        <f>M68/N68</f>
        <v>1.52378415109356E-2</v>
      </c>
      <c r="U68" s="7" t="e">
        <f>O68/0.048494*2</f>
        <v>#DIV/0!</v>
      </c>
      <c r="V68" s="14">
        <f>P68/0.05899</f>
        <v>7.5702389333370299E-2</v>
      </c>
      <c r="W68" s="8">
        <f>Q68/0.0571</f>
        <v>0.30336613255884409</v>
      </c>
      <c r="X68" s="7" t="e">
        <f>R68/0.048494*2</f>
        <v>#DIV/0!</v>
      </c>
      <c r="Y68" s="14">
        <f>S68/0.05899</f>
        <v>8.4894044187927967E-2</v>
      </c>
      <c r="Z68" s="8">
        <f>T68/0.0571</f>
        <v>0.26686237322128897</v>
      </c>
      <c r="AA68" s="7" t="e">
        <f>AVERAGE(U68,X68)</f>
        <v>#DIV/0!</v>
      </c>
      <c r="AB68" s="14">
        <f t="shared" ref="AB68:AB75" si="82">AVERAGE(V68,Y68)</f>
        <v>8.0298216760649133E-2</v>
      </c>
      <c r="AC68" s="8">
        <f t="shared" ref="AC68:AC75" si="83">AVERAGE(W68,Z68)</f>
        <v>0.28511425289006653</v>
      </c>
      <c r="AD68" s="7" t="e">
        <f>_xlfn.STDEV.P(U68,X68)</f>
        <v>#DIV/0!</v>
      </c>
      <c r="AE68" s="14">
        <f t="shared" ref="AE68:AE75" si="84">_xlfn.STDEV.P(V68,Y68)</f>
        <v>4.5958274272788341E-3</v>
      </c>
      <c r="AF68" s="8">
        <f t="shared" ref="AF68:AF75" si="85">_xlfn.STDEV.P(W68,Z68)</f>
        <v>1.825187966877756E-2</v>
      </c>
    </row>
    <row r="69" spans="1:32" x14ac:dyDescent="0.35">
      <c r="A69" s="5" t="s">
        <v>7</v>
      </c>
      <c r="B69" s="2">
        <v>1</v>
      </c>
      <c r="C69" s="9"/>
      <c r="D69" s="10"/>
      <c r="E69" s="9"/>
      <c r="F69" s="10"/>
      <c r="G69">
        <v>71530</v>
      </c>
      <c r="H69" s="10">
        <v>627792</v>
      </c>
      <c r="I69">
        <v>70932</v>
      </c>
      <c r="J69">
        <v>630396</v>
      </c>
      <c r="K69" s="9">
        <v>41219</v>
      </c>
      <c r="L69" s="10">
        <v>627792</v>
      </c>
      <c r="M69" s="9">
        <v>41593</v>
      </c>
      <c r="N69">
        <v>630396</v>
      </c>
      <c r="O69" s="9" t="e">
        <f t="shared" si="80"/>
        <v>#DIV/0!</v>
      </c>
      <c r="P69">
        <f t="shared" ref="P69:P75" si="86">G69/H69</f>
        <v>0.11393901164716977</v>
      </c>
      <c r="Q69" s="10">
        <f t="shared" ref="Q69:Q75" si="87">K69/L69</f>
        <v>6.5657096617988117E-2</v>
      </c>
      <c r="R69" s="9" t="e">
        <f t="shared" si="81"/>
        <v>#DIV/0!</v>
      </c>
      <c r="S69">
        <f t="shared" ref="S69:S75" si="88">I69/J69</f>
        <v>0.11251974949079627</v>
      </c>
      <c r="T69" s="10">
        <f t="shared" ref="T69:T75" si="89">M69/N69</f>
        <v>6.5979162304329347E-2</v>
      </c>
      <c r="U69" s="9" t="e">
        <f t="shared" ref="U69:U75" si="90">O69/0.048494*2</f>
        <v>#DIV/0!</v>
      </c>
      <c r="V69">
        <f t="shared" ref="V69:V75" si="91">P69/0.05899</f>
        <v>1.9314970613183551</v>
      </c>
      <c r="W69" s="10">
        <f t="shared" ref="W69:W75" si="92">Q69/0.0571</f>
        <v>1.1498615870050459</v>
      </c>
      <c r="X69" s="9" t="e">
        <f t="shared" ref="X69:X75" si="93">R69/0.048494*2</f>
        <v>#DIV/0!</v>
      </c>
      <c r="Y69">
        <f t="shared" ref="Y69:Y75" si="94">S69/0.05899</f>
        <v>1.9074376926732712</v>
      </c>
      <c r="Z69" s="10">
        <f t="shared" ref="Z69:Z75" si="95">T69/0.0571</f>
        <v>1.1555019668008644</v>
      </c>
      <c r="AA69" s="9" t="e">
        <f t="shared" ref="AA69:AA75" si="96">AVERAGE(U69,X69)</f>
        <v>#DIV/0!</v>
      </c>
      <c r="AB69">
        <f t="shared" si="82"/>
        <v>1.9194673769958133</v>
      </c>
      <c r="AC69" s="10">
        <f t="shared" si="83"/>
        <v>1.1526817769029551</v>
      </c>
      <c r="AD69" s="9" t="e">
        <f t="shared" ref="AD69:AD75" si="97">_xlfn.STDEV.P(U69,X69)</f>
        <v>#DIV/0!</v>
      </c>
      <c r="AE69">
        <f t="shared" si="84"/>
        <v>1.2029684322541923E-2</v>
      </c>
      <c r="AF69" s="10">
        <f t="shared" si="85"/>
        <v>2.8201898979092199E-3</v>
      </c>
    </row>
    <row r="70" spans="1:32" x14ac:dyDescent="0.35">
      <c r="A70" s="5" t="s">
        <v>9</v>
      </c>
      <c r="B70" s="2">
        <v>2</v>
      </c>
      <c r="C70" s="9"/>
      <c r="D70" s="10"/>
      <c r="E70" s="9"/>
      <c r="F70" s="10"/>
      <c r="G70">
        <v>83225</v>
      </c>
      <c r="H70" s="10">
        <v>567054</v>
      </c>
      <c r="I70">
        <v>80523</v>
      </c>
      <c r="J70">
        <v>555188</v>
      </c>
      <c r="K70" s="9">
        <v>77980</v>
      </c>
      <c r="L70" s="10">
        <v>567054</v>
      </c>
      <c r="M70" s="9">
        <v>75260</v>
      </c>
      <c r="N70">
        <v>555188</v>
      </c>
      <c r="O70" s="9" t="e">
        <f t="shared" si="80"/>
        <v>#DIV/0!</v>
      </c>
      <c r="P70">
        <f t="shared" si="86"/>
        <v>0.1467673272739457</v>
      </c>
      <c r="Q70" s="10">
        <f t="shared" si="87"/>
        <v>0.13751776726731493</v>
      </c>
      <c r="R70" s="9" t="e">
        <f t="shared" si="81"/>
        <v>#DIV/0!</v>
      </c>
      <c r="S70">
        <f t="shared" si="88"/>
        <v>0.14503735671520276</v>
      </c>
      <c r="T70" s="10">
        <f t="shared" si="89"/>
        <v>0.13555768496437243</v>
      </c>
      <c r="U70" s="9" t="e">
        <f t="shared" si="90"/>
        <v>#DIV/0!</v>
      </c>
      <c r="V70">
        <f t="shared" si="91"/>
        <v>2.4880035137132683</v>
      </c>
      <c r="W70" s="10">
        <f t="shared" si="92"/>
        <v>2.4083672025799463</v>
      </c>
      <c r="X70" s="9" t="e">
        <f t="shared" si="93"/>
        <v>#DIV/0!</v>
      </c>
      <c r="Y70">
        <f t="shared" si="94"/>
        <v>2.4586770082251697</v>
      </c>
      <c r="Z70" s="10">
        <f t="shared" si="95"/>
        <v>2.3740400168891846</v>
      </c>
      <c r="AA70" s="9" t="e">
        <f t="shared" si="96"/>
        <v>#DIV/0!</v>
      </c>
      <c r="AB70">
        <f t="shared" si="82"/>
        <v>2.473340260969219</v>
      </c>
      <c r="AC70" s="10">
        <f t="shared" si="83"/>
        <v>2.3912036097345655</v>
      </c>
      <c r="AD70" s="9" t="e">
        <f t="shared" si="97"/>
        <v>#DIV/0!</v>
      </c>
      <c r="AE70">
        <f t="shared" si="84"/>
        <v>1.4663252744049338E-2</v>
      </c>
      <c r="AF70" s="10">
        <f t="shared" si="85"/>
        <v>1.7163592845380826E-2</v>
      </c>
    </row>
    <row r="71" spans="1:32" x14ac:dyDescent="0.35">
      <c r="A71" s="5" t="s">
        <v>10</v>
      </c>
      <c r="B71" s="2">
        <v>4</v>
      </c>
      <c r="C71" s="9"/>
      <c r="D71" s="10"/>
      <c r="E71" s="9"/>
      <c r="F71" s="10"/>
      <c r="G71">
        <v>93376</v>
      </c>
      <c r="H71" s="10">
        <v>576850</v>
      </c>
      <c r="I71">
        <v>93693</v>
      </c>
      <c r="J71">
        <v>612263</v>
      </c>
      <c r="K71" s="9">
        <v>138449</v>
      </c>
      <c r="L71" s="10">
        <v>576850</v>
      </c>
      <c r="M71" s="9">
        <v>136921</v>
      </c>
      <c r="N71">
        <v>612263</v>
      </c>
      <c r="O71" s="9" t="e">
        <f t="shared" si="80"/>
        <v>#DIV/0!</v>
      </c>
      <c r="P71">
        <f t="shared" si="86"/>
        <v>0.16187223715003901</v>
      </c>
      <c r="Q71" s="10">
        <f t="shared" si="87"/>
        <v>0.24000866776458352</v>
      </c>
      <c r="R71" s="9" t="e">
        <f t="shared" si="81"/>
        <v>#DIV/0!</v>
      </c>
      <c r="S71">
        <f t="shared" si="88"/>
        <v>0.153027375490598</v>
      </c>
      <c r="T71" s="10">
        <f t="shared" si="89"/>
        <v>0.22363102130946996</v>
      </c>
      <c r="U71" s="9" t="e">
        <f t="shared" si="90"/>
        <v>#DIV/0!</v>
      </c>
      <c r="V71">
        <f t="shared" si="91"/>
        <v>2.7440623351422109</v>
      </c>
      <c r="W71" s="10">
        <f t="shared" si="92"/>
        <v>4.2033041640032138</v>
      </c>
      <c r="X71" s="9" t="e">
        <f t="shared" si="93"/>
        <v>#DIV/0!</v>
      </c>
      <c r="Y71">
        <f t="shared" si="94"/>
        <v>2.5941240123851159</v>
      </c>
      <c r="Z71" s="10">
        <f t="shared" si="95"/>
        <v>3.9164802330905424</v>
      </c>
      <c r="AA71" s="9" t="e">
        <f t="shared" si="96"/>
        <v>#DIV/0!</v>
      </c>
      <c r="AB71">
        <f t="shared" si="82"/>
        <v>2.6690931737636632</v>
      </c>
      <c r="AC71" s="10">
        <f t="shared" si="83"/>
        <v>4.0598921985468781</v>
      </c>
      <c r="AD71" s="9" t="e">
        <f t="shared" si="97"/>
        <v>#DIV/0!</v>
      </c>
      <c r="AE71">
        <f t="shared" si="84"/>
        <v>7.4969161378547478E-2</v>
      </c>
      <c r="AF71" s="10">
        <f t="shared" si="85"/>
        <v>0.14341196545633572</v>
      </c>
    </row>
    <row r="72" spans="1:32" x14ac:dyDescent="0.35">
      <c r="A72" s="5" t="s">
        <v>11</v>
      </c>
      <c r="B72" s="2">
        <v>6</v>
      </c>
      <c r="C72" s="9"/>
      <c r="D72" s="10"/>
      <c r="E72" s="9"/>
      <c r="F72" s="10"/>
      <c r="G72">
        <v>104359</v>
      </c>
      <c r="H72" s="10">
        <v>663287</v>
      </c>
      <c r="I72">
        <v>98473</v>
      </c>
      <c r="J72">
        <v>608289</v>
      </c>
      <c r="K72" s="9">
        <v>208946</v>
      </c>
      <c r="L72" s="10">
        <v>663287</v>
      </c>
      <c r="M72" s="9">
        <v>200498</v>
      </c>
      <c r="N72">
        <v>608289</v>
      </c>
      <c r="O72" s="9" t="e">
        <f t="shared" si="80"/>
        <v>#DIV/0!</v>
      </c>
      <c r="P72">
        <f t="shared" si="86"/>
        <v>0.15733611543720893</v>
      </c>
      <c r="Q72" s="10">
        <f t="shared" si="87"/>
        <v>0.3150159734775444</v>
      </c>
      <c r="R72" s="9" t="e">
        <f t="shared" si="81"/>
        <v>#DIV/0!</v>
      </c>
      <c r="S72">
        <f t="shared" si="88"/>
        <v>0.16188522232031155</v>
      </c>
      <c r="T72" s="10">
        <f t="shared" si="89"/>
        <v>0.32960977430136007</v>
      </c>
      <c r="U72" s="9" t="e">
        <f t="shared" si="90"/>
        <v>#DIV/0!</v>
      </c>
      <c r="V72">
        <f t="shared" si="91"/>
        <v>2.6671658829837082</v>
      </c>
      <c r="W72" s="10">
        <f t="shared" si="92"/>
        <v>5.5169172237748585</v>
      </c>
      <c r="X72" s="9" t="e">
        <f t="shared" si="93"/>
        <v>#DIV/0!</v>
      </c>
      <c r="Y72">
        <f t="shared" si="94"/>
        <v>2.7442824600832605</v>
      </c>
      <c r="Z72" s="10">
        <f t="shared" si="95"/>
        <v>5.7725004255929964</v>
      </c>
      <c r="AA72" s="9" t="e">
        <f t="shared" si="96"/>
        <v>#DIV/0!</v>
      </c>
      <c r="AB72">
        <f t="shared" si="82"/>
        <v>2.7057241715334843</v>
      </c>
      <c r="AC72" s="10">
        <f t="shared" si="83"/>
        <v>5.6447088246839279</v>
      </c>
      <c r="AD72" s="9" t="e">
        <f t="shared" si="97"/>
        <v>#DIV/0!</v>
      </c>
      <c r="AE72">
        <f t="shared" si="84"/>
        <v>3.8558288549776165E-2</v>
      </c>
      <c r="AF72" s="10">
        <f t="shared" si="85"/>
        <v>0.12779160090906894</v>
      </c>
    </row>
    <row r="73" spans="1:32" x14ac:dyDescent="0.35">
      <c r="A73" s="5" t="s">
        <v>12</v>
      </c>
      <c r="B73" s="2">
        <v>24</v>
      </c>
      <c r="C73" s="9"/>
      <c r="D73" s="10"/>
      <c r="E73" s="9"/>
      <c r="F73" s="10"/>
      <c r="G73">
        <v>53481</v>
      </c>
      <c r="H73" s="10">
        <v>621774</v>
      </c>
      <c r="I73">
        <v>63286</v>
      </c>
      <c r="J73">
        <v>604165</v>
      </c>
      <c r="K73" s="9">
        <v>341209</v>
      </c>
      <c r="L73" s="10">
        <v>621774</v>
      </c>
      <c r="M73" s="9">
        <v>404961</v>
      </c>
      <c r="N73">
        <v>604165</v>
      </c>
      <c r="O73" s="9" t="e">
        <f t="shared" si="80"/>
        <v>#DIV/0!</v>
      </c>
      <c r="P73">
        <f t="shared" si="86"/>
        <v>8.6013567630682533E-2</v>
      </c>
      <c r="Q73" s="10">
        <f t="shared" si="87"/>
        <v>0.54876691531006438</v>
      </c>
      <c r="R73" s="9" t="e">
        <f t="shared" si="81"/>
        <v>#DIV/0!</v>
      </c>
      <c r="S73">
        <f t="shared" si="88"/>
        <v>0.10474953034353199</v>
      </c>
      <c r="T73" s="10">
        <f t="shared" si="89"/>
        <v>0.67028212491620665</v>
      </c>
      <c r="U73" s="9" t="e">
        <f t="shared" si="90"/>
        <v>#DIV/0!</v>
      </c>
      <c r="V73">
        <f t="shared" si="91"/>
        <v>1.4581042147937369</v>
      </c>
      <c r="W73" s="10">
        <f t="shared" si="92"/>
        <v>9.6106289896683776</v>
      </c>
      <c r="X73" s="9" t="e">
        <f t="shared" si="93"/>
        <v>#DIV/0!</v>
      </c>
      <c r="Y73">
        <f t="shared" si="94"/>
        <v>1.7757167374729952</v>
      </c>
      <c r="Z73" s="10">
        <f t="shared" si="95"/>
        <v>11.738741241965091</v>
      </c>
      <c r="AA73" s="9" t="e">
        <f t="shared" si="96"/>
        <v>#DIV/0!</v>
      </c>
      <c r="AB73">
        <f t="shared" si="82"/>
        <v>1.6169104761333659</v>
      </c>
      <c r="AC73" s="10">
        <f t="shared" si="83"/>
        <v>10.674685115816734</v>
      </c>
      <c r="AD73" s="9" t="e">
        <f t="shared" si="97"/>
        <v>#DIV/0!</v>
      </c>
      <c r="AE73">
        <f t="shared" si="84"/>
        <v>0.15880626133962916</v>
      </c>
      <c r="AF73" s="10">
        <f t="shared" si="85"/>
        <v>1.0640561261483565</v>
      </c>
    </row>
    <row r="74" spans="1:32" x14ac:dyDescent="0.35">
      <c r="A74" s="5" t="s">
        <v>13</v>
      </c>
      <c r="B74" s="2">
        <v>48</v>
      </c>
      <c r="C74" s="9"/>
      <c r="D74" s="10"/>
      <c r="E74" s="9"/>
      <c r="F74" s="10"/>
      <c r="G74">
        <v>26151</v>
      </c>
      <c r="H74" s="10">
        <v>652383</v>
      </c>
      <c r="I74">
        <v>27484</v>
      </c>
      <c r="J74">
        <v>655559</v>
      </c>
      <c r="K74" s="9">
        <v>353035</v>
      </c>
      <c r="L74" s="10">
        <v>652383</v>
      </c>
      <c r="M74" s="9">
        <v>375354</v>
      </c>
      <c r="N74">
        <v>655559</v>
      </c>
      <c r="O74" s="9" t="e">
        <f t="shared" si="80"/>
        <v>#DIV/0!</v>
      </c>
      <c r="P74">
        <f t="shared" si="86"/>
        <v>4.0085348637226903E-2</v>
      </c>
      <c r="Q74" s="10">
        <f t="shared" si="87"/>
        <v>0.54114684165589844</v>
      </c>
      <c r="R74" s="9" t="e">
        <f t="shared" si="81"/>
        <v>#DIV/0!</v>
      </c>
      <c r="S74">
        <f t="shared" si="88"/>
        <v>4.192452548130679E-2</v>
      </c>
      <c r="T74" s="10">
        <f t="shared" si="89"/>
        <v>0.57257088988176508</v>
      </c>
      <c r="U74" s="9" t="e">
        <f t="shared" si="90"/>
        <v>#DIV/0!</v>
      </c>
      <c r="V74">
        <f t="shared" si="91"/>
        <v>0.67952786298062218</v>
      </c>
      <c r="W74" s="10">
        <f t="shared" si="92"/>
        <v>9.4771776121873632</v>
      </c>
      <c r="X74" s="9" t="e">
        <f t="shared" si="93"/>
        <v>#DIV/0!</v>
      </c>
      <c r="Y74">
        <f t="shared" si="94"/>
        <v>0.71070563623167982</v>
      </c>
      <c r="Z74" s="10">
        <f t="shared" si="95"/>
        <v>10.027511206335641</v>
      </c>
      <c r="AA74" s="9" t="e">
        <f t="shared" si="96"/>
        <v>#DIV/0!</v>
      </c>
      <c r="AB74">
        <f t="shared" si="82"/>
        <v>0.695116749606151</v>
      </c>
      <c r="AC74" s="10">
        <f t="shared" si="83"/>
        <v>9.7523444092615019</v>
      </c>
      <c r="AD74" s="9" t="e">
        <f t="shared" si="97"/>
        <v>#DIV/0!</v>
      </c>
      <c r="AE74">
        <f t="shared" si="84"/>
        <v>1.5588886625528819E-2</v>
      </c>
      <c r="AF74" s="10">
        <f t="shared" si="85"/>
        <v>0.27516679707413871</v>
      </c>
    </row>
    <row r="75" spans="1:32" ht="15" thickBot="1" x14ac:dyDescent="0.4">
      <c r="A75" s="6" t="s">
        <v>14</v>
      </c>
      <c r="B75" s="3"/>
      <c r="C75" s="11"/>
      <c r="D75" s="12"/>
      <c r="E75" s="11"/>
      <c r="F75" s="12"/>
      <c r="G75" s="13"/>
      <c r="H75" s="13"/>
      <c r="I75" s="13"/>
      <c r="J75" s="13"/>
      <c r="K75" s="11"/>
      <c r="L75" s="12"/>
      <c r="M75" s="11"/>
      <c r="N75" s="13"/>
      <c r="O75" s="11" t="e">
        <f t="shared" si="80"/>
        <v>#DIV/0!</v>
      </c>
      <c r="P75" s="13" t="e">
        <f t="shared" si="86"/>
        <v>#DIV/0!</v>
      </c>
      <c r="Q75" s="12" t="e">
        <f t="shared" si="87"/>
        <v>#DIV/0!</v>
      </c>
      <c r="R75" s="11" t="e">
        <f t="shared" si="81"/>
        <v>#DIV/0!</v>
      </c>
      <c r="S75" s="13" t="e">
        <f t="shared" si="88"/>
        <v>#DIV/0!</v>
      </c>
      <c r="T75" s="12" t="e">
        <f t="shared" si="89"/>
        <v>#DIV/0!</v>
      </c>
      <c r="U75" s="11" t="e">
        <f t="shared" si="90"/>
        <v>#DIV/0!</v>
      </c>
      <c r="V75" s="13" t="e">
        <f t="shared" si="91"/>
        <v>#DIV/0!</v>
      </c>
      <c r="W75" s="12" t="e">
        <f t="shared" si="92"/>
        <v>#DIV/0!</v>
      </c>
      <c r="X75" s="11" t="e">
        <f t="shared" si="93"/>
        <v>#DIV/0!</v>
      </c>
      <c r="Y75" s="13" t="e">
        <f t="shared" si="94"/>
        <v>#DIV/0!</v>
      </c>
      <c r="Z75" s="12" t="e">
        <f t="shared" si="95"/>
        <v>#DIV/0!</v>
      </c>
      <c r="AA75" s="11" t="e">
        <f t="shared" si="96"/>
        <v>#DIV/0!</v>
      </c>
      <c r="AB75" s="13" t="e">
        <f t="shared" si="82"/>
        <v>#DIV/0!</v>
      </c>
      <c r="AC75" s="12" t="e">
        <f t="shared" si="83"/>
        <v>#DIV/0!</v>
      </c>
      <c r="AD75" s="11" t="e">
        <f t="shared" si="97"/>
        <v>#DIV/0!</v>
      </c>
      <c r="AE75" s="13" t="e">
        <f t="shared" si="84"/>
        <v>#DIV/0!</v>
      </c>
      <c r="AF75" s="12" t="e">
        <f t="shared" si="85"/>
        <v>#DIV/0!</v>
      </c>
    </row>
    <row r="79" spans="1:32" ht="15" thickBot="1" x14ac:dyDescent="0.4">
      <c r="A79" s="15" t="s">
        <v>23</v>
      </c>
      <c r="B79" t="s">
        <v>24</v>
      </c>
    </row>
    <row r="80" spans="1:32" ht="15" thickBot="1" x14ac:dyDescent="0.4">
      <c r="A80" t="s">
        <v>21</v>
      </c>
      <c r="B80" t="s">
        <v>27</v>
      </c>
      <c r="C80" s="16" t="s">
        <v>16</v>
      </c>
      <c r="D80" s="17"/>
      <c r="E80" s="16" t="s">
        <v>16</v>
      </c>
      <c r="F80" s="17"/>
      <c r="G80" s="16" t="s">
        <v>16</v>
      </c>
      <c r="H80" s="17"/>
      <c r="I80" s="16" t="s">
        <v>16</v>
      </c>
      <c r="J80" s="17"/>
      <c r="K80" s="16" t="s">
        <v>16</v>
      </c>
      <c r="L80" s="17"/>
      <c r="M80" s="16" t="s">
        <v>16</v>
      </c>
      <c r="N80" s="17"/>
      <c r="O80" s="16" t="s">
        <v>17</v>
      </c>
      <c r="P80" s="17"/>
      <c r="Q80" s="18"/>
      <c r="R80" s="16" t="s">
        <v>18</v>
      </c>
      <c r="S80" s="17"/>
      <c r="T80" s="18"/>
      <c r="U80" s="16" t="s">
        <v>29</v>
      </c>
      <c r="V80" s="17"/>
      <c r="W80" s="18"/>
      <c r="X80" s="16" t="s">
        <v>30</v>
      </c>
      <c r="Y80" s="17"/>
      <c r="Z80" s="18"/>
      <c r="AA80" s="16" t="s">
        <v>20</v>
      </c>
      <c r="AB80" s="17"/>
      <c r="AC80" s="18"/>
      <c r="AD80" s="16" t="s">
        <v>28</v>
      </c>
      <c r="AE80" s="17"/>
      <c r="AF80" s="18"/>
    </row>
    <row r="81" spans="1:32" x14ac:dyDescent="0.35">
      <c r="B81" s="22" t="s">
        <v>15</v>
      </c>
      <c r="C81" s="19" t="s">
        <v>3</v>
      </c>
      <c r="D81" s="19" t="s">
        <v>1</v>
      </c>
      <c r="E81" s="19" t="s">
        <v>4</v>
      </c>
      <c r="F81" s="19" t="s">
        <v>1</v>
      </c>
      <c r="G81" s="19" t="s">
        <v>25</v>
      </c>
      <c r="H81" s="19" t="s">
        <v>1</v>
      </c>
      <c r="I81" s="19" t="s">
        <v>25</v>
      </c>
      <c r="J81" s="19" t="s">
        <v>1</v>
      </c>
      <c r="K81" s="19" t="s">
        <v>5</v>
      </c>
      <c r="L81" s="19" t="s">
        <v>1</v>
      </c>
      <c r="M81" s="19" t="s">
        <v>6</v>
      </c>
      <c r="N81" s="19" t="s">
        <v>1</v>
      </c>
      <c r="O81" s="19" t="s">
        <v>0</v>
      </c>
      <c r="P81" s="19" t="s">
        <v>25</v>
      </c>
      <c r="Q81" s="19" t="s">
        <v>2</v>
      </c>
      <c r="R81" s="19" t="s">
        <v>0</v>
      </c>
      <c r="S81" s="19" t="s">
        <v>25</v>
      </c>
      <c r="T81" s="19" t="s">
        <v>2</v>
      </c>
      <c r="U81" s="19" t="s">
        <v>0</v>
      </c>
      <c r="V81" s="19" t="s">
        <v>25</v>
      </c>
      <c r="W81" s="19" t="s">
        <v>2</v>
      </c>
      <c r="X81" s="19" t="s">
        <v>0</v>
      </c>
      <c r="Y81" s="19" t="s">
        <v>25</v>
      </c>
      <c r="Z81" s="19" t="s">
        <v>2</v>
      </c>
      <c r="AA81" s="19" t="s">
        <v>0</v>
      </c>
      <c r="AB81" s="19" t="s">
        <v>25</v>
      </c>
      <c r="AC81" s="19" t="s">
        <v>2</v>
      </c>
      <c r="AD81" s="19" t="s">
        <v>0</v>
      </c>
      <c r="AE81" s="19" t="s">
        <v>25</v>
      </c>
      <c r="AF81" s="19" t="s">
        <v>2</v>
      </c>
    </row>
    <row r="82" spans="1:32" ht="15" thickBot="1" x14ac:dyDescent="0.4">
      <c r="B82" s="23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0"/>
      <c r="P82" s="21"/>
      <c r="Q82" s="20"/>
      <c r="R82" s="20"/>
      <c r="S82" s="21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</row>
    <row r="83" spans="1:32" x14ac:dyDescent="0.35">
      <c r="A83" s="4" t="s">
        <v>8</v>
      </c>
      <c r="B83" s="1">
        <v>0</v>
      </c>
      <c r="C83" s="7"/>
      <c r="D83" s="8"/>
      <c r="E83" s="7"/>
      <c r="F83" s="8"/>
      <c r="G83" s="14">
        <v>2693</v>
      </c>
      <c r="H83" s="10">
        <v>628085</v>
      </c>
      <c r="I83" s="14">
        <v>2323</v>
      </c>
      <c r="J83">
        <v>564111</v>
      </c>
      <c r="K83" s="7">
        <v>11253</v>
      </c>
      <c r="L83" s="10">
        <v>628085</v>
      </c>
      <c r="M83" s="9">
        <v>11057</v>
      </c>
      <c r="N83">
        <v>564111</v>
      </c>
      <c r="O83" s="7" t="e">
        <f t="shared" ref="O83:O90" si="98">C83/D83</f>
        <v>#DIV/0!</v>
      </c>
      <c r="P83" s="14">
        <f>G83/H83</f>
        <v>4.2876362275806618E-3</v>
      </c>
      <c r="Q83" s="8">
        <f>K83/L83</f>
        <v>1.7916364823232524E-2</v>
      </c>
      <c r="R83" s="7" t="e">
        <f t="shared" ref="R83:R90" si="99">E83/F83</f>
        <v>#DIV/0!</v>
      </c>
      <c r="S83" s="14">
        <f>I83/J83</f>
        <v>4.1179838719684605E-3</v>
      </c>
      <c r="T83" s="8">
        <f>M83/N83</f>
        <v>1.960075233420373E-2</v>
      </c>
      <c r="U83" s="7" t="e">
        <f>O83/0.048494*2</f>
        <v>#DIV/0!</v>
      </c>
      <c r="V83" s="14">
        <f>P83/0.05899</f>
        <v>7.2684119809809489E-2</v>
      </c>
      <c r="W83" s="8">
        <f>Q83/0.0571</f>
        <v>0.3137717131914628</v>
      </c>
      <c r="X83" s="7" t="e">
        <f>R83/0.048494*2</f>
        <v>#DIV/0!</v>
      </c>
      <c r="Y83" s="14">
        <f>S83/0.05899</f>
        <v>6.9808168706025769E-2</v>
      </c>
      <c r="Z83" s="8">
        <f>T83/0.0571</f>
        <v>0.34327061881267479</v>
      </c>
      <c r="AA83" s="7" t="e">
        <f>AVERAGE(U83,X83)</f>
        <v>#DIV/0!</v>
      </c>
      <c r="AB83" s="14">
        <f t="shared" ref="AB83:AB90" si="100">AVERAGE(V83,Y83)</f>
        <v>7.1246144257917629E-2</v>
      </c>
      <c r="AC83" s="8">
        <f t="shared" ref="AC83:AC90" si="101">AVERAGE(W83,Z83)</f>
        <v>0.32852116600206882</v>
      </c>
      <c r="AD83" s="7" t="e">
        <f>_xlfn.STDEV.P(U83,X83)</f>
        <v>#DIV/0!</v>
      </c>
      <c r="AE83" s="14">
        <f t="shared" ref="AE83:AE90" si="102">_xlfn.STDEV.P(V83,Y83)</f>
        <v>1.4379755518918597E-3</v>
      </c>
      <c r="AF83" s="8">
        <f t="shared" ref="AF83:AF90" si="103">_xlfn.STDEV.P(W83,Z83)</f>
        <v>1.4749452810605995E-2</v>
      </c>
    </row>
    <row r="84" spans="1:32" x14ac:dyDescent="0.35">
      <c r="A84" s="5" t="s">
        <v>7</v>
      </c>
      <c r="B84" s="2">
        <v>1</v>
      </c>
      <c r="C84" s="9"/>
      <c r="D84" s="10"/>
      <c r="E84" s="9"/>
      <c r="F84" s="10"/>
      <c r="G84">
        <v>69563</v>
      </c>
      <c r="H84" s="10">
        <v>642375</v>
      </c>
      <c r="I84">
        <v>67098</v>
      </c>
      <c r="J84">
        <v>621736</v>
      </c>
      <c r="K84" s="9">
        <v>37718</v>
      </c>
      <c r="L84" s="10">
        <v>642375</v>
      </c>
      <c r="M84" s="9">
        <v>38023</v>
      </c>
      <c r="N84">
        <v>621736</v>
      </c>
      <c r="O84" s="9" t="e">
        <f t="shared" si="98"/>
        <v>#DIV/0!</v>
      </c>
      <c r="P84">
        <f t="shared" ref="P84:P90" si="104">G84/H84</f>
        <v>0.10829032885775443</v>
      </c>
      <c r="Q84" s="10">
        <f t="shared" ref="Q84:Q90" si="105">K84/L84</f>
        <v>5.8716481805798797E-2</v>
      </c>
      <c r="R84" s="9" t="e">
        <f t="shared" si="99"/>
        <v>#DIV/0!</v>
      </c>
      <c r="S84">
        <f t="shared" ref="S84:S90" si="106">I84/J84</f>
        <v>0.1079204035153184</v>
      </c>
      <c r="T84" s="10">
        <f t="shared" ref="T84:T90" si="107">M84/N84</f>
        <v>6.1156182045112396E-2</v>
      </c>
      <c r="U84" s="9" t="e">
        <f t="shared" ref="U84:U90" si="108">O84/0.048494*2</f>
        <v>#DIV/0!</v>
      </c>
      <c r="V84">
        <f t="shared" ref="V84:V90" si="109">P84/0.05899</f>
        <v>1.8357404451221295</v>
      </c>
      <c r="W84" s="10">
        <f t="shared" ref="W84:W90" si="110">Q84/0.0571</f>
        <v>1.0283096638493661</v>
      </c>
      <c r="X84" s="9" t="e">
        <f t="shared" ref="X84:X90" si="111">R84/0.048494*2</f>
        <v>#DIV/0!</v>
      </c>
      <c r="Y84">
        <f t="shared" ref="Y84:Y90" si="112">S84/0.05899</f>
        <v>1.8294694611852584</v>
      </c>
      <c r="Z84" s="10">
        <f t="shared" ref="Z84:Z90" si="113">T84/0.0571</f>
        <v>1.0710364631368197</v>
      </c>
      <c r="AA84" s="9" t="e">
        <f t="shared" ref="AA84:AA90" si="114">AVERAGE(U84,X84)</f>
        <v>#DIV/0!</v>
      </c>
      <c r="AB84">
        <f t="shared" si="100"/>
        <v>1.8326049531536941</v>
      </c>
      <c r="AC84" s="10">
        <f t="shared" si="101"/>
        <v>1.0496730634930929</v>
      </c>
      <c r="AD84" s="9" t="e">
        <f t="shared" ref="AD84:AD90" si="115">_xlfn.STDEV.P(U84,X84)</f>
        <v>#DIV/0!</v>
      </c>
      <c r="AE84">
        <f t="shared" si="102"/>
        <v>3.1354919684355442E-3</v>
      </c>
      <c r="AF84" s="10">
        <f t="shared" si="103"/>
        <v>2.1363399643726799E-2</v>
      </c>
    </row>
    <row r="85" spans="1:32" x14ac:dyDescent="0.35">
      <c r="A85" s="5" t="s">
        <v>9</v>
      </c>
      <c r="B85" s="2">
        <v>2</v>
      </c>
      <c r="C85" s="9"/>
      <c r="D85" s="10"/>
      <c r="E85" s="9"/>
      <c r="F85" s="10"/>
      <c r="G85">
        <v>93789</v>
      </c>
      <c r="H85" s="10">
        <v>656457</v>
      </c>
      <c r="I85">
        <v>87887</v>
      </c>
      <c r="J85">
        <v>611522</v>
      </c>
      <c r="K85" s="9">
        <v>77222</v>
      </c>
      <c r="L85" s="10">
        <v>656457</v>
      </c>
      <c r="M85" s="9">
        <v>75140</v>
      </c>
      <c r="N85">
        <v>611522</v>
      </c>
      <c r="O85" s="9" t="e">
        <f t="shared" si="98"/>
        <v>#DIV/0!</v>
      </c>
      <c r="P85">
        <f t="shared" si="104"/>
        <v>0.14287150567363893</v>
      </c>
      <c r="Q85" s="10">
        <f t="shared" si="105"/>
        <v>0.11763451376099272</v>
      </c>
      <c r="R85" s="9" t="e">
        <f t="shared" si="99"/>
        <v>#DIV/0!</v>
      </c>
      <c r="S85">
        <f t="shared" si="106"/>
        <v>0.14371845984281842</v>
      </c>
      <c r="T85" s="10">
        <f t="shared" si="107"/>
        <v>0.12287374779648157</v>
      </c>
      <c r="U85" s="9" t="e">
        <f t="shared" si="108"/>
        <v>#DIV/0!</v>
      </c>
      <c r="V85">
        <f t="shared" si="109"/>
        <v>2.4219614455609242</v>
      </c>
      <c r="W85" s="10">
        <f t="shared" si="110"/>
        <v>2.0601491026443561</v>
      </c>
      <c r="X85" s="9" t="e">
        <f t="shared" si="111"/>
        <v>#DIV/0!</v>
      </c>
      <c r="Y85">
        <f t="shared" si="112"/>
        <v>2.4363190344603902</v>
      </c>
      <c r="Z85" s="10">
        <f t="shared" si="113"/>
        <v>2.1519045148245457</v>
      </c>
      <c r="AA85" s="9" t="e">
        <f t="shared" si="114"/>
        <v>#DIV/0!</v>
      </c>
      <c r="AB85">
        <f t="shared" si="100"/>
        <v>2.429140240010657</v>
      </c>
      <c r="AC85" s="10">
        <f t="shared" si="101"/>
        <v>2.1060268087344509</v>
      </c>
      <c r="AD85" s="9" t="e">
        <f t="shared" si="115"/>
        <v>#DIV/0!</v>
      </c>
      <c r="AE85">
        <f t="shared" si="102"/>
        <v>7.1787944497330169E-3</v>
      </c>
      <c r="AF85" s="10">
        <f t="shared" si="103"/>
        <v>4.5877706090094783E-2</v>
      </c>
    </row>
    <row r="86" spans="1:32" x14ac:dyDescent="0.35">
      <c r="A86" s="5" t="s">
        <v>10</v>
      </c>
      <c r="B86" s="2">
        <v>4</v>
      </c>
      <c r="C86" s="9"/>
      <c r="D86" s="10"/>
      <c r="E86" s="9"/>
      <c r="F86" s="10"/>
      <c r="G86">
        <v>103402</v>
      </c>
      <c r="H86" s="10">
        <v>611120</v>
      </c>
      <c r="I86">
        <v>104263</v>
      </c>
      <c r="J86">
        <v>611120</v>
      </c>
      <c r="K86" s="9">
        <v>135783</v>
      </c>
      <c r="L86" s="10">
        <v>611120</v>
      </c>
      <c r="M86" s="9">
        <v>135783</v>
      </c>
      <c r="N86">
        <v>611120</v>
      </c>
      <c r="O86" s="9" t="e">
        <f t="shared" si="98"/>
        <v>#DIV/0!</v>
      </c>
      <c r="P86">
        <f t="shared" si="104"/>
        <v>0.16920081162455819</v>
      </c>
      <c r="Q86" s="10">
        <f t="shared" si="105"/>
        <v>0.22218713182353711</v>
      </c>
      <c r="R86" s="9" t="e">
        <f t="shared" si="99"/>
        <v>#DIV/0!</v>
      </c>
      <c r="S86">
        <f t="shared" si="106"/>
        <v>0.17060970022254221</v>
      </c>
      <c r="T86" s="10">
        <f t="shared" si="107"/>
        <v>0.22218713182353711</v>
      </c>
      <c r="U86" s="9" t="e">
        <f t="shared" si="108"/>
        <v>#DIV/0!</v>
      </c>
      <c r="V86">
        <f t="shared" si="109"/>
        <v>2.8682965184702183</v>
      </c>
      <c r="W86" s="10">
        <f t="shared" si="110"/>
        <v>3.8911932018132593</v>
      </c>
      <c r="X86" s="9" t="e">
        <f t="shared" si="111"/>
        <v>#DIV/0!</v>
      </c>
      <c r="Y86">
        <f t="shared" si="112"/>
        <v>2.8921800342861874</v>
      </c>
      <c r="Z86" s="10">
        <f t="shared" si="113"/>
        <v>3.8911932018132593</v>
      </c>
      <c r="AA86" s="9" t="e">
        <f t="shared" si="114"/>
        <v>#DIV/0!</v>
      </c>
      <c r="AB86">
        <f t="shared" si="100"/>
        <v>2.8802382763782028</v>
      </c>
      <c r="AC86" s="10">
        <f t="shared" si="101"/>
        <v>3.8911932018132593</v>
      </c>
      <c r="AD86" s="9" t="e">
        <f t="shared" si="115"/>
        <v>#DIV/0!</v>
      </c>
      <c r="AE86">
        <f t="shared" si="102"/>
        <v>1.1941757907984574E-2</v>
      </c>
      <c r="AF86" s="10">
        <f t="shared" si="103"/>
        <v>0</v>
      </c>
    </row>
    <row r="87" spans="1:32" x14ac:dyDescent="0.35">
      <c r="A87" s="5" t="s">
        <v>11</v>
      </c>
      <c r="B87" s="2">
        <v>6</v>
      </c>
      <c r="C87" s="9"/>
      <c r="D87" s="10"/>
      <c r="E87" s="9"/>
      <c r="F87" s="10"/>
      <c r="G87">
        <v>111260</v>
      </c>
      <c r="H87" s="10">
        <v>648803</v>
      </c>
      <c r="I87">
        <v>108159</v>
      </c>
      <c r="J87">
        <v>602903</v>
      </c>
      <c r="K87" s="9">
        <v>194574</v>
      </c>
      <c r="L87" s="10">
        <v>648803</v>
      </c>
      <c r="M87" s="9">
        <v>191603</v>
      </c>
      <c r="N87">
        <v>602903</v>
      </c>
      <c r="O87" s="9" t="e">
        <f t="shared" si="98"/>
        <v>#DIV/0!</v>
      </c>
      <c r="P87">
        <f t="shared" si="104"/>
        <v>0.17148502704210677</v>
      </c>
      <c r="Q87" s="10">
        <f t="shared" si="105"/>
        <v>0.2998968870365889</v>
      </c>
      <c r="R87" s="9" t="e">
        <f t="shared" si="99"/>
        <v>#DIV/0!</v>
      </c>
      <c r="S87">
        <f t="shared" si="106"/>
        <v>0.17939701743066463</v>
      </c>
      <c r="T87" s="10">
        <f t="shared" si="107"/>
        <v>0.31780070757650897</v>
      </c>
      <c r="U87" s="9" t="e">
        <f t="shared" si="108"/>
        <v>#DIV/0!</v>
      </c>
      <c r="V87">
        <f t="shared" si="109"/>
        <v>2.9070185970860614</v>
      </c>
      <c r="W87" s="10">
        <f t="shared" si="110"/>
        <v>5.2521346241083871</v>
      </c>
      <c r="X87" s="9" t="e">
        <f t="shared" si="111"/>
        <v>#DIV/0!</v>
      </c>
      <c r="Y87">
        <f t="shared" si="112"/>
        <v>3.0411428620217773</v>
      </c>
      <c r="Z87" s="10">
        <f t="shared" si="113"/>
        <v>5.5656866475745881</v>
      </c>
      <c r="AA87" s="9" t="e">
        <f t="shared" si="114"/>
        <v>#DIV/0!</v>
      </c>
      <c r="AB87">
        <f t="shared" si="100"/>
        <v>2.9740807295539193</v>
      </c>
      <c r="AC87" s="10">
        <f t="shared" si="101"/>
        <v>5.4089106358414876</v>
      </c>
      <c r="AD87" s="9" t="e">
        <f t="shared" si="115"/>
        <v>#DIV/0!</v>
      </c>
      <c r="AE87">
        <f t="shared" si="102"/>
        <v>6.7062132467857971E-2</v>
      </c>
      <c r="AF87" s="10">
        <f t="shared" si="103"/>
        <v>0.15677601173310052</v>
      </c>
    </row>
    <row r="88" spans="1:32" x14ac:dyDescent="0.35">
      <c r="A88" s="5" t="s">
        <v>12</v>
      </c>
      <c r="B88" s="2">
        <v>24</v>
      </c>
      <c r="C88" s="9"/>
      <c r="D88" s="10"/>
      <c r="E88" s="9"/>
      <c r="F88" s="10"/>
      <c r="G88">
        <v>95166</v>
      </c>
      <c r="H88" s="10">
        <v>604820</v>
      </c>
      <c r="I88">
        <v>90128</v>
      </c>
      <c r="J88">
        <v>599205</v>
      </c>
      <c r="K88" s="9">
        <v>393112</v>
      </c>
      <c r="L88" s="10">
        <v>604820</v>
      </c>
      <c r="M88" s="9">
        <v>400355</v>
      </c>
      <c r="N88">
        <v>599205</v>
      </c>
      <c r="O88" s="9" t="e">
        <f t="shared" si="98"/>
        <v>#DIV/0!</v>
      </c>
      <c r="P88">
        <f t="shared" si="104"/>
        <v>0.15734598723587184</v>
      </c>
      <c r="Q88" s="10">
        <f t="shared" si="105"/>
        <v>0.64996527892596145</v>
      </c>
      <c r="R88" s="9" t="e">
        <f t="shared" si="99"/>
        <v>#DIV/0!</v>
      </c>
      <c r="S88">
        <f t="shared" si="106"/>
        <v>0.15041263006817365</v>
      </c>
      <c r="T88" s="10">
        <f t="shared" si="107"/>
        <v>0.6681436236346493</v>
      </c>
      <c r="U88" s="9" t="e">
        <f t="shared" si="108"/>
        <v>#DIV/0!</v>
      </c>
      <c r="V88">
        <f t="shared" si="109"/>
        <v>2.6673332299690089</v>
      </c>
      <c r="W88" s="10">
        <f t="shared" si="110"/>
        <v>11.382929578388117</v>
      </c>
      <c r="X88" s="9" t="e">
        <f t="shared" si="111"/>
        <v>#DIV/0!</v>
      </c>
      <c r="Y88">
        <f t="shared" si="112"/>
        <v>2.5497987806098261</v>
      </c>
      <c r="Z88" s="10">
        <f t="shared" si="113"/>
        <v>11.701289380641844</v>
      </c>
      <c r="AA88" s="9" t="e">
        <f t="shared" si="114"/>
        <v>#DIV/0!</v>
      </c>
      <c r="AB88">
        <f t="shared" si="100"/>
        <v>2.6085660052894175</v>
      </c>
      <c r="AC88" s="10">
        <f t="shared" si="101"/>
        <v>11.542109479514981</v>
      </c>
      <c r="AD88" s="9" t="e">
        <f t="shared" si="115"/>
        <v>#DIV/0!</v>
      </c>
      <c r="AE88">
        <f t="shared" si="102"/>
        <v>5.876722467959139E-2</v>
      </c>
      <c r="AF88" s="10">
        <f t="shared" si="103"/>
        <v>0.15917990112686375</v>
      </c>
    </row>
    <row r="89" spans="1:32" x14ac:dyDescent="0.35">
      <c r="A89" s="5" t="s">
        <v>13</v>
      </c>
      <c r="B89" s="2">
        <v>48</v>
      </c>
      <c r="C89" s="9"/>
      <c r="D89" s="10"/>
      <c r="E89" s="9"/>
      <c r="F89" s="10"/>
      <c r="G89">
        <v>68328</v>
      </c>
      <c r="H89" s="10">
        <v>627406</v>
      </c>
      <c r="I89">
        <v>67302</v>
      </c>
      <c r="J89">
        <v>630850</v>
      </c>
      <c r="K89" s="9">
        <v>433676</v>
      </c>
      <c r="L89" s="10">
        <v>627406</v>
      </c>
      <c r="M89" s="9">
        <v>451956</v>
      </c>
      <c r="N89">
        <v>630850</v>
      </c>
      <c r="O89" s="9" t="e">
        <f t="shared" si="98"/>
        <v>#DIV/0!</v>
      </c>
      <c r="P89">
        <f t="shared" si="104"/>
        <v>0.10890555716712942</v>
      </c>
      <c r="Q89" s="10">
        <f t="shared" si="105"/>
        <v>0.69122067688227395</v>
      </c>
      <c r="R89" s="9" t="e">
        <f t="shared" si="99"/>
        <v>#DIV/0!</v>
      </c>
      <c r="S89">
        <f t="shared" si="106"/>
        <v>0.10668463184592217</v>
      </c>
      <c r="T89" s="10">
        <f t="shared" si="107"/>
        <v>0.71642387255290485</v>
      </c>
      <c r="U89" s="9" t="e">
        <f t="shared" si="108"/>
        <v>#DIV/0!</v>
      </c>
      <c r="V89">
        <f t="shared" si="109"/>
        <v>1.8461698112752911</v>
      </c>
      <c r="W89" s="10">
        <f t="shared" si="110"/>
        <v>12.105440926134396</v>
      </c>
      <c r="X89" s="9" t="e">
        <f t="shared" si="111"/>
        <v>#DIV/0!</v>
      </c>
      <c r="Y89">
        <f t="shared" si="112"/>
        <v>1.8085206280034272</v>
      </c>
      <c r="Z89" s="10">
        <f t="shared" si="113"/>
        <v>12.54682789059378</v>
      </c>
      <c r="AA89" s="9" t="e">
        <f t="shared" si="114"/>
        <v>#DIV/0!</v>
      </c>
      <c r="AB89">
        <f t="shared" si="100"/>
        <v>1.8273452196393591</v>
      </c>
      <c r="AC89" s="10">
        <f t="shared" si="101"/>
        <v>12.326134408364087</v>
      </c>
      <c r="AD89" s="9" t="e">
        <f t="shared" si="115"/>
        <v>#DIV/0!</v>
      </c>
      <c r="AE89">
        <f t="shared" si="102"/>
        <v>1.8824591635931975E-2</v>
      </c>
      <c r="AF89" s="10">
        <f t="shared" si="103"/>
        <v>0.22069348222969243</v>
      </c>
    </row>
    <row r="90" spans="1:32" ht="15" thickBot="1" x14ac:dyDescent="0.4">
      <c r="A90" s="6" t="s">
        <v>14</v>
      </c>
      <c r="B90" s="3"/>
      <c r="C90" s="11"/>
      <c r="D90" s="12"/>
      <c r="E90" s="11"/>
      <c r="F90" s="12"/>
      <c r="G90" s="13"/>
      <c r="H90" s="13"/>
      <c r="I90" s="13"/>
      <c r="J90" s="13"/>
      <c r="K90" s="11"/>
      <c r="L90" s="12"/>
      <c r="M90" s="11"/>
      <c r="N90" s="13"/>
      <c r="O90" s="11" t="e">
        <f t="shared" si="98"/>
        <v>#DIV/0!</v>
      </c>
      <c r="P90" s="13" t="e">
        <f t="shared" si="104"/>
        <v>#DIV/0!</v>
      </c>
      <c r="Q90" s="12" t="e">
        <f t="shared" si="105"/>
        <v>#DIV/0!</v>
      </c>
      <c r="R90" s="11" t="e">
        <f t="shared" si="99"/>
        <v>#DIV/0!</v>
      </c>
      <c r="S90" s="13" t="e">
        <f t="shared" si="106"/>
        <v>#DIV/0!</v>
      </c>
      <c r="T90" s="12" t="e">
        <f t="shared" si="107"/>
        <v>#DIV/0!</v>
      </c>
      <c r="U90" s="11" t="e">
        <f t="shared" si="108"/>
        <v>#DIV/0!</v>
      </c>
      <c r="V90" s="13" t="e">
        <f t="shared" si="109"/>
        <v>#DIV/0!</v>
      </c>
      <c r="W90" s="12" t="e">
        <f t="shared" si="110"/>
        <v>#DIV/0!</v>
      </c>
      <c r="X90" s="11" t="e">
        <f t="shared" si="111"/>
        <v>#DIV/0!</v>
      </c>
      <c r="Y90" s="13" t="e">
        <f t="shared" si="112"/>
        <v>#DIV/0!</v>
      </c>
      <c r="Z90" s="12" t="e">
        <f t="shared" si="113"/>
        <v>#DIV/0!</v>
      </c>
      <c r="AA90" s="11" t="e">
        <f t="shared" si="114"/>
        <v>#DIV/0!</v>
      </c>
      <c r="AB90" s="13" t="e">
        <f t="shared" si="100"/>
        <v>#DIV/0!</v>
      </c>
      <c r="AC90" s="12" t="e">
        <f t="shared" si="101"/>
        <v>#DIV/0!</v>
      </c>
      <c r="AD90" s="11" t="e">
        <f t="shared" si="115"/>
        <v>#DIV/0!</v>
      </c>
      <c r="AE90" s="13" t="e">
        <f t="shared" si="102"/>
        <v>#DIV/0!</v>
      </c>
      <c r="AF90" s="12" t="e">
        <f t="shared" si="103"/>
        <v>#DIV/0!</v>
      </c>
    </row>
    <row r="101" spans="1:18" ht="15" thickBot="1" x14ac:dyDescent="0.4"/>
    <row r="102" spans="1:18" ht="15" thickBot="1" x14ac:dyDescent="0.4">
      <c r="C102" s="16" t="s">
        <v>16</v>
      </c>
      <c r="D102" s="17"/>
      <c r="E102" s="16" t="s">
        <v>16</v>
      </c>
      <c r="F102" s="17"/>
      <c r="G102" s="16" t="s">
        <v>17</v>
      </c>
      <c r="H102" s="17"/>
      <c r="I102" s="18"/>
      <c r="J102" s="16" t="s">
        <v>18</v>
      </c>
      <c r="K102" s="17"/>
      <c r="L102" s="18"/>
      <c r="M102" s="16" t="s">
        <v>19</v>
      </c>
      <c r="N102" s="17"/>
      <c r="O102" s="18"/>
      <c r="P102" s="16" t="s">
        <v>20</v>
      </c>
      <c r="Q102" s="17"/>
      <c r="R102" s="18"/>
    </row>
    <row r="103" spans="1:18" x14ac:dyDescent="0.35">
      <c r="B103" s="22" t="s">
        <v>15</v>
      </c>
      <c r="C103" s="19" t="s">
        <v>5</v>
      </c>
      <c r="D103" s="19" t="s">
        <v>1</v>
      </c>
      <c r="E103" s="19" t="s">
        <v>6</v>
      </c>
      <c r="F103" s="19" t="s">
        <v>1</v>
      </c>
      <c r="G103" s="19" t="s">
        <v>0</v>
      </c>
      <c r="H103" s="19" t="s">
        <v>25</v>
      </c>
      <c r="I103" s="19" t="s">
        <v>2</v>
      </c>
      <c r="J103" s="19" t="s">
        <v>0</v>
      </c>
      <c r="K103" s="19" t="s">
        <v>25</v>
      </c>
      <c r="L103" s="19" t="s">
        <v>2</v>
      </c>
      <c r="M103" s="19" t="s">
        <v>0</v>
      </c>
      <c r="N103" s="19" t="s">
        <v>25</v>
      </c>
      <c r="O103" s="19" t="s">
        <v>2</v>
      </c>
      <c r="P103" s="19" t="s">
        <v>0</v>
      </c>
      <c r="Q103" s="19" t="s">
        <v>25</v>
      </c>
      <c r="R103" s="19" t="s">
        <v>2</v>
      </c>
    </row>
    <row r="104" spans="1:18" ht="15" thickBot="1" x14ac:dyDescent="0.4">
      <c r="B104" s="23"/>
      <c r="C104" s="21"/>
      <c r="D104" s="21"/>
      <c r="E104" s="21"/>
      <c r="F104" s="21"/>
      <c r="G104" s="20"/>
      <c r="H104" s="21"/>
      <c r="I104" s="20"/>
      <c r="J104" s="20"/>
      <c r="K104" s="21"/>
      <c r="L104" s="20"/>
      <c r="M104" s="20"/>
      <c r="N104" s="21"/>
      <c r="O104" s="20"/>
      <c r="P104" s="20"/>
      <c r="Q104" s="21"/>
      <c r="R104" s="20"/>
    </row>
    <row r="105" spans="1:18" x14ac:dyDescent="0.35">
      <c r="A105" s="4" t="s">
        <v>8</v>
      </c>
      <c r="B105" s="1">
        <v>0</v>
      </c>
      <c r="C105" s="7">
        <v>147009</v>
      </c>
      <c r="D105" s="10">
        <v>503158</v>
      </c>
      <c r="E105" s="9">
        <v>166742</v>
      </c>
      <c r="F105">
        <v>533487</v>
      </c>
      <c r="G105" s="7" t="e">
        <f t="shared" ref="G105" si="116">#REF!/#REF!</f>
        <v>#REF!</v>
      </c>
      <c r="H105" s="14"/>
      <c r="I105" s="8">
        <f>C105/D105</f>
        <v>0.2921726376207871</v>
      </c>
      <c r="J105" s="7" t="e">
        <f t="shared" ref="J105" si="117">#REF!/#REF!</f>
        <v>#REF!</v>
      </c>
      <c r="K105" s="14"/>
      <c r="L105" s="8">
        <f>E105/F105</f>
        <v>0.31255119618659871</v>
      </c>
      <c r="M105" s="7" t="e">
        <f>(G105+J105)/2</f>
        <v>#REF!</v>
      </c>
      <c r="N105" s="14"/>
      <c r="O105" s="14">
        <f>(I105+L105)/2</f>
        <v>0.30236191690369291</v>
      </c>
      <c r="P105" s="7" t="e">
        <f>M105/0.048494*20</f>
        <v>#REF!</v>
      </c>
      <c r="Q105" s="14"/>
      <c r="R105" s="8">
        <f>O105/0.0571</f>
        <v>5.2953050245830635</v>
      </c>
    </row>
    <row r="106" spans="1:18" x14ac:dyDescent="0.35">
      <c r="A106" s="5" t="s">
        <v>7</v>
      </c>
      <c r="B106" s="2">
        <v>1</v>
      </c>
      <c r="C106" s="9">
        <v>132340</v>
      </c>
      <c r="D106" s="10">
        <v>494977</v>
      </c>
      <c r="E106" s="9">
        <v>142159</v>
      </c>
      <c r="F106">
        <v>534332</v>
      </c>
      <c r="G106" s="9" t="e">
        <f t="shared" ref="G106" si="118">#REF!/#REF!</f>
        <v>#REF!</v>
      </c>
      <c r="I106" s="10">
        <f t="shared" ref="I106:I112" si="119">C106/D106</f>
        <v>0.26736595841826993</v>
      </c>
      <c r="J106" s="9" t="e">
        <f t="shared" ref="J106" si="120">#REF!/#REF!</f>
        <v>#REF!</v>
      </c>
      <c r="L106" s="10">
        <f t="shared" ref="L106:L112" si="121">E106/F106</f>
        <v>0.26604994647522512</v>
      </c>
      <c r="M106" s="9" t="e">
        <f t="shared" ref="M106:M112" si="122">(G106+J106)/2</f>
        <v>#REF!</v>
      </c>
      <c r="O106">
        <f t="shared" ref="O106:O112" si="123">(I106+L106)/2</f>
        <v>0.2667079524467475</v>
      </c>
      <c r="P106" s="9" t="e">
        <f t="shared" ref="P106:P112" si="124">M106/0.048494*20</f>
        <v>#REF!</v>
      </c>
      <c r="R106" s="10">
        <f t="shared" ref="R106:R112" si="125">O106/0.0571</f>
        <v>4.6708923370708844</v>
      </c>
    </row>
    <row r="107" spans="1:18" x14ac:dyDescent="0.35">
      <c r="A107" s="5" t="s">
        <v>9</v>
      </c>
      <c r="B107" s="2">
        <v>2</v>
      </c>
      <c r="C107" s="9">
        <v>110804</v>
      </c>
      <c r="D107" s="10">
        <v>547883</v>
      </c>
      <c r="E107" s="9">
        <v>111266</v>
      </c>
      <c r="F107">
        <v>499658</v>
      </c>
      <c r="G107" s="9" t="e">
        <f t="shared" ref="G107" si="126">#REF!/#REF!</f>
        <v>#REF!</v>
      </c>
      <c r="I107" s="10">
        <f t="shared" si="119"/>
        <v>0.20224025932543993</v>
      </c>
      <c r="J107" s="9" t="e">
        <f t="shared" ref="J107" si="127">#REF!/#REF!</f>
        <v>#REF!</v>
      </c>
      <c r="L107" s="10">
        <f t="shared" si="121"/>
        <v>0.22268431607219338</v>
      </c>
      <c r="M107" s="9" t="e">
        <f t="shared" si="122"/>
        <v>#REF!</v>
      </c>
      <c r="O107">
        <f t="shared" si="123"/>
        <v>0.21246228769881664</v>
      </c>
      <c r="P107" s="9" t="e">
        <f t="shared" si="124"/>
        <v>#REF!</v>
      </c>
      <c r="R107" s="10">
        <f t="shared" si="125"/>
        <v>3.7208806952507296</v>
      </c>
    </row>
    <row r="108" spans="1:18" x14ac:dyDescent="0.35">
      <c r="A108" s="5" t="s">
        <v>10</v>
      </c>
      <c r="B108" s="2">
        <v>4</v>
      </c>
      <c r="C108" s="9">
        <v>91949</v>
      </c>
      <c r="D108" s="10">
        <v>573354</v>
      </c>
      <c r="E108" s="9">
        <v>93818</v>
      </c>
      <c r="F108">
        <v>557609</v>
      </c>
      <c r="G108" s="9" t="e">
        <f t="shared" ref="G108" si="128">#REF!/#REF!</f>
        <v>#REF!</v>
      </c>
      <c r="I108" s="10">
        <f t="shared" si="119"/>
        <v>0.16037038199785822</v>
      </c>
      <c r="J108" s="9" t="e">
        <f t="shared" ref="J108" si="129">#REF!/#REF!</f>
        <v>#REF!</v>
      </c>
      <c r="L108" s="10">
        <f t="shared" si="121"/>
        <v>0.16825051245586065</v>
      </c>
      <c r="M108" s="9" t="e">
        <f t="shared" si="122"/>
        <v>#REF!</v>
      </c>
      <c r="O108">
        <f t="shared" si="123"/>
        <v>0.16431044722685945</v>
      </c>
      <c r="P108" s="9" t="e">
        <f t="shared" si="124"/>
        <v>#REF!</v>
      </c>
      <c r="R108" s="10">
        <f t="shared" si="125"/>
        <v>2.8775910197348415</v>
      </c>
    </row>
    <row r="109" spans="1:18" x14ac:dyDescent="0.35">
      <c r="A109" s="5" t="s">
        <v>11</v>
      </c>
      <c r="B109" s="2">
        <v>6</v>
      </c>
      <c r="C109" s="9">
        <v>71990</v>
      </c>
      <c r="D109" s="10">
        <v>545868</v>
      </c>
      <c r="E109" s="9">
        <v>70266</v>
      </c>
      <c r="F109">
        <v>549606</v>
      </c>
      <c r="G109" s="9" t="e">
        <f t="shared" ref="G109" si="130">#REF!/#REF!</f>
        <v>#REF!</v>
      </c>
      <c r="I109" s="10">
        <f t="shared" si="119"/>
        <v>0.1318817003378106</v>
      </c>
      <c r="J109" s="9" t="e">
        <f t="shared" ref="J109" si="131">#REF!/#REF!</f>
        <v>#REF!</v>
      </c>
      <c r="L109" s="10">
        <f t="shared" si="121"/>
        <v>0.12784794925819587</v>
      </c>
      <c r="M109" s="9" t="e">
        <f t="shared" si="122"/>
        <v>#REF!</v>
      </c>
      <c r="O109">
        <f t="shared" si="123"/>
        <v>0.12986482479800324</v>
      </c>
      <c r="P109" s="9" t="e">
        <f t="shared" si="124"/>
        <v>#REF!</v>
      </c>
      <c r="R109" s="10">
        <f t="shared" si="125"/>
        <v>2.2743401891068871</v>
      </c>
    </row>
    <row r="110" spans="1:18" x14ac:dyDescent="0.35">
      <c r="A110" s="5" t="s">
        <v>12</v>
      </c>
      <c r="B110" s="2">
        <v>8</v>
      </c>
      <c r="C110" s="9">
        <v>66427</v>
      </c>
      <c r="D110" s="10">
        <v>569721</v>
      </c>
      <c r="E110" s="9">
        <v>66131</v>
      </c>
      <c r="F110">
        <v>563253</v>
      </c>
      <c r="G110" s="9" t="e">
        <f t="shared" ref="G110" si="132">#REF!/#REF!</f>
        <v>#REF!</v>
      </c>
      <c r="I110" s="10">
        <f t="shared" si="119"/>
        <v>0.11659566700191848</v>
      </c>
      <c r="J110" s="9" t="e">
        <f t="shared" ref="J110" si="133">#REF!/#REF!</f>
        <v>#REF!</v>
      </c>
      <c r="L110" s="10">
        <f t="shared" si="121"/>
        <v>0.11740905063976578</v>
      </c>
      <c r="M110" s="9" t="e">
        <f t="shared" si="122"/>
        <v>#REF!</v>
      </c>
      <c r="O110">
        <f t="shared" si="123"/>
        <v>0.11700235882084213</v>
      </c>
      <c r="P110" s="9" t="e">
        <f t="shared" si="124"/>
        <v>#REF!</v>
      </c>
      <c r="R110" s="10">
        <f t="shared" si="125"/>
        <v>2.0490780879306856</v>
      </c>
    </row>
    <row r="111" spans="1:18" x14ac:dyDescent="0.35">
      <c r="A111" s="5" t="s">
        <v>13</v>
      </c>
      <c r="B111" s="2">
        <v>24</v>
      </c>
      <c r="C111" s="9">
        <v>50000</v>
      </c>
      <c r="D111" s="10">
        <v>569721</v>
      </c>
      <c r="E111" s="9">
        <v>50000</v>
      </c>
      <c r="F111" s="10">
        <v>569721</v>
      </c>
      <c r="G111" s="9" t="e">
        <f t="shared" ref="G111" si="134">#REF!/#REF!</f>
        <v>#REF!</v>
      </c>
      <c r="I111" s="10">
        <f t="shared" si="119"/>
        <v>8.7762255560177707E-2</v>
      </c>
      <c r="J111" s="9" t="e">
        <f t="shared" ref="J111" si="135">#REF!/#REF!</f>
        <v>#REF!</v>
      </c>
      <c r="L111" s="10">
        <f t="shared" si="121"/>
        <v>8.7762255560177707E-2</v>
      </c>
      <c r="M111" s="9" t="e">
        <f t="shared" si="122"/>
        <v>#REF!</v>
      </c>
      <c r="O111">
        <f t="shared" si="123"/>
        <v>8.7762255560177707E-2</v>
      </c>
      <c r="P111" s="9" t="e">
        <f t="shared" si="124"/>
        <v>#REF!</v>
      </c>
      <c r="R111" s="10">
        <f t="shared" si="125"/>
        <v>1.536992216465459</v>
      </c>
    </row>
    <row r="112" spans="1:18" ht="15" thickBot="1" x14ac:dyDescent="0.4">
      <c r="A112" s="6" t="s">
        <v>14</v>
      </c>
      <c r="B112" s="3">
        <v>48</v>
      </c>
      <c r="C112" s="11">
        <v>40000</v>
      </c>
      <c r="D112" s="10">
        <v>569721</v>
      </c>
      <c r="E112" s="11">
        <v>40000</v>
      </c>
      <c r="F112" s="10">
        <v>569721</v>
      </c>
      <c r="G112" s="11" t="e">
        <f t="shared" ref="G112" si="136">#REF!/#REF!</f>
        <v>#REF!</v>
      </c>
      <c r="H112" s="13"/>
      <c r="I112" s="12">
        <f t="shared" si="119"/>
        <v>7.0209804448142163E-2</v>
      </c>
      <c r="J112" s="11" t="e">
        <f t="shared" ref="J112" si="137">#REF!/#REF!</f>
        <v>#REF!</v>
      </c>
      <c r="K112" s="13"/>
      <c r="L112" s="12">
        <f t="shared" si="121"/>
        <v>7.0209804448142163E-2</v>
      </c>
      <c r="M112" s="11" t="e">
        <f t="shared" si="122"/>
        <v>#REF!</v>
      </c>
      <c r="N112" s="13"/>
      <c r="O112" s="13">
        <f t="shared" si="123"/>
        <v>7.0209804448142163E-2</v>
      </c>
      <c r="P112" s="11" t="e">
        <f t="shared" si="124"/>
        <v>#REF!</v>
      </c>
      <c r="Q112" s="13"/>
      <c r="R112" s="12">
        <f t="shared" si="125"/>
        <v>1.2295937731723672</v>
      </c>
    </row>
    <row r="115" spans="17:18" ht="15" thickBot="1" x14ac:dyDescent="0.4">
      <c r="Q115" t="s">
        <v>15</v>
      </c>
      <c r="R115" t="s">
        <v>20</v>
      </c>
    </row>
    <row r="116" spans="17:18" x14ac:dyDescent="0.35">
      <c r="Q116">
        <v>0</v>
      </c>
      <c r="R116" s="8">
        <v>5.2953050245830635</v>
      </c>
    </row>
    <row r="117" spans="17:18" x14ac:dyDescent="0.35">
      <c r="Q117">
        <v>1</v>
      </c>
      <c r="R117" s="10">
        <v>4.6708923370708844</v>
      </c>
    </row>
    <row r="118" spans="17:18" x14ac:dyDescent="0.35">
      <c r="Q118">
        <v>2</v>
      </c>
      <c r="R118" s="10">
        <v>3.7208806952507296</v>
      </c>
    </row>
    <row r="119" spans="17:18" x14ac:dyDescent="0.35">
      <c r="Q119">
        <v>4</v>
      </c>
      <c r="R119" s="10">
        <v>2.8775910197348415</v>
      </c>
    </row>
    <row r="120" spans="17:18" x14ac:dyDescent="0.35">
      <c r="Q120">
        <v>6</v>
      </c>
      <c r="R120" s="10">
        <v>2.2743401891068871</v>
      </c>
    </row>
    <row r="121" spans="17:18" x14ac:dyDescent="0.35">
      <c r="Q121">
        <v>8</v>
      </c>
      <c r="R121" s="10">
        <v>2.0490780879306856</v>
      </c>
    </row>
    <row r="122" spans="17:18" x14ac:dyDescent="0.35">
      <c r="Q122">
        <v>24</v>
      </c>
      <c r="R122" s="10">
        <v>1.536992216465459</v>
      </c>
    </row>
    <row r="123" spans="17:18" ht="15" thickBot="1" x14ac:dyDescent="0.4">
      <c r="Q123">
        <v>48</v>
      </c>
      <c r="R123" s="12">
        <v>1.2295937731723672</v>
      </c>
    </row>
  </sheetData>
  <mergeCells count="281">
    <mergeCell ref="L103:L104"/>
    <mergeCell ref="M103:M104"/>
    <mergeCell ref="N103:N104"/>
    <mergeCell ref="O103:O104"/>
    <mergeCell ref="P103:P104"/>
    <mergeCell ref="Q103:Q104"/>
    <mergeCell ref="R103:R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Z37:Z38"/>
    <mergeCell ref="O37:O38"/>
    <mergeCell ref="Q37:Q38"/>
    <mergeCell ref="R37:R38"/>
    <mergeCell ref="T37:T38"/>
    <mergeCell ref="U37:U38"/>
    <mergeCell ref="W37:W38"/>
    <mergeCell ref="C102:D102"/>
    <mergeCell ref="E102:F102"/>
    <mergeCell ref="G102:I102"/>
    <mergeCell ref="J102:L102"/>
    <mergeCell ref="M102:O102"/>
    <mergeCell ref="P102:R102"/>
    <mergeCell ref="I50:J50"/>
    <mergeCell ref="M50:N50"/>
    <mergeCell ref="O50:Q50"/>
    <mergeCell ref="G50:H50"/>
    <mergeCell ref="V37:V38"/>
    <mergeCell ref="Y37:Y38"/>
    <mergeCell ref="S37:S38"/>
    <mergeCell ref="P37:P38"/>
    <mergeCell ref="U51:U52"/>
    <mergeCell ref="W51:W52"/>
    <mergeCell ref="X51:X52"/>
    <mergeCell ref="B37:B38"/>
    <mergeCell ref="C37:C38"/>
    <mergeCell ref="D37:D38"/>
    <mergeCell ref="E37:E38"/>
    <mergeCell ref="F37:F38"/>
    <mergeCell ref="K37:K38"/>
    <mergeCell ref="L37:L38"/>
    <mergeCell ref="M37:M38"/>
    <mergeCell ref="N37:N38"/>
    <mergeCell ref="G37:G38"/>
    <mergeCell ref="H37:H38"/>
    <mergeCell ref="I37:I38"/>
    <mergeCell ref="J37:J38"/>
    <mergeCell ref="C36:D36"/>
    <mergeCell ref="E36:F36"/>
    <mergeCell ref="K36:L36"/>
    <mergeCell ref="M36:N36"/>
    <mergeCell ref="O36:Q36"/>
    <mergeCell ref="R36:T36"/>
    <mergeCell ref="U36:W36"/>
    <mergeCell ref="N19:N20"/>
    <mergeCell ref="O19:O20"/>
    <mergeCell ref="Q19:Q20"/>
    <mergeCell ref="R19:R20"/>
    <mergeCell ref="T19:T20"/>
    <mergeCell ref="U19:U20"/>
    <mergeCell ref="G36:H36"/>
    <mergeCell ref="I36:J36"/>
    <mergeCell ref="P19:P20"/>
    <mergeCell ref="S19:S20"/>
    <mergeCell ref="V19:V20"/>
    <mergeCell ref="W19:W20"/>
    <mergeCell ref="B19:B20"/>
    <mergeCell ref="C19:C20"/>
    <mergeCell ref="D19:D20"/>
    <mergeCell ref="E19:E20"/>
    <mergeCell ref="F19:F20"/>
    <mergeCell ref="K19:K20"/>
    <mergeCell ref="L19:L20"/>
    <mergeCell ref="M19:M20"/>
    <mergeCell ref="I18:J18"/>
    <mergeCell ref="G19:G20"/>
    <mergeCell ref="H19:H20"/>
    <mergeCell ref="I19:I20"/>
    <mergeCell ref="J19:J20"/>
    <mergeCell ref="B2:B3"/>
    <mergeCell ref="X1:Z1"/>
    <mergeCell ref="X2:X3"/>
    <mergeCell ref="Z2:Z3"/>
    <mergeCell ref="C18:D18"/>
    <mergeCell ref="E18:F18"/>
    <mergeCell ref="K18:L18"/>
    <mergeCell ref="M18:N18"/>
    <mergeCell ref="O18:Q18"/>
    <mergeCell ref="R18:T18"/>
    <mergeCell ref="R1:T1"/>
    <mergeCell ref="R2:R3"/>
    <mergeCell ref="T2:T3"/>
    <mergeCell ref="U1:W1"/>
    <mergeCell ref="U2:U3"/>
    <mergeCell ref="W2:W3"/>
    <mergeCell ref="U18:W18"/>
    <mergeCell ref="X18:Z18"/>
    <mergeCell ref="C2:C3"/>
    <mergeCell ref="D2:D3"/>
    <mergeCell ref="E2:E3"/>
    <mergeCell ref="F2:F3"/>
    <mergeCell ref="K2:K3"/>
    <mergeCell ref="C1:D1"/>
    <mergeCell ref="E1:F1"/>
    <mergeCell ref="K1:L1"/>
    <mergeCell ref="L2:L3"/>
    <mergeCell ref="Y2:Y3"/>
    <mergeCell ref="G18:H18"/>
    <mergeCell ref="R50:T50"/>
    <mergeCell ref="U50:W50"/>
    <mergeCell ref="X50:Z50"/>
    <mergeCell ref="B51:B52"/>
    <mergeCell ref="C51:C52"/>
    <mergeCell ref="D51:D52"/>
    <mergeCell ref="E51:E52"/>
    <mergeCell ref="F51:F52"/>
    <mergeCell ref="K51:K52"/>
    <mergeCell ref="L51:L52"/>
    <mergeCell ref="M51:M52"/>
    <mergeCell ref="N51:N52"/>
    <mergeCell ref="O51:O52"/>
    <mergeCell ref="Q51:Q52"/>
    <mergeCell ref="R51:R52"/>
    <mergeCell ref="T51:T52"/>
    <mergeCell ref="C50:D50"/>
    <mergeCell ref="E50:F50"/>
    <mergeCell ref="K50:L50"/>
    <mergeCell ref="G51:G52"/>
    <mergeCell ref="H51:H52"/>
    <mergeCell ref="I51:I52"/>
    <mergeCell ref="J51:J52"/>
    <mergeCell ref="P51:P52"/>
    <mergeCell ref="Z51:Z52"/>
    <mergeCell ref="G1:H1"/>
    <mergeCell ref="I1:J1"/>
    <mergeCell ref="G2:G3"/>
    <mergeCell ref="H2:H3"/>
    <mergeCell ref="I2:I3"/>
    <mergeCell ref="J2:J3"/>
    <mergeCell ref="P2:P3"/>
    <mergeCell ref="S2:S3"/>
    <mergeCell ref="V2:V3"/>
    <mergeCell ref="M1:N1"/>
    <mergeCell ref="O1:Q1"/>
    <mergeCell ref="M2:M3"/>
    <mergeCell ref="N2:N3"/>
    <mergeCell ref="O2:O3"/>
    <mergeCell ref="Q2:Q3"/>
    <mergeCell ref="Z19:Z20"/>
    <mergeCell ref="X36:Z36"/>
    <mergeCell ref="Y19:Y20"/>
    <mergeCell ref="C65:D65"/>
    <mergeCell ref="E65:F65"/>
    <mergeCell ref="G65:H65"/>
    <mergeCell ref="I65:J65"/>
    <mergeCell ref="K65:L65"/>
    <mergeCell ref="M65:N65"/>
    <mergeCell ref="O65:Q65"/>
    <mergeCell ref="R65:T65"/>
    <mergeCell ref="U65:W65"/>
    <mergeCell ref="G66:G67"/>
    <mergeCell ref="H66:H67"/>
    <mergeCell ref="I66:I67"/>
    <mergeCell ref="J66:J67"/>
    <mergeCell ref="K66:K67"/>
    <mergeCell ref="B66:B67"/>
    <mergeCell ref="C66:C67"/>
    <mergeCell ref="D66:D67"/>
    <mergeCell ref="E66:E67"/>
    <mergeCell ref="F66:F67"/>
    <mergeCell ref="I80:J80"/>
    <mergeCell ref="K80:L80"/>
    <mergeCell ref="V66:V67"/>
    <mergeCell ref="W66:W67"/>
    <mergeCell ref="X66:X67"/>
    <mergeCell ref="Y66:Y67"/>
    <mergeCell ref="Z66:Z67"/>
    <mergeCell ref="Q66:Q67"/>
    <mergeCell ref="R66:R67"/>
    <mergeCell ref="S66:S67"/>
    <mergeCell ref="T66:T67"/>
    <mergeCell ref="U66:U67"/>
    <mergeCell ref="L66:L67"/>
    <mergeCell ref="M66:M67"/>
    <mergeCell ref="N66:N67"/>
    <mergeCell ref="O66:O67"/>
    <mergeCell ref="P66:P67"/>
    <mergeCell ref="B81:B82"/>
    <mergeCell ref="C81:C82"/>
    <mergeCell ref="D81:D82"/>
    <mergeCell ref="E81:E82"/>
    <mergeCell ref="F81:F82"/>
    <mergeCell ref="M80:N80"/>
    <mergeCell ref="O80:Q80"/>
    <mergeCell ref="R80:T80"/>
    <mergeCell ref="U80:W80"/>
    <mergeCell ref="L81:L82"/>
    <mergeCell ref="M81:M82"/>
    <mergeCell ref="N81:N82"/>
    <mergeCell ref="O81:O82"/>
    <mergeCell ref="P81:P82"/>
    <mergeCell ref="G81:G82"/>
    <mergeCell ref="H81:H82"/>
    <mergeCell ref="I81:I82"/>
    <mergeCell ref="J81:J82"/>
    <mergeCell ref="K81:K82"/>
    <mergeCell ref="V81:V82"/>
    <mergeCell ref="W81:W82"/>
    <mergeCell ref="C80:D80"/>
    <mergeCell ref="E80:F80"/>
    <mergeCell ref="G80:H80"/>
    <mergeCell ref="X81:X82"/>
    <mergeCell ref="Y81:Y82"/>
    <mergeCell ref="Z81:Z82"/>
    <mergeCell ref="Q81:Q82"/>
    <mergeCell ref="R81:R82"/>
    <mergeCell ref="S81:S82"/>
    <mergeCell ref="T81:T82"/>
    <mergeCell ref="U81:U82"/>
    <mergeCell ref="AA1:AC1"/>
    <mergeCell ref="AA2:AA3"/>
    <mergeCell ref="AB2:AB3"/>
    <mergeCell ref="AC2:AC3"/>
    <mergeCell ref="AA36:AC36"/>
    <mergeCell ref="AA51:AA52"/>
    <mergeCell ref="AB51:AB52"/>
    <mergeCell ref="AC51:AC52"/>
    <mergeCell ref="AA80:AC80"/>
    <mergeCell ref="X80:Z80"/>
    <mergeCell ref="S51:S52"/>
    <mergeCell ref="V51:V52"/>
    <mergeCell ref="X37:X38"/>
    <mergeCell ref="Y51:Y52"/>
    <mergeCell ref="X65:Z65"/>
    <mergeCell ref="X19:X20"/>
    <mergeCell ref="AD1:AF1"/>
    <mergeCell ref="AD2:AD3"/>
    <mergeCell ref="AE2:AE3"/>
    <mergeCell ref="AF2:AF3"/>
    <mergeCell ref="AA18:AC18"/>
    <mergeCell ref="AD18:AF18"/>
    <mergeCell ref="AA19:AA20"/>
    <mergeCell ref="AB19:AB20"/>
    <mergeCell ref="AC19:AC20"/>
    <mergeCell ref="AD19:AD20"/>
    <mergeCell ref="AE19:AE20"/>
    <mergeCell ref="AF19:AF20"/>
    <mergeCell ref="AD36:AF36"/>
    <mergeCell ref="AA37:AA38"/>
    <mergeCell ref="AB37:AB38"/>
    <mergeCell ref="AC37:AC38"/>
    <mergeCell ref="AD37:AD38"/>
    <mergeCell ref="AE37:AE38"/>
    <mergeCell ref="AF37:AF38"/>
    <mergeCell ref="AA50:AC50"/>
    <mergeCell ref="AD50:AF50"/>
    <mergeCell ref="AD80:AF80"/>
    <mergeCell ref="AA81:AA82"/>
    <mergeCell ref="AB81:AB82"/>
    <mergeCell ref="AC81:AC82"/>
    <mergeCell ref="AD81:AD82"/>
    <mergeCell ref="AE81:AE82"/>
    <mergeCell ref="AF81:AF82"/>
    <mergeCell ref="AD51:AD52"/>
    <mergeCell ref="AE51:AE52"/>
    <mergeCell ref="AF51:AF52"/>
    <mergeCell ref="AA65:AC65"/>
    <mergeCell ref="AD65:AF65"/>
    <mergeCell ref="AA66:AA67"/>
    <mergeCell ref="AB66:AB67"/>
    <mergeCell ref="AC66:AC67"/>
    <mergeCell ref="AD66:AD67"/>
    <mergeCell ref="AE66:AE67"/>
    <mergeCell ref="AF66:AF67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Auswertung V1</vt:lpstr>
    </vt:vector>
  </TitlesOfParts>
  <Company>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BCI, Bio, Lab</dc:creator>
  <cp:lastModifiedBy>Jonas Gerfen</cp:lastModifiedBy>
  <dcterms:created xsi:type="dcterms:W3CDTF">2025-04-03T06:43:16Z</dcterms:created>
  <dcterms:modified xsi:type="dcterms:W3CDTF">2025-06-16T12:45:36Z</dcterms:modified>
</cp:coreProperties>
</file>