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7"/>
  <workbookPr filterPrivacy="1" codeName="ThisWorkbook"/>
  <xr:revisionPtr revIDLastSave="0" documentId="8_{662E6093-651C-49D6-9A7A-67579185FBC1}" xr6:coauthVersionLast="47" xr6:coauthVersionMax="47" xr10:uidLastSave="{00000000-0000-0000-0000-000000000000}"/>
  <bookViews>
    <workbookView xWindow="-120" yWindow="-120" windowWidth="29040" windowHeight="15840" xr2:uid="{00000000-000D-0000-FFFF-FFFF00000000}"/>
  </bookViews>
  <sheets>
    <sheet name="CalendarioProyecto" sheetId="11" r:id="rId1"/>
    <sheet name="Acerca de" sheetId="12" r:id="rId2"/>
  </sheets>
  <definedNames>
    <definedName name="Display_Week">CalendarioProyecto!$E$4</definedName>
    <definedName name="hoy" localSheetId="0">TODAY()</definedName>
    <definedName name="Project_Start">CalendarioProyecto!$E$3</definedName>
    <definedName name="task_end" localSheetId="0">CalendarioProyecto!$F1</definedName>
    <definedName name="task_progress" localSheetId="0">CalendarioProyecto!$D1</definedName>
    <definedName name="task_start" localSheetId="0">CalendarioProyecto!$E1</definedName>
    <definedName name="_xlnm.Print_Titles" localSheetId="0">CalendarioProyecto!$4:$6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1" l="1"/>
  <c r="E9" i="11" s="1"/>
  <c r="F9" i="11" s="1"/>
  <c r="E10" i="11" s="1"/>
  <c r="F10" i="11" s="1"/>
  <c r="I5" i="11" l="1"/>
  <c r="H7" i="11" l="1"/>
  <c r="E12" i="11" l="1"/>
  <c r="F12" i="11" s="1"/>
  <c r="I4" i="11"/>
  <c r="H32" i="11"/>
  <c r="H18" i="11"/>
  <c r="H14" i="11"/>
  <c r="H11" i="11"/>
  <c r="H8" i="11"/>
  <c r="H9" i="11" l="1"/>
  <c r="I6" i="11"/>
  <c r="E13" i="11" l="1"/>
  <c r="H12" i="11"/>
  <c r="J5" i="11"/>
  <c r="K5" i="11" s="1"/>
  <c r="L5" i="11" s="1"/>
  <c r="M5" i="11" s="1"/>
  <c r="N5" i="11" s="1"/>
  <c r="O5" i="11" s="1"/>
  <c r="P5" i="11" s="1"/>
  <c r="F13" i="11" l="1"/>
  <c r="E15" i="11" s="1"/>
  <c r="H13" i="11"/>
  <c r="H10" i="11"/>
  <c r="P4" i="11"/>
  <c r="Q5" i="11"/>
  <c r="R5" i="11" s="1"/>
  <c r="S5" i="11" s="1"/>
  <c r="T5" i="11" s="1"/>
  <c r="U5" i="11" s="1"/>
  <c r="V5" i="11" s="1"/>
  <c r="W5" i="11" s="1"/>
  <c r="J6" i="11"/>
  <c r="F15" i="11" l="1"/>
  <c r="E16" i="11" s="1"/>
  <c r="W4" i="11"/>
  <c r="X5" i="11"/>
  <c r="Y5" i="11" s="1"/>
  <c r="Z5" i="11" s="1"/>
  <c r="AA5" i="11" s="1"/>
  <c r="AB5" i="11" s="1"/>
  <c r="AC5" i="11" s="1"/>
  <c r="AD5" i="11" s="1"/>
  <c r="K6" i="11"/>
  <c r="AE5" i="11" l="1"/>
  <c r="AF5" i="11" s="1"/>
  <c r="AG5" i="11" s="1"/>
  <c r="AH5" i="11" s="1"/>
  <c r="AI5" i="11" s="1"/>
  <c r="AJ5" i="11" s="1"/>
  <c r="AD4" i="11"/>
  <c r="L6" i="11"/>
  <c r="F16" i="11" l="1"/>
  <c r="AK5" i="11"/>
  <c r="AL5" i="11" s="1"/>
  <c r="AM5" i="11" s="1"/>
  <c r="AN5" i="11" s="1"/>
  <c r="AO5" i="11" s="1"/>
  <c r="AP5" i="11" s="1"/>
  <c r="AQ5" i="11" s="1"/>
  <c r="M6" i="11"/>
  <c r="E17" i="11" l="1"/>
  <c r="F17" i="11" s="1"/>
  <c r="E21" i="11" s="1"/>
  <c r="E22" i="11" s="1"/>
  <c r="F22" i="11" s="1"/>
  <c r="AR5" i="11"/>
  <c r="AS5" i="11" s="1"/>
  <c r="AK4" i="11"/>
  <c r="N6" i="11"/>
  <c r="E24" i="11" l="1"/>
  <c r="E23" i="11"/>
  <c r="E19" i="11"/>
  <c r="F19" i="11" s="1"/>
  <c r="E20" i="11"/>
  <c r="H19" i="11"/>
  <c r="H17" i="11"/>
  <c r="AT5" i="11"/>
  <c r="AS6" i="11"/>
  <c r="AR4" i="11"/>
  <c r="O6" i="11"/>
  <c r="F23" i="11" l="1"/>
  <c r="F24" i="11"/>
  <c r="F20" i="11"/>
  <c r="F21" i="11" s="1"/>
  <c r="H20" i="11"/>
  <c r="AU5" i="11"/>
  <c r="AT6" i="11"/>
  <c r="H21" i="11" l="1"/>
  <c r="AV5" i="11"/>
  <c r="AU6" i="11"/>
  <c r="P6" i="11"/>
  <c r="Q6" i="11"/>
  <c r="AW5" i="11" l="1"/>
  <c r="AV6" i="11"/>
  <c r="R6" i="11"/>
  <c r="E26" i="11" l="1"/>
  <c r="AX5" i="11"/>
  <c r="AY5" i="11" s="1"/>
  <c r="AW6" i="11"/>
  <c r="S6" i="11"/>
  <c r="AY6" i="11" l="1"/>
  <c r="AZ5" i="11"/>
  <c r="AY4" i="11"/>
  <c r="AX6" i="11"/>
  <c r="T6" i="11"/>
  <c r="BA5" i="11" l="1"/>
  <c r="AZ6" i="11"/>
  <c r="U6" i="11"/>
  <c r="BA6" i="11" l="1"/>
  <c r="BB5" i="11"/>
  <c r="V6" i="11"/>
  <c r="F26" i="11" l="1"/>
  <c r="E28" i="11" s="1"/>
  <c r="F28" i="11" s="1"/>
  <c r="E30" i="11" s="1"/>
  <c r="F30" i="11" s="1"/>
  <c r="BB6" i="1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<sst xmlns="http://schemas.openxmlformats.org/spreadsheetml/2006/main" count="64" uniqueCount="60">
  <si>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</si>
  <si>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Renovación digital genios traviesos</t>
  </si>
  <si>
    <t>GRÁFICO GANTT SIMPLE de Vertex42.com</t>
  </si>
  <si>
    <t>Escriba el nombre de la compañía en la celda B2.</t>
  </si>
  <si>
    <t>Nombre de la compañía</t>
  </si>
  <si>
    <t>https://www.vertex42.com/ExcelTemplates/simple-gantt-chart.html</t>
  </si>
  <si>
    <t>Escriba el nombre del responsable del proyecto en la celda B3. Escriba la fecha de comienzo del proyecto en la celda E3. Inicio del proyecto: la etiqueta se encuentra en la celda C3.</t>
  </si>
  <si>
    <t>Responsable del proyecto</t>
  </si>
  <si>
    <t>Inicio del proyecto:</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</si>
  <si>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</si>
  <si>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</si>
  <si>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</si>
  <si>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</si>
  <si>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</si>
  <si>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</si>
  <si>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</si>
  <si>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</si>
  <si>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</si>
  <si>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</si>
  <si>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</si>
  <si>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Fase 1</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</si>
  <si>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</si>
  <si>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Planificación</t>
  </si>
  <si>
    <t>CeC: Reunión de planificación, responsables</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</si>
  <si>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</si>
  <si>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Levantamiento de requerimientos</t>
  </si>
  <si>
    <t xml:space="preserve">Levantamiento de requerimientos </t>
  </si>
  <si>
    <t>Validación de especificaciones</t>
  </si>
  <si>
    <t>Bloque de título fase de ejemplo</t>
  </si>
  <si>
    <t>Diseño funcional y técnico</t>
  </si>
  <si>
    <t>Diseño de arquitectura</t>
  </si>
  <si>
    <t>Presentación Fase 1</t>
  </si>
  <si>
    <t>Plan de contingencia</t>
  </si>
  <si>
    <t>Fase 2</t>
  </si>
  <si>
    <t>Backend: Sistema de lapiz</t>
  </si>
  <si>
    <t>Backend: Biblioteca</t>
  </si>
  <si>
    <t xml:space="preserve">Backend: Sistema de calificaciones	</t>
  </si>
  <si>
    <t>Frontend: Sistema de lapiz</t>
  </si>
  <si>
    <t>Frontend: Biblioteca</t>
  </si>
  <si>
    <t>Frontend: Sistema de calificaciones</t>
  </si>
  <si>
    <t>Fase 3</t>
  </si>
  <si>
    <t>Test de flujo completo</t>
  </si>
  <si>
    <t>Marcha blanca</t>
  </si>
  <si>
    <t>Funcionamiento real + soporte activo</t>
  </si>
  <si>
    <t>Soporte y cierre</t>
  </si>
  <si>
    <t>Esta fila indica el final de la programación del proyecto. NO escriba nada en esta fila. 
Inserte nuevas filas encima de ésta para continuar creando la programación del proyecto.</t>
  </si>
  <si>
    <t>Inserte nuevas filas ENCIMA de ésta</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</si>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</sst>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C0A]d\ &quot;de&quot;\ mmm\ &quot;de&quot;\ yyyy;@"/>
    <numFmt numFmtId="169" formatCode="d"/>
    <numFmt numFmtId="170" formatCode="ddd\,\ d/m/yyyy"/>
  </numFmts>
  <fonts count="34">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0">
    <fill>
      <patternFill patternType="none"/>
    </fill>
    <fill>
      <patternFill patternType="gray125"/>
    </fill>
    <fill>
      <patternFill patternType="solid">
        <fgColor theme="0" tint="-4.9989318521683403E-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tint="0.59999389629810485"/>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7"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0" applyNumberFormat="0" applyBorder="0" applyAlignment="0" applyProtection="0"/>
    <xf numFmtId="0" fontId="27" fillId="10" borderId="11" applyNumberFormat="0" applyAlignment="0" applyProtection="0"/>
    <xf numFmtId="0" fontId="28" fillId="11" borderId="12" applyNumberFormat="0" applyAlignment="0" applyProtection="0"/>
    <xf numFmtId="0" fontId="29" fillId="11" borderId="11" applyNumberFormat="0" applyAlignment="0" applyProtection="0"/>
    <xf numFmtId="0" fontId="30" fillId="0" borderId="13" applyNumberFormat="0" applyFill="0" applyAlignment="0" applyProtection="0"/>
    <xf numFmtId="0" fontId="31" fillId="12" borderId="14" applyNumberFormat="0" applyAlignment="0" applyProtection="0"/>
    <xf numFmtId="0" fontId="32" fillId="0" borderId="0" applyNumberFormat="0" applyFill="0" applyBorder="0" applyAlignment="0" applyProtection="0"/>
    <xf numFmtId="0" fontId="8" fillId="13"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21"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21"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21"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21"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21"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cellStyleXfs>
  <cellXfs count="6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6" borderId="1" xfId="0" applyFont="1" applyFill="1" applyBorder="1" applyAlignment="1">
      <alignment horizontal="left" vertical="center" indent="1"/>
    </xf>
    <xf numFmtId="0" fontId="6" fillId="6" borderId="1" xfId="0" applyFont="1" applyFill="1" applyBorder="1" applyAlignment="1">
      <alignment horizontal="center" vertical="center" wrapText="1"/>
    </xf>
    <xf numFmtId="0" fontId="11" fillId="5"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0" fontId="4" fillId="0" borderId="2" xfId="0" applyFont="1" applyBorder="1" applyAlignment="1">
      <alignment horizontal="center" vertical="center"/>
    </xf>
    <xf numFmtId="0" fontId="7" fillId="2" borderId="2" xfId="0" applyFont="1" applyFill="1" applyBorder="1" applyAlignment="1">
      <alignment horizontal="left" vertical="center" indent="1"/>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0" fontId="8" fillId="3" borderId="2" xfId="11" applyFill="1">
      <alignment horizontal="center" vertical="center"/>
    </xf>
    <xf numFmtId="0" fontId="0" fillId="0" borderId="0" xfId="0" applyAlignment="1">
      <alignment horizontal="left" vertical="top" wrapText="1" indent="1"/>
    </xf>
    <xf numFmtId="0" fontId="3" fillId="0" borderId="0" xfId="1" applyAlignment="1" applyProtection="1">
      <alignment horizontal="left" vertical="top" indent="1"/>
    </xf>
    <xf numFmtId="0" fontId="0" fillId="2" borderId="2" xfId="0" applyFill="1" applyBorder="1" applyAlignment="1">
      <alignment horizontal="center" vertical="center"/>
    </xf>
    <xf numFmtId="167" fontId="0" fillId="2" borderId="2" xfId="0" applyNumberFormat="1" applyFill="1" applyBorder="1" applyAlignment="1">
      <alignment horizontal="center" vertical="center"/>
    </xf>
    <xf numFmtId="169" fontId="10" fillId="4" borderId="6" xfId="0" applyNumberFormat="1" applyFont="1" applyFill="1" applyBorder="1" applyAlignment="1">
      <alignment horizontal="center" vertical="center"/>
    </xf>
    <xf numFmtId="169" fontId="10" fillId="4" borderId="0" xfId="0" applyNumberFormat="1" applyFont="1" applyFill="1" applyAlignment="1">
      <alignment horizontal="center" vertical="center"/>
    </xf>
    <xf numFmtId="169" fontId="10" fillId="4" borderId="7" xfId="0" applyNumberFormat="1" applyFont="1" applyFill="1" applyBorder="1" applyAlignment="1">
      <alignment horizontal="center" vertical="center"/>
    </xf>
    <xf numFmtId="9" fontId="4" fillId="3" borderId="2" xfId="2" applyFont="1" applyFill="1" applyBorder="1" applyAlignment="1">
      <alignment horizontal="center" vertical="center"/>
    </xf>
    <xf numFmtId="9" fontId="4" fillId="2" borderId="2" xfId="2" applyFont="1" applyFill="1" applyBorder="1" applyAlignment="1">
      <alignment horizontal="center" vertical="center"/>
    </xf>
    <xf numFmtId="0" fontId="8" fillId="38" borderId="2" xfId="12" applyFill="1">
      <alignment horizontal="left" vertical="center" indent="2"/>
    </xf>
    <xf numFmtId="0" fontId="8" fillId="38" borderId="2" xfId="11" applyFill="1">
      <alignment horizontal="center" vertical="center"/>
    </xf>
    <xf numFmtId="9" fontId="4" fillId="38" borderId="2" xfId="2" applyFont="1" applyFill="1" applyBorder="1" applyAlignment="1">
      <alignment horizontal="center" vertical="center"/>
    </xf>
    <xf numFmtId="167" fontId="8" fillId="38" borderId="2" xfId="10" applyFill="1">
      <alignment horizontal="center" vertical="center"/>
    </xf>
    <xf numFmtId="0" fontId="5" fillId="39" borderId="2" xfId="0" applyFont="1" applyFill="1" applyBorder="1" applyAlignment="1">
      <alignment horizontal="left" vertical="center" indent="1"/>
    </xf>
    <xf numFmtId="0" fontId="8" fillId="39" borderId="2" xfId="11" applyFill="1">
      <alignment horizontal="center" vertical="center"/>
    </xf>
    <xf numFmtId="9" fontId="4" fillId="39" borderId="2" xfId="2" applyFont="1" applyFill="1" applyBorder="1" applyAlignment="1">
      <alignment horizontal="center" vertical="center"/>
    </xf>
    <xf numFmtId="167" fontId="0" fillId="39" borderId="2" xfId="0" applyNumberFormat="1" applyFill="1" applyBorder="1" applyAlignment="1">
      <alignment horizontal="center" vertical="center"/>
    </xf>
    <xf numFmtId="167" fontId="4" fillId="39" borderId="2" xfId="0" applyNumberFormat="1" applyFont="1" applyFill="1" applyBorder="1" applyAlignment="1">
      <alignment horizontal="center" vertical="center"/>
    </xf>
    <xf numFmtId="0" fontId="0" fillId="3" borderId="2" xfId="12" applyFont="1" applyFill="1">
      <alignment horizontal="left" vertical="center" indent="2"/>
    </xf>
    <xf numFmtId="167" fontId="8" fillId="3" borderId="2" xfId="10" applyFill="1">
      <alignment horizontal="center" vertical="center"/>
    </xf>
    <xf numFmtId="14" fontId="0" fillId="0" borderId="0" xfId="0" applyNumberFormat="1"/>
    <xf numFmtId="168" fontId="0" fillId="4" borderId="4" xfId="0" applyNumberFormat="1" applyFill="1" applyBorder="1" applyAlignment="1">
      <alignment horizontal="left" vertical="center" wrapText="1" indent="1"/>
    </xf>
    <xf numFmtId="168" fontId="0" fillId="4" borderId="1" xfId="0" applyNumberFormat="1" applyFill="1" applyBorder="1" applyAlignment="1">
      <alignment horizontal="left" vertical="center" wrapText="1" indent="1"/>
    </xf>
    <xf numFmtId="168" fontId="0" fillId="4" borderId="5" xfId="0" applyNumberFormat="1" applyFill="1" applyBorder="1" applyAlignment="1">
      <alignment horizontal="left" vertical="center" wrapText="1" indent="1"/>
    </xf>
    <xf numFmtId="0" fontId="8" fillId="0" borderId="0" xfId="8" applyAlignment="1">
      <alignment horizontal="right" indent="1"/>
    </xf>
    <xf numFmtId="0" fontId="8" fillId="0" borderId="7" xfId="8" applyBorder="1" applyAlignment="1">
      <alignment horizontal="right" indent="1"/>
    </xf>
    <xf numFmtId="170" fontId="8" fillId="0" borderId="3" xfId="9" applyNumberFormat="1" applyAlignment="1">
      <alignment horizontal="center" vertical="center"/>
    </xf>
    <xf numFmtId="0" fontId="0" fillId="0" borderId="10" xfId="0" applyBorder="1" applyAlignment="1"/>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01000000}"/>
    <cellStyle name="Hipervínculo" xfId="1" builtinId="8" customBuiltin="1"/>
    <cellStyle name="Hipervínculo visitado" xfId="13" builtinId="9" customBuiltin="1"/>
    <cellStyle name="Incorrecto" xfId="19" builtinId="27" customBuiltin="1"/>
    <cellStyle name="Inicio del proyecto" xfId="9" xr:uid="{00000000-0005-0000-0000-000009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06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0A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35"/>
  <sheetViews>
    <sheetView showGridLines="0" tabSelected="1" showRuler="0" zoomScaleNormal="100" zoomScalePageLayoutView="70" workbookViewId="0">
      <pane ySplit="6" topLeftCell="A23" activePane="bottomLeft" state="frozen"/>
      <selection pane="bottomLeft" activeCell="R31" sqref="R31"/>
    </sheetView>
  </sheetViews>
  <sheetFormatPr defaultColWidth="9.140625" defaultRowHeight="30" customHeight="1"/>
  <cols>
    <col min="1" max="1" width="2.7109375" style="28" customWidth="1"/>
    <col min="2" max="2" width="30" customWidth="1"/>
    <col min="3" max="3" width="30.7109375" customWidth="1"/>
    <col min="4" max="4" width="10.7109375" customWidth="1"/>
    <col min="5" max="5" width="10.7109375" style="5" bestFit="1" customWidth="1"/>
    <col min="6" max="6" width="10.7109375" bestFit="1" customWidth="1"/>
    <col min="7" max="7" width="2.7109375" customWidth="1"/>
    <col min="8" max="8" width="9.42578125" hidden="1" customWidth="1"/>
    <col min="9" max="64" width="2.7109375" customWidth="1"/>
    <col min="65" max="65" width="11.42578125" bestFit="1" customWidth="1"/>
    <col min="69" max="70" width="10.28515625"/>
  </cols>
  <sheetData>
    <row r="1" spans="1:65" ht="30" customHeight="1">
      <c r="A1" s="29" t="s">
        <v>0</v>
      </c>
      <c r="B1" s="33" t="s">
        <v>1</v>
      </c>
      <c r="C1" s="1"/>
      <c r="D1" s="2"/>
      <c r="E1" s="4"/>
      <c r="F1" s="19"/>
      <c r="H1" s="2"/>
      <c r="I1" s="11" t="s">
        <v>2</v>
      </c>
      <c r="BM1" s="57">
        <v>45890</v>
      </c>
    </row>
    <row r="2" spans="1:65" ht="30" customHeight="1">
      <c r="A2" s="28" t="s">
        <v>3</v>
      </c>
      <c r="B2" s="34" t="s">
        <v>4</v>
      </c>
      <c r="I2" s="31" t="s">
        <v>5</v>
      </c>
    </row>
    <row r="3" spans="1:65" ht="30" customHeight="1">
      <c r="A3" s="28" t="s">
        <v>6</v>
      </c>
      <c r="B3" s="35" t="s">
        <v>7</v>
      </c>
      <c r="C3" s="61" t="s">
        <v>8</v>
      </c>
      <c r="D3" s="62"/>
      <c r="E3" s="63">
        <f ca="1">BM1-WEEKDAY(TODAY(),1)+2+7*(Display_Week-1)</f>
        <v>45887</v>
      </c>
      <c r="F3" s="63"/>
    </row>
    <row r="4" spans="1:65" ht="30" customHeight="1">
      <c r="A4" s="29" t="s">
        <v>9</v>
      </c>
      <c r="C4" s="61" t="s">
        <v>10</v>
      </c>
      <c r="D4" s="62"/>
      <c r="E4" s="7">
        <v>1</v>
      </c>
      <c r="I4" s="58">
        <f ca="1">I5</f>
        <v>45887</v>
      </c>
      <c r="J4" s="59"/>
      <c r="K4" s="59"/>
      <c r="L4" s="59"/>
      <c r="M4" s="59"/>
      <c r="N4" s="59"/>
      <c r="O4" s="60"/>
      <c r="P4" s="58">
        <f ca="1">P5</f>
        <v>45894</v>
      </c>
      <c r="Q4" s="59"/>
      <c r="R4" s="59"/>
      <c r="S4" s="59"/>
      <c r="T4" s="59"/>
      <c r="U4" s="59"/>
      <c r="V4" s="60"/>
      <c r="W4" s="58">
        <f ca="1">W5</f>
        <v>45901</v>
      </c>
      <c r="X4" s="59"/>
      <c r="Y4" s="59"/>
      <c r="Z4" s="59"/>
      <c r="AA4" s="59"/>
      <c r="AB4" s="59"/>
      <c r="AC4" s="60"/>
      <c r="AD4" s="58">
        <f ca="1">AD5</f>
        <v>45908</v>
      </c>
      <c r="AE4" s="59"/>
      <c r="AF4" s="59"/>
      <c r="AG4" s="59"/>
      <c r="AH4" s="59"/>
      <c r="AI4" s="59"/>
      <c r="AJ4" s="60"/>
      <c r="AK4" s="58">
        <f ca="1">AK5</f>
        <v>45915</v>
      </c>
      <c r="AL4" s="59"/>
      <c r="AM4" s="59"/>
      <c r="AN4" s="59"/>
      <c r="AO4" s="59"/>
      <c r="AP4" s="59"/>
      <c r="AQ4" s="60"/>
      <c r="AR4" s="58">
        <f ca="1">AR5</f>
        <v>45922</v>
      </c>
      <c r="AS4" s="59"/>
      <c r="AT4" s="59"/>
      <c r="AU4" s="59"/>
      <c r="AV4" s="59"/>
      <c r="AW4" s="59"/>
      <c r="AX4" s="60"/>
      <c r="AY4" s="58">
        <f ca="1">AY5</f>
        <v>45929</v>
      </c>
      <c r="AZ4" s="59"/>
      <c r="BA4" s="59"/>
      <c r="BB4" s="59"/>
      <c r="BC4" s="59"/>
      <c r="BD4" s="59"/>
      <c r="BE4" s="60"/>
      <c r="BF4" s="58">
        <f ca="1">BF5</f>
        <v>45936</v>
      </c>
      <c r="BG4" s="59"/>
      <c r="BH4" s="59"/>
      <c r="BI4" s="59"/>
      <c r="BJ4" s="59"/>
      <c r="BK4" s="59"/>
      <c r="BL4" s="60"/>
    </row>
    <row r="5" spans="1:65" ht="15" customHeight="1">
      <c r="A5" s="29" t="s">
        <v>11</v>
      </c>
      <c r="B5" s="64"/>
      <c r="C5" s="64"/>
      <c r="D5" s="64"/>
      <c r="E5" s="64"/>
      <c r="F5" s="64"/>
      <c r="G5" s="64"/>
      <c r="I5" s="41">
        <f ca="1">Project_Start-WEEKDAY(Project_Start,1)+2+7*(Display_Week-1)</f>
        <v>45887</v>
      </c>
      <c r="J5" s="42">
        <f ca="1">I5+1</f>
        <v>45888</v>
      </c>
      <c r="K5" s="42">
        <f t="shared" ref="K5:AX5" ca="1" si="0">J5+1</f>
        <v>45889</v>
      </c>
      <c r="L5" s="42">
        <f t="shared" ca="1" si="0"/>
        <v>45890</v>
      </c>
      <c r="M5" s="42">
        <f t="shared" ca="1" si="0"/>
        <v>45891</v>
      </c>
      <c r="N5" s="42">
        <f t="shared" ca="1" si="0"/>
        <v>45892</v>
      </c>
      <c r="O5" s="43">
        <f t="shared" ca="1" si="0"/>
        <v>45893</v>
      </c>
      <c r="P5" s="41">
        <f ca="1">O5+1</f>
        <v>45894</v>
      </c>
      <c r="Q5" s="42">
        <f ca="1">P5+1</f>
        <v>45895</v>
      </c>
      <c r="R5" s="42">
        <f t="shared" ca="1" si="0"/>
        <v>45896</v>
      </c>
      <c r="S5" s="42">
        <f t="shared" ca="1" si="0"/>
        <v>45897</v>
      </c>
      <c r="T5" s="42">
        <f t="shared" ca="1" si="0"/>
        <v>45898</v>
      </c>
      <c r="U5" s="42">
        <f t="shared" ca="1" si="0"/>
        <v>45899</v>
      </c>
      <c r="V5" s="43">
        <f t="shared" ca="1" si="0"/>
        <v>45900</v>
      </c>
      <c r="W5" s="41">
        <f ca="1">V5+1</f>
        <v>45901</v>
      </c>
      <c r="X5" s="42">
        <f ca="1">W5+1</f>
        <v>45902</v>
      </c>
      <c r="Y5" s="42">
        <f t="shared" ca="1" si="0"/>
        <v>45903</v>
      </c>
      <c r="Z5" s="42">
        <f t="shared" ca="1" si="0"/>
        <v>45904</v>
      </c>
      <c r="AA5" s="42">
        <f t="shared" ca="1" si="0"/>
        <v>45905</v>
      </c>
      <c r="AB5" s="42">
        <f t="shared" ca="1" si="0"/>
        <v>45906</v>
      </c>
      <c r="AC5" s="43">
        <f t="shared" ca="1" si="0"/>
        <v>45907</v>
      </c>
      <c r="AD5" s="41">
        <f ca="1">AC5+1</f>
        <v>45908</v>
      </c>
      <c r="AE5" s="42">
        <f ca="1">AD5+1</f>
        <v>45909</v>
      </c>
      <c r="AF5" s="42">
        <f t="shared" ca="1" si="0"/>
        <v>45910</v>
      </c>
      <c r="AG5" s="42">
        <f t="shared" ca="1" si="0"/>
        <v>45911</v>
      </c>
      <c r="AH5" s="42">
        <f t="shared" ca="1" si="0"/>
        <v>45912</v>
      </c>
      <c r="AI5" s="42">
        <f t="shared" ca="1" si="0"/>
        <v>45913</v>
      </c>
      <c r="AJ5" s="43">
        <f t="shared" ca="1" si="0"/>
        <v>45914</v>
      </c>
      <c r="AK5" s="41">
        <f ca="1">AJ5+1</f>
        <v>45915</v>
      </c>
      <c r="AL5" s="42">
        <f ca="1">AK5+1</f>
        <v>45916</v>
      </c>
      <c r="AM5" s="42">
        <f t="shared" ca="1" si="0"/>
        <v>45917</v>
      </c>
      <c r="AN5" s="42">
        <f t="shared" ca="1" si="0"/>
        <v>45918</v>
      </c>
      <c r="AO5" s="42">
        <f t="shared" ca="1" si="0"/>
        <v>45919</v>
      </c>
      <c r="AP5" s="42">
        <f t="shared" ca="1" si="0"/>
        <v>45920</v>
      </c>
      <c r="AQ5" s="43">
        <f t="shared" ca="1" si="0"/>
        <v>45921</v>
      </c>
      <c r="AR5" s="41">
        <f ca="1">AQ5+1</f>
        <v>45922</v>
      </c>
      <c r="AS5" s="42">
        <f ca="1">AR5+1</f>
        <v>45923</v>
      </c>
      <c r="AT5" s="42">
        <f t="shared" ca="1" si="0"/>
        <v>45924</v>
      </c>
      <c r="AU5" s="42">
        <f t="shared" ca="1" si="0"/>
        <v>45925</v>
      </c>
      <c r="AV5" s="42">
        <f t="shared" ca="1" si="0"/>
        <v>45926</v>
      </c>
      <c r="AW5" s="42">
        <f t="shared" ca="1" si="0"/>
        <v>45927</v>
      </c>
      <c r="AX5" s="43">
        <f t="shared" ca="1" si="0"/>
        <v>45928</v>
      </c>
      <c r="AY5" s="41">
        <f ca="1">AX5+1</f>
        <v>45929</v>
      </c>
      <c r="AZ5" s="42">
        <f ca="1">AY5+1</f>
        <v>45930</v>
      </c>
      <c r="BA5" s="42">
        <f t="shared" ref="BA5:BE5" ca="1" si="1">AZ5+1</f>
        <v>45931</v>
      </c>
      <c r="BB5" s="42">
        <f t="shared" ca="1" si="1"/>
        <v>45932</v>
      </c>
      <c r="BC5" s="42">
        <f t="shared" ca="1" si="1"/>
        <v>45933</v>
      </c>
      <c r="BD5" s="42">
        <f t="shared" ca="1" si="1"/>
        <v>45934</v>
      </c>
      <c r="BE5" s="43">
        <f t="shared" ca="1" si="1"/>
        <v>45935</v>
      </c>
      <c r="BF5" s="41">
        <f ca="1">BE5+1</f>
        <v>45936</v>
      </c>
      <c r="BG5" s="42">
        <f ca="1">BF5+1</f>
        <v>45937</v>
      </c>
      <c r="BH5" s="42">
        <f t="shared" ref="BH5:BL5" ca="1" si="2">BG5+1</f>
        <v>45938</v>
      </c>
      <c r="BI5" s="42">
        <f t="shared" ca="1" si="2"/>
        <v>45939</v>
      </c>
      <c r="BJ5" s="42">
        <f t="shared" ca="1" si="2"/>
        <v>45940</v>
      </c>
      <c r="BK5" s="42">
        <f t="shared" ca="1" si="2"/>
        <v>45941</v>
      </c>
      <c r="BL5" s="43">
        <f t="shared" ca="1" si="2"/>
        <v>45942</v>
      </c>
    </row>
    <row r="6" spans="1:65" ht="30" customHeight="1" thickBot="1">
      <c r="A6" s="29" t="s">
        <v>12</v>
      </c>
      <c r="B6" s="8" t="s">
        <v>13</v>
      </c>
      <c r="C6" s="9"/>
      <c r="D6" s="9" t="s">
        <v>14</v>
      </c>
      <c r="E6" s="9" t="s">
        <v>15</v>
      </c>
      <c r="F6" s="9" t="s">
        <v>16</v>
      </c>
      <c r="G6" s="9"/>
      <c r="H6" s="9" t="s">
        <v>17</v>
      </c>
      <c r="I6" s="10" t="str">
        <f t="shared" ref="I6" ca="1" si="3">LEFT(TEXT(I5,"ddd"),1)</f>
        <v>l</v>
      </c>
      <c r="J6" s="10" t="str">
        <f t="shared" ref="J6:AR6" ca="1" si="4">LEFT(TEXT(J5,"ddd"),1)</f>
        <v>m</v>
      </c>
      <c r="K6" s="10" t="str">
        <f t="shared" ca="1" si="4"/>
        <v>m</v>
      </c>
      <c r="L6" s="10" t="str">
        <f t="shared" ca="1" si="4"/>
        <v>j</v>
      </c>
      <c r="M6" s="10" t="str">
        <f t="shared" ca="1" si="4"/>
        <v>v</v>
      </c>
      <c r="N6" s="10" t="str">
        <f t="shared" ca="1" si="4"/>
        <v>s</v>
      </c>
      <c r="O6" s="10" t="str">
        <f t="shared" ca="1" si="4"/>
        <v>d</v>
      </c>
      <c r="P6" s="10" t="str">
        <f t="shared" ca="1" si="4"/>
        <v>l</v>
      </c>
      <c r="Q6" s="10" t="str">
        <f t="shared" ca="1" si="4"/>
        <v>m</v>
      </c>
      <c r="R6" s="10" t="str">
        <f t="shared" ca="1" si="4"/>
        <v>m</v>
      </c>
      <c r="S6" s="10" t="str">
        <f t="shared" ca="1" si="4"/>
        <v>j</v>
      </c>
      <c r="T6" s="10" t="str">
        <f t="shared" ca="1" si="4"/>
        <v>v</v>
      </c>
      <c r="U6" s="10" t="str">
        <f t="shared" ca="1" si="4"/>
        <v>s</v>
      </c>
      <c r="V6" s="10" t="str">
        <f t="shared" ca="1" si="4"/>
        <v>d</v>
      </c>
      <c r="W6" s="10" t="str">
        <f t="shared" ca="1" si="4"/>
        <v>l</v>
      </c>
      <c r="X6" s="10" t="str">
        <f t="shared" ca="1" si="4"/>
        <v>m</v>
      </c>
      <c r="Y6" s="10" t="str">
        <f t="shared" ca="1" si="4"/>
        <v>m</v>
      </c>
      <c r="Z6" s="10" t="str">
        <f t="shared" ca="1" si="4"/>
        <v>j</v>
      </c>
      <c r="AA6" s="10" t="str">
        <f t="shared" ca="1" si="4"/>
        <v>v</v>
      </c>
      <c r="AB6" s="10" t="str">
        <f t="shared" ca="1" si="4"/>
        <v>s</v>
      </c>
      <c r="AC6" s="10" t="str">
        <f t="shared" ca="1" si="4"/>
        <v>d</v>
      </c>
      <c r="AD6" s="10" t="str">
        <f t="shared" ca="1" si="4"/>
        <v>l</v>
      </c>
      <c r="AE6" s="10" t="str">
        <f t="shared" ca="1" si="4"/>
        <v>m</v>
      </c>
      <c r="AF6" s="10" t="str">
        <f t="shared" ca="1" si="4"/>
        <v>m</v>
      </c>
      <c r="AG6" s="10" t="str">
        <f t="shared" ca="1" si="4"/>
        <v>j</v>
      </c>
      <c r="AH6" s="10" t="str">
        <f t="shared" ca="1" si="4"/>
        <v>v</v>
      </c>
      <c r="AI6" s="10" t="str">
        <f t="shared" ca="1" si="4"/>
        <v>s</v>
      </c>
      <c r="AJ6" s="10" t="str">
        <f t="shared" ca="1" si="4"/>
        <v>d</v>
      </c>
      <c r="AK6" s="10" t="str">
        <f t="shared" ca="1" si="4"/>
        <v>l</v>
      </c>
      <c r="AL6" s="10" t="str">
        <f t="shared" ca="1" si="4"/>
        <v>m</v>
      </c>
      <c r="AM6" s="10" t="str">
        <f t="shared" ca="1" si="4"/>
        <v>m</v>
      </c>
      <c r="AN6" s="10" t="str">
        <f t="shared" ca="1" si="4"/>
        <v>j</v>
      </c>
      <c r="AO6" s="10" t="str">
        <f t="shared" ca="1" si="4"/>
        <v>v</v>
      </c>
      <c r="AP6" s="10" t="str">
        <f t="shared" ca="1" si="4"/>
        <v>s</v>
      </c>
      <c r="AQ6" s="10" t="str">
        <f t="shared" ca="1" si="4"/>
        <v>d</v>
      </c>
      <c r="AR6" s="10" t="str">
        <f t="shared" ca="1" si="4"/>
        <v>l</v>
      </c>
      <c r="AS6" s="10" t="str">
        <f t="shared" ref="AS6:BL6" ca="1" si="5">LEFT(TEXT(AS5,"ddd"),1)</f>
        <v>m</v>
      </c>
      <c r="AT6" s="10" t="str">
        <f t="shared" ca="1" si="5"/>
        <v>m</v>
      </c>
      <c r="AU6" s="10" t="str">
        <f t="shared" ca="1" si="5"/>
        <v>j</v>
      </c>
      <c r="AV6" s="10" t="str">
        <f t="shared" ca="1" si="5"/>
        <v>v</v>
      </c>
      <c r="AW6" s="10" t="str">
        <f t="shared" ca="1" si="5"/>
        <v>s</v>
      </c>
      <c r="AX6" s="10" t="str">
        <f t="shared" ca="1" si="5"/>
        <v>d</v>
      </c>
      <c r="AY6" s="10" t="str">
        <f t="shared" ca="1" si="5"/>
        <v>l</v>
      </c>
      <c r="AZ6" s="10" t="str">
        <f t="shared" ca="1" si="5"/>
        <v>m</v>
      </c>
      <c r="BA6" s="10" t="str">
        <f t="shared" ca="1" si="5"/>
        <v>m</v>
      </c>
      <c r="BB6" s="10" t="str">
        <f t="shared" ca="1" si="5"/>
        <v>j</v>
      </c>
      <c r="BC6" s="10" t="str">
        <f t="shared" ca="1" si="5"/>
        <v>v</v>
      </c>
      <c r="BD6" s="10" t="str">
        <f t="shared" ca="1" si="5"/>
        <v>s</v>
      </c>
      <c r="BE6" s="10" t="str">
        <f t="shared" ca="1" si="5"/>
        <v>d</v>
      </c>
      <c r="BF6" s="10" t="str">
        <f t="shared" ca="1" si="5"/>
        <v>l</v>
      </c>
      <c r="BG6" s="10" t="str">
        <f t="shared" ca="1" si="5"/>
        <v>m</v>
      </c>
      <c r="BH6" s="10" t="str">
        <f t="shared" ca="1" si="5"/>
        <v>m</v>
      </c>
      <c r="BI6" s="10" t="str">
        <f t="shared" ca="1" si="5"/>
        <v>j</v>
      </c>
      <c r="BJ6" s="10" t="str">
        <f t="shared" ca="1" si="5"/>
        <v>v</v>
      </c>
      <c r="BK6" s="10" t="str">
        <f t="shared" ca="1" si="5"/>
        <v>s</v>
      </c>
      <c r="BL6" s="10" t="str">
        <f t="shared" ca="1" si="5"/>
        <v>d</v>
      </c>
    </row>
    <row r="7" spans="1:65" ht="30" hidden="1" customHeight="1" thickBot="1">
      <c r="A7" s="28" t="s">
        <v>18</v>
      </c>
      <c r="C7" s="32"/>
      <c r="E7"/>
      <c r="H7" t="str">
        <f ca="1">IF(OR(ISBLANK(task_start),ISBLANK(task_end)),"",task_end-task_start+1)</f>
        <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row>
    <row r="8" spans="1:65" s="3" customFormat="1" ht="30" customHeight="1" thickBot="1">
      <c r="A8" s="29" t="s">
        <v>19</v>
      </c>
      <c r="B8" s="50" t="s">
        <v>20</v>
      </c>
      <c r="C8" s="51"/>
      <c r="D8" s="52"/>
      <c r="E8" s="53"/>
      <c r="F8" s="54"/>
      <c r="G8" s="13"/>
      <c r="H8" s="13" t="str">
        <f t="shared" ref="H8:H32" ca="1" si="6">IF(OR(ISBLANK(task_start),ISBLANK(task_end)),"",task_end-task_start+1)</f>
        <v/>
      </c>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row>
    <row r="9" spans="1:65" s="3" customFormat="1" ht="30" customHeight="1" thickBot="1">
      <c r="A9" s="29" t="s">
        <v>21</v>
      </c>
      <c r="B9" s="55" t="s">
        <v>22</v>
      </c>
      <c r="C9" s="36"/>
      <c r="D9" s="44"/>
      <c r="E9" s="56">
        <f ca="1">Project_Start</f>
        <v>45887</v>
      </c>
      <c r="F9" s="56">
        <f ca="1">E9+4</f>
        <v>45891</v>
      </c>
      <c r="G9" s="13"/>
      <c r="H9" s="13">
        <f t="shared" ca="1" si="6"/>
        <v>5</v>
      </c>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row>
    <row r="10" spans="1:65" s="3" customFormat="1" ht="30" customHeight="1" thickBot="1">
      <c r="A10" s="28"/>
      <c r="B10" s="55" t="s">
        <v>23</v>
      </c>
      <c r="C10" s="36"/>
      <c r="D10" s="44"/>
      <c r="E10" s="56">
        <f ca="1">F9+3</f>
        <v>45894</v>
      </c>
      <c r="F10" s="56">
        <f ca="1">E10+1</f>
        <v>45895</v>
      </c>
      <c r="G10" s="13"/>
      <c r="H10" s="13">
        <f t="shared" ca="1" si="6"/>
        <v>2</v>
      </c>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row>
    <row r="11" spans="1:65" s="3" customFormat="1" ht="30" customHeight="1" thickBot="1">
      <c r="A11" s="29" t="s">
        <v>24</v>
      </c>
      <c r="B11" s="50" t="s">
        <v>25</v>
      </c>
      <c r="C11" s="51"/>
      <c r="D11" s="52"/>
      <c r="E11" s="53"/>
      <c r="F11" s="54"/>
      <c r="G11" s="13"/>
      <c r="H11" s="13" t="str">
        <f t="shared" ca="1" si="6"/>
        <v/>
      </c>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row>
    <row r="12" spans="1:65" s="3" customFormat="1" ht="30" customHeight="1" thickBot="1">
      <c r="A12" s="29"/>
      <c r="B12" s="55" t="s">
        <v>26</v>
      </c>
      <c r="C12" s="36"/>
      <c r="D12" s="44"/>
      <c r="E12" s="56">
        <f ca="1">F10+1</f>
        <v>45896</v>
      </c>
      <c r="F12" s="56">
        <f ca="1">E12+1</f>
        <v>45897</v>
      </c>
      <c r="G12" s="13"/>
      <c r="H12" s="13">
        <f t="shared" ca="1" si="6"/>
        <v>2</v>
      </c>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row>
    <row r="13" spans="1:65" s="3" customFormat="1" ht="30" customHeight="1" thickBot="1">
      <c r="A13" s="28"/>
      <c r="B13" s="55" t="s">
        <v>27</v>
      </c>
      <c r="C13" s="36"/>
      <c r="D13" s="44"/>
      <c r="E13" s="56">
        <f ca="1">F12+1</f>
        <v>45898</v>
      </c>
      <c r="F13" s="56">
        <f ca="1">E13</f>
        <v>45898</v>
      </c>
      <c r="G13" s="13"/>
      <c r="H13" s="13">
        <f t="shared" ca="1" si="6"/>
        <v>1</v>
      </c>
      <c r="I13" s="16"/>
      <c r="J13" s="16"/>
      <c r="K13" s="16"/>
      <c r="L13" s="16"/>
      <c r="M13" s="16"/>
      <c r="N13" s="16"/>
      <c r="O13" s="16"/>
      <c r="P13" s="16"/>
      <c r="Q13" s="16"/>
      <c r="R13" s="16"/>
      <c r="S13" s="16"/>
      <c r="T13" s="16"/>
      <c r="U13" s="17"/>
      <c r="V13" s="17"/>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row>
    <row r="14" spans="1:65" s="3" customFormat="1" ht="30" customHeight="1" thickBot="1">
      <c r="A14" s="28" t="s">
        <v>28</v>
      </c>
      <c r="B14" s="50" t="s">
        <v>29</v>
      </c>
      <c r="C14" s="51"/>
      <c r="D14" s="52"/>
      <c r="E14" s="53"/>
      <c r="F14" s="54"/>
      <c r="G14" s="13"/>
      <c r="H14" s="13" t="str">
        <f t="shared" ca="1" si="6"/>
        <v/>
      </c>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row>
    <row r="15" spans="1:65" s="3" customFormat="1" ht="30" customHeight="1">
      <c r="A15" s="28"/>
      <c r="B15" s="55" t="s">
        <v>30</v>
      </c>
      <c r="C15" s="36"/>
      <c r="D15" s="44"/>
      <c r="E15" s="56">
        <f ca="1">F13+3</f>
        <v>45901</v>
      </c>
      <c r="F15" s="56">
        <f ca="1">E15+3</f>
        <v>45904</v>
      </c>
      <c r="G15" s="13"/>
      <c r="H15" s="13"/>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row>
    <row r="16" spans="1:65" s="3" customFormat="1" ht="30" customHeight="1">
      <c r="A16" s="28"/>
      <c r="B16" s="55" t="s">
        <v>31</v>
      </c>
      <c r="C16" s="36"/>
      <c r="D16" s="44"/>
      <c r="E16" s="56">
        <f ca="1">F15</f>
        <v>45904</v>
      </c>
      <c r="F16" s="56">
        <f ca="1">E16</f>
        <v>45904</v>
      </c>
      <c r="G16" s="13"/>
      <c r="H16" s="13"/>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row>
    <row r="17" spans="1:64" s="3" customFormat="1" ht="30" customHeight="1" thickBot="1">
      <c r="A17" s="28"/>
      <c r="B17" s="55" t="s">
        <v>32</v>
      </c>
      <c r="C17" s="36"/>
      <c r="D17" s="44"/>
      <c r="E17" s="56">
        <f ca="1">F15+1</f>
        <v>45905</v>
      </c>
      <c r="F17" s="56">
        <f ca="1">E17</f>
        <v>45905</v>
      </c>
      <c r="G17" s="13"/>
      <c r="H17" s="13">
        <f t="shared" ca="1" si="6"/>
        <v>1</v>
      </c>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row>
    <row r="18" spans="1:64" s="3" customFormat="1" ht="30" customHeight="1">
      <c r="A18" s="28" t="s">
        <v>28</v>
      </c>
      <c r="B18" s="50" t="s">
        <v>33</v>
      </c>
      <c r="C18" s="51"/>
      <c r="D18" s="52"/>
      <c r="E18" s="53"/>
      <c r="F18" s="54"/>
      <c r="G18" s="13"/>
      <c r="H18" s="13" t="str">
        <f t="shared" ca="1" si="6"/>
        <v/>
      </c>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row>
    <row r="19" spans="1:64" s="3" customFormat="1" ht="30" customHeight="1">
      <c r="A19" s="28"/>
      <c r="B19" s="55" t="s">
        <v>34</v>
      </c>
      <c r="C19" s="36"/>
      <c r="D19" s="44"/>
      <c r="E19" s="56">
        <f ca="1">F17+3</f>
        <v>45908</v>
      </c>
      <c r="F19" s="56">
        <f ca="1">E19+32</f>
        <v>45940</v>
      </c>
      <c r="G19" s="13"/>
      <c r="H19" s="13">
        <f t="shared" ca="1" si="6"/>
        <v>33</v>
      </c>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row>
    <row r="20" spans="1:64" s="3" customFormat="1" ht="30" customHeight="1">
      <c r="A20" s="28"/>
      <c r="B20" s="55" t="s">
        <v>35</v>
      </c>
      <c r="C20" s="36"/>
      <c r="D20" s="44"/>
      <c r="E20" s="56">
        <f ca="1">F17+3</f>
        <v>45908</v>
      </c>
      <c r="F20" s="56">
        <f ca="1">F19</f>
        <v>45940</v>
      </c>
      <c r="G20" s="13"/>
      <c r="H20" s="13">
        <f t="shared" ca="1" si="6"/>
        <v>33</v>
      </c>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row>
    <row r="21" spans="1:64" s="3" customFormat="1" ht="30" customHeight="1">
      <c r="A21" s="28"/>
      <c r="B21" s="55" t="s">
        <v>36</v>
      </c>
      <c r="C21" s="36"/>
      <c r="D21" s="44"/>
      <c r="E21" s="56">
        <f ca="1">F17+3</f>
        <v>45908</v>
      </c>
      <c r="F21" s="56">
        <f ca="1">F20</f>
        <v>45940</v>
      </c>
      <c r="G21" s="13"/>
      <c r="H21" s="13">
        <f t="shared" ca="1" si="6"/>
        <v>33</v>
      </c>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row>
    <row r="22" spans="1:64" s="3" customFormat="1" ht="30" customHeight="1">
      <c r="A22" s="28"/>
      <c r="B22" s="55" t="s">
        <v>37</v>
      </c>
      <c r="C22" s="36"/>
      <c r="D22" s="44"/>
      <c r="E22" s="56">
        <f ca="1">E21+8</f>
        <v>45916</v>
      </c>
      <c r="F22" s="56">
        <f ca="1">E22+38</f>
        <v>45954</v>
      </c>
      <c r="G22" s="13"/>
      <c r="H22" s="13"/>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row>
    <row r="23" spans="1:64" s="3" customFormat="1" ht="30" customHeight="1" thickBot="1">
      <c r="A23" s="28"/>
      <c r="B23" s="55" t="s">
        <v>38</v>
      </c>
      <c r="C23" s="36"/>
      <c r="D23" s="44"/>
      <c r="E23" s="56">
        <f ca="1">E22</f>
        <v>45916</v>
      </c>
      <c r="F23" s="56">
        <f ca="1">F22</f>
        <v>45954</v>
      </c>
      <c r="G23" s="13"/>
      <c r="H23" s="13"/>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row>
    <row r="24" spans="1:64" s="3" customFormat="1" ht="30" customHeight="1" thickBot="1">
      <c r="A24" s="28"/>
      <c r="B24" s="55" t="s">
        <v>39</v>
      </c>
      <c r="C24" s="36"/>
      <c r="D24" s="44"/>
      <c r="E24" s="56">
        <f ca="1">E22</f>
        <v>45916</v>
      </c>
      <c r="F24" s="56">
        <f ca="1">F22</f>
        <v>45954</v>
      </c>
      <c r="G24" s="13"/>
      <c r="H24" s="13"/>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row>
    <row r="25" spans="1:64" s="3" customFormat="1" ht="30" customHeight="1">
      <c r="A25" s="28"/>
      <c r="B25" s="50" t="s">
        <v>40</v>
      </c>
      <c r="C25" s="51"/>
      <c r="D25" s="52"/>
      <c r="E25" s="53"/>
      <c r="F25" s="54"/>
      <c r="G25" s="13"/>
      <c r="H25" s="13"/>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row>
    <row r="26" spans="1:64" s="3" customFormat="1" ht="30" customHeight="1" thickBot="1">
      <c r="A26" s="28"/>
      <c r="B26" s="55" t="s">
        <v>41</v>
      </c>
      <c r="C26" s="36"/>
      <c r="D26" s="44"/>
      <c r="E26" s="56">
        <f ca="1">F24+3</f>
        <v>45957</v>
      </c>
      <c r="F26" s="56">
        <f ca="1">E26+11</f>
        <v>45968</v>
      </c>
      <c r="G26" s="13"/>
      <c r="H26" s="13"/>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row>
    <row r="27" spans="1:64" s="3" customFormat="1" ht="30" customHeight="1" thickBot="1">
      <c r="A27" s="28"/>
      <c r="B27" s="50" t="s">
        <v>42</v>
      </c>
      <c r="C27" s="51"/>
      <c r="D27" s="52"/>
      <c r="E27" s="53"/>
      <c r="F27" s="54"/>
      <c r="G27" s="13"/>
      <c r="H27" s="13"/>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row>
    <row r="28" spans="1:64" s="3" customFormat="1" ht="30" customHeight="1" thickBot="1">
      <c r="A28" s="28"/>
      <c r="B28" s="55" t="s">
        <v>43</v>
      </c>
      <c r="C28" s="36"/>
      <c r="D28" s="44"/>
      <c r="E28" s="56">
        <f ca="1">F26+3</f>
        <v>45971</v>
      </c>
      <c r="F28" s="56">
        <f ca="1">E28+11</f>
        <v>45982</v>
      </c>
      <c r="G28" s="13"/>
      <c r="H28" s="13"/>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row>
    <row r="29" spans="1:64" s="3" customFormat="1" ht="30" customHeight="1" thickBot="1">
      <c r="A29" s="28"/>
      <c r="B29" s="50" t="s">
        <v>44</v>
      </c>
      <c r="C29" s="51"/>
      <c r="D29" s="52"/>
      <c r="E29" s="53"/>
      <c r="F29" s="54"/>
      <c r="G29" s="13"/>
      <c r="H29" s="13"/>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row>
    <row r="30" spans="1:64" s="3" customFormat="1" ht="30" customHeight="1" thickBot="1">
      <c r="A30" s="28"/>
      <c r="B30" s="55" t="s">
        <v>43</v>
      </c>
      <c r="C30" s="36"/>
      <c r="D30" s="44"/>
      <c r="E30" s="56">
        <f ca="1">F28+3</f>
        <v>45985</v>
      </c>
      <c r="F30" s="56">
        <f ca="1">E30+11</f>
        <v>45996</v>
      </c>
      <c r="G30" s="13"/>
      <c r="H30" s="13"/>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row>
    <row r="31" spans="1:64" s="3" customFormat="1" ht="30" customHeight="1" thickBot="1">
      <c r="A31" s="28"/>
      <c r="B31" s="46"/>
      <c r="C31" s="47"/>
      <c r="D31" s="48"/>
      <c r="E31" s="49"/>
      <c r="F31" s="49"/>
      <c r="G31" s="13"/>
      <c r="H31" s="13"/>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row>
    <row r="32" spans="1:64" s="3" customFormat="1" ht="30" customHeight="1" thickBot="1">
      <c r="A32" s="29" t="s">
        <v>45</v>
      </c>
      <c r="B32" s="14" t="s">
        <v>46</v>
      </c>
      <c r="C32" s="39"/>
      <c r="D32" s="45"/>
      <c r="E32" s="40"/>
      <c r="F32" s="40"/>
      <c r="G32" s="15"/>
      <c r="H32" s="15" t="str">
        <f t="shared" ca="1" si="6"/>
        <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row>
    <row r="33" spans="3:7" ht="30" customHeight="1">
      <c r="G33" s="6"/>
    </row>
    <row r="34" spans="3:7" ht="30" customHeight="1">
      <c r="C34" s="11"/>
      <c r="F34" s="30"/>
    </row>
    <row r="35" spans="3:7" ht="30" customHeight="1">
      <c r="C35" s="12"/>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31:D32 D7:D11 D14 D17:D26">
    <cfRule type="dataBar" priority="2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D15:D16">
    <cfRule type="dataBar" priority="7">
      <dataBar>
        <cfvo type="num" val="0"/>
        <cfvo type="num" val="1"/>
        <color theme="0" tint="-0.249977111117893"/>
      </dataBar>
      <extLst>
        <ext xmlns:x14="http://schemas.microsoft.com/office/spreadsheetml/2009/9/main" uri="{B025F937-C7B1-47D3-B67F-A62EFF666E3E}">
          <x14:id>{9BB1B230-1F6A-4010-8EAC-A6865584D49A}</x14:id>
        </ext>
      </extLst>
    </cfRule>
  </conditionalFormatting>
  <conditionalFormatting sqref="D27">
    <cfRule type="dataBar" priority="9">
      <dataBar>
        <cfvo type="num" val="0"/>
        <cfvo type="num" val="1"/>
        <color theme="0" tint="-0.249977111117893"/>
      </dataBar>
      <extLst>
        <ext xmlns:x14="http://schemas.microsoft.com/office/spreadsheetml/2009/9/main" uri="{B025F937-C7B1-47D3-B67F-A62EFF666E3E}">
          <x14:id>{4450BD2F-9DEC-4DF7-9541-49D6EF4DBD9C}</x14:id>
        </ext>
      </extLst>
    </cfRule>
  </conditionalFormatting>
  <conditionalFormatting sqref="D29">
    <cfRule type="dataBar" priority="5">
      <dataBar>
        <cfvo type="num" val="0"/>
        <cfvo type="num" val="1"/>
        <color theme="0" tint="-0.249977111117893"/>
      </dataBar>
      <extLst>
        <ext xmlns:x14="http://schemas.microsoft.com/office/spreadsheetml/2009/9/main" uri="{B025F937-C7B1-47D3-B67F-A62EFF666E3E}">
          <x14:id>{46355767-1B93-4F9F-8901-0E3303697303}</x14:id>
        </ext>
      </extLst>
    </cfRule>
  </conditionalFormatting>
  <conditionalFormatting sqref="I5:BL32">
    <cfRule type="expression" dxfId="2" priority="44">
      <formula>AND(TODAY()&gt;=I$5,TODAY()&lt;J$5)</formula>
    </cfRule>
  </conditionalFormatting>
  <conditionalFormatting sqref="I7:BL32">
    <cfRule type="expression" dxfId="1" priority="38">
      <formula>AND(task_start&lt;=I$5,ROUNDDOWN((task_end-task_start+1)*task_progress,0)+task_start-1&gt;=I$5)</formula>
    </cfRule>
    <cfRule type="expression" dxfId="0" priority="39" stopIfTrue="1">
      <formula>AND(task_end&gt;=I$5,task_start&lt;J$5)</formula>
    </cfRule>
  </conditionalFormatting>
  <conditionalFormatting sqref="D12:D13">
    <cfRule type="dataBar" priority="3">
      <dataBar>
        <cfvo type="num" val="0"/>
        <cfvo type="num" val="1"/>
        <color theme="0" tint="-0.249977111117893"/>
      </dataBar>
      <extLst>
        <ext xmlns:x14="http://schemas.microsoft.com/office/spreadsheetml/2009/9/main" uri="{B025F937-C7B1-47D3-B67F-A62EFF666E3E}">
          <x14:id>{683700A3-6D8E-4457-A3BA-EE931D18BA8A}</x14:id>
        </ext>
      </extLst>
    </cfRule>
  </conditionalFormatting>
  <conditionalFormatting sqref="D28">
    <cfRule type="dataBar" priority="2">
      <dataBar>
        <cfvo type="num" val="0"/>
        <cfvo type="num" val="1"/>
        <color theme="0" tint="-0.249977111117893"/>
      </dataBar>
      <extLst>
        <ext xmlns:x14="http://schemas.microsoft.com/office/spreadsheetml/2009/9/main" uri="{B025F937-C7B1-47D3-B67F-A62EFF666E3E}">
          <x14:id>{59164CAA-A02E-4713-827E-EDA769F99CAD}</x14:id>
        </ext>
      </extLst>
    </cfRule>
  </conditionalFormatting>
  <conditionalFormatting sqref="D30">
    <cfRule type="dataBar" priority="1">
      <dataBar>
        <cfvo type="num" val="0"/>
        <cfvo type="num" val="1"/>
        <color theme="0" tint="-0.249977111117893"/>
      </dataBar>
      <extLst>
        <ext xmlns:x14="http://schemas.microsoft.com/office/spreadsheetml/2009/9/main" uri="{B025F937-C7B1-47D3-B67F-A62EFF666E3E}">
          <x14:id>{D844D895-11A5-4777-A306-94C2D0620ECE}</x14:id>
        </ext>
      </extLst>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5"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D31:D32 D7:D11 D14 D17:D26</xm:sqref>
        </x14:conditionalFormatting>
        <x14:conditionalFormatting xmlns:xm="http://schemas.microsoft.com/office/excel/2006/main">
          <x14:cfRule type="dataBar" id="{9BB1B230-1F6A-4010-8EAC-A6865584D49A}">
            <x14:dataBar minLength="0" maxLength="100" gradient="0">
              <x14:cfvo type="num">
                <xm:f>0</xm:f>
              </x14:cfvo>
              <x14:cfvo type="num">
                <xm:f>1</xm:f>
              </x14:cfvo>
              <x14:negativeFillColor rgb="FFFF0000"/>
              <x14:axisColor rgb="FF000000"/>
            </x14:dataBar>
          </x14:cfRule>
          <xm:sqref>D15:D16</xm:sqref>
        </x14:conditionalFormatting>
        <x14:conditionalFormatting xmlns:xm="http://schemas.microsoft.com/office/excel/2006/main">
          <x14:cfRule type="dataBar" id="{4450BD2F-9DEC-4DF7-9541-49D6EF4DBD9C}">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46355767-1B93-4F9F-8901-0E3303697303}">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683700A3-6D8E-4457-A3BA-EE931D18BA8A}">
            <x14:dataBar minLength="0" maxLength="100" gradient="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59164CAA-A02E-4713-827E-EDA769F99CAD}">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D844D895-11A5-4777-A306-94C2D0620ECE}">
            <x14:dataBar minLength="0" maxLength="100" gradient="0">
              <x14:cfvo type="num">
                <xm:f>0</xm:f>
              </x14:cfvo>
              <x14:cfvo type="num">
                <xm:f>1</xm:f>
              </x14:cfvo>
              <x14:negativeFillColor rgb="FFFF0000"/>
              <x14:axisColor rgb="FF000000"/>
            </x14:dataBar>
          </x14:cfRule>
          <xm:sqref>D30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8" zoomScaleNormal="100" workbookViewId="0"/>
  </sheetViews>
  <sheetFormatPr defaultColWidth="9.140625" defaultRowHeight="12.75"/>
  <cols>
    <col min="1" max="1" width="87.140625" style="20" customWidth="1"/>
    <col min="2" max="16384" width="9.140625" style="2"/>
  </cols>
  <sheetData>
    <row r="1" spans="1:2" ht="46.5" customHeight="1"/>
    <row r="2" spans="1:2" s="22" customFormat="1" ht="15.75">
      <c r="A2" s="21" t="s">
        <v>2</v>
      </c>
      <c r="B2" s="21"/>
    </row>
    <row r="3" spans="1:2" s="26" customFormat="1" ht="27" customHeight="1">
      <c r="A3" s="27" t="s">
        <v>5</v>
      </c>
      <c r="B3" s="27"/>
    </row>
    <row r="4" spans="1:2" s="23" customFormat="1" ht="26.25">
      <c r="A4" s="24" t="s">
        <v>47</v>
      </c>
    </row>
    <row r="5" spans="1:2" ht="87" customHeight="1">
      <c r="A5" s="25" t="s">
        <v>48</v>
      </c>
    </row>
    <row r="6" spans="1:2" ht="26.25" customHeight="1">
      <c r="A6" s="24" t="s">
        <v>49</v>
      </c>
    </row>
    <row r="7" spans="1:2" s="20" customFormat="1" ht="223.5" customHeight="1">
      <c r="A7" s="37" t="s">
        <v>50</v>
      </c>
    </row>
    <row r="8" spans="1:2" s="23" customFormat="1" ht="26.25">
      <c r="A8" s="24" t="s">
        <v>51</v>
      </c>
    </row>
    <row r="9" spans="1:2" ht="75">
      <c r="A9" s="25" t="s">
        <v>52</v>
      </c>
    </row>
    <row r="10" spans="1:2" s="20" customFormat="1" ht="27.95" customHeight="1">
      <c r="A10" s="38" t="s">
        <v>53</v>
      </c>
    </row>
    <row r="11" spans="1:2" s="23" customFormat="1" ht="26.25">
      <c r="A11" s="24" t="s">
        <v>54</v>
      </c>
    </row>
    <row r="12" spans="1:2" ht="30">
      <c r="A12" s="25" t="s">
        <v>55</v>
      </c>
    </row>
    <row r="13" spans="1:2" s="20" customFormat="1" ht="27.95" customHeight="1">
      <c r="A13" s="38" t="s">
        <v>56</v>
      </c>
    </row>
    <row r="14" spans="1:2" s="23" customFormat="1" ht="26.25">
      <c r="A14" s="24" t="s">
        <v>57</v>
      </c>
    </row>
    <row r="15" spans="1:2" ht="91.5" customHeight="1">
      <c r="A15" s="25" t="s">
        <v>58</v>
      </c>
    </row>
    <row r="16" spans="1:2" ht="90">
      <c r="A16" s="25" t="s">
        <v>59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2025-09-04T16:54:56Z</dcterms:modified>
  <cp:category/>
  <cp:contentStatus/>
</cp:coreProperties>
</file>