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xr:revisionPtr revIDLastSave="585" documentId="11_B5DE4631E8FACDA760C681EE1557294F706DEB16" xr6:coauthVersionLast="47" xr6:coauthVersionMax="47" xr10:uidLastSave="{5CE9D2EC-94CE-4702-BEE4-F7A37F8075CE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H98" i="1"/>
  <c r="H97" i="1"/>
  <c r="H96" i="1"/>
  <c r="H95" i="1"/>
  <c r="J94" i="1"/>
  <c r="J93" i="1"/>
  <c r="H93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6" i="1"/>
  <c r="H94" i="1"/>
  <c r="E91" i="1"/>
  <c r="E82" i="1"/>
  <c r="E86" i="1"/>
  <c r="E80" i="1"/>
  <c r="E79" i="1"/>
  <c r="E89" i="1"/>
  <c r="E87" i="1"/>
  <c r="E78" i="1"/>
  <c r="E88" i="1"/>
  <c r="E90" i="1"/>
  <c r="E84" i="1"/>
  <c r="E83" i="1"/>
  <c r="E85" i="1"/>
  <c r="E81" i="1"/>
  <c r="E77" i="1"/>
  <c r="E76" i="1"/>
  <c r="E92" i="1"/>
  <c r="B76" i="1"/>
  <c r="B83" i="1"/>
  <c r="B88" i="1"/>
  <c r="B89" i="1"/>
  <c r="B84" i="1"/>
  <c r="B79" i="1"/>
  <c r="B80" i="1"/>
  <c r="B77" i="1"/>
  <c r="B81" i="1"/>
  <c r="B78" i="1"/>
  <c r="B86" i="1"/>
  <c r="B90" i="1"/>
  <c r="B82" i="1"/>
  <c r="B87" i="1"/>
  <c r="B85" i="1"/>
  <c r="B91" i="1"/>
  <c r="B92" i="1"/>
  <c r="H73" i="1"/>
  <c r="F73" i="1"/>
  <c r="D73" i="1"/>
  <c r="B73" i="1"/>
  <c r="H71" i="1"/>
  <c r="F71" i="1"/>
  <c r="D71" i="1"/>
  <c r="B71" i="1"/>
  <c r="C30" i="1"/>
  <c r="D30" i="1"/>
  <c r="E30" i="1"/>
  <c r="B30" i="1"/>
  <c r="C29" i="1"/>
  <c r="D29" i="1"/>
  <c r="E29" i="1"/>
  <c r="B29" i="1"/>
  <c r="C28" i="1"/>
  <c r="D28" i="1"/>
  <c r="E28" i="1"/>
  <c r="B28" i="1"/>
  <c r="C27" i="1"/>
  <c r="D27" i="1"/>
  <c r="E27" i="1"/>
  <c r="B27" i="1"/>
  <c r="C22" i="1"/>
  <c r="D22" i="1"/>
  <c r="E22" i="1"/>
  <c r="C26" i="1"/>
  <c r="D26" i="1"/>
  <c r="E26" i="1"/>
  <c r="B26" i="1"/>
  <c r="D24" i="1"/>
  <c r="C23" i="1"/>
  <c r="B22" i="1"/>
  <c r="C21" i="1"/>
  <c r="D21" i="1"/>
  <c r="E21" i="1"/>
  <c r="B21" i="1"/>
  <c r="C20" i="1"/>
  <c r="D20" i="1"/>
  <c r="E20" i="1"/>
  <c r="B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52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5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3" i="1"/>
</calcChain>
</file>

<file path=xl/sharedStrings.xml><?xml version="1.0" encoding="utf-8"?>
<sst xmlns="http://schemas.openxmlformats.org/spreadsheetml/2006/main" count="57" uniqueCount="52">
  <si>
    <t>Credite</t>
  </si>
  <si>
    <t>Nr. crt.</t>
  </si>
  <si>
    <t>Nota POO</t>
  </si>
  <si>
    <t>Nota TSAD</t>
  </si>
  <si>
    <t>Nota ASAMBLARE</t>
  </si>
  <si>
    <t>Nota SPORT</t>
  </si>
  <si>
    <t>NR.CRT</t>
  </si>
  <si>
    <t>Media Aritmetica</t>
  </si>
  <si>
    <t>Formula</t>
  </si>
  <si>
    <t>Media ponderata</t>
  </si>
  <si>
    <t>Media Geometrica</t>
  </si>
  <si>
    <t>Media Armonica</t>
  </si>
  <si>
    <t>Media Patratica</t>
  </si>
  <si>
    <t>Nota max</t>
  </si>
  <si>
    <t>Nota min</t>
  </si>
  <si>
    <t>Median POO</t>
  </si>
  <si>
    <t>Moda TSAD</t>
  </si>
  <si>
    <t>Ampli max</t>
  </si>
  <si>
    <t>Ampli rel</t>
  </si>
  <si>
    <t>Deviatia std</t>
  </si>
  <si>
    <t>Media Geom.</t>
  </si>
  <si>
    <t>Media Aritm.</t>
  </si>
  <si>
    <t>Abaterea max</t>
  </si>
  <si>
    <t>Abaterea min</t>
  </si>
  <si>
    <t>Nr.crt</t>
  </si>
  <si>
    <t>Abatere absoluta POO</t>
  </si>
  <si>
    <t>Abatere absoluta TSAD</t>
  </si>
  <si>
    <t>Abatere abs ASAMBLARE</t>
  </si>
  <si>
    <t>Abatere absoluta SPORT</t>
  </si>
  <si>
    <t>Nr.Crt</t>
  </si>
  <si>
    <t>Abaterea relativa POO</t>
  </si>
  <si>
    <t>Abatere relativa TSAD</t>
  </si>
  <si>
    <t>Abatere rel ASAMBLARE</t>
  </si>
  <si>
    <t>Abatere rel SPORT</t>
  </si>
  <si>
    <t>Cuartila POO</t>
  </si>
  <si>
    <t>Cuartila TSAD</t>
  </si>
  <si>
    <t>Cuartila ASAMBLARE</t>
  </si>
  <si>
    <t>Cuartila SPORT</t>
  </si>
  <si>
    <t>Percentile POO</t>
  </si>
  <si>
    <t>Percentile TSAD</t>
  </si>
  <si>
    <t>Percentile ASAMBLARE</t>
  </si>
  <si>
    <t>Percentile SPORT</t>
  </si>
  <si>
    <t>Student</t>
  </si>
  <si>
    <t>MedieStudent</t>
  </si>
  <si>
    <t>Medie cresc.</t>
  </si>
  <si>
    <t>Promovat</t>
  </si>
  <si>
    <t>Promovati</t>
  </si>
  <si>
    <t>Picati</t>
  </si>
  <si>
    <t>Medie[1-5]</t>
  </si>
  <si>
    <t>Medie[5-7]</t>
  </si>
  <si>
    <t>Medie[7-8]</t>
  </si>
  <si>
    <t>Medie[8-10]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</si>
</sst>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CC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ECF00"/>
        <bgColor rgb="FFAEC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ont>
        <name val="Lucida Sans"/>
      </font>
      <fill>
        <patternFill patternType="solid">
          <fgColor rgb="FF99FF99"/>
          <bgColor rgb="FF99FF99"/>
        </patternFill>
      </fill>
    </dxf>
    <dxf>
      <font>
        <name val="Lucida Sans"/>
      </font>
      <fill>
        <patternFill patternType="solid">
          <fgColor rgb="FFFFFF99"/>
          <bgColor rgb="FFFFFF99"/>
        </patternFill>
      </fill>
    </dxf>
    <dxf>
      <font>
        <name val="Lucida Sans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C-4FB0-95FC-9CA98C6F8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C-4FB0-95FC-9CA98C6F89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Sheet1!$G$93:$G$94</c:f>
              <c:strCache>
                <c:ptCount val="2"/>
                <c:pt idx="0">
                  <c:v>Promovati</c:v>
                </c:pt>
                <c:pt idx="1">
                  <c:v>Picati</c:v>
                </c:pt>
              </c:strCache>
            </c:strRef>
          </c:cat>
          <c:val>
            <c:numRef>
              <c:f>Sheet1!$J$93:$J$94</c:f>
              <c:numCache>
                <c:formatCode>0.00%</c:formatCode>
                <c:ptCount val="2"/>
                <c:pt idx="0">
                  <c:v>0.88235294117647056</c:v>
                </c:pt>
                <c:pt idx="1">
                  <c:v>0.11764705882352941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2-4CC5-B0EC-3A2A83DC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73</xdr:row>
      <xdr:rowOff>152400</xdr:rowOff>
    </xdr:from>
    <xdr:to>
      <xdr:col>14</xdr:col>
      <xdr:colOff>381000</xdr:colOff>
      <xdr:row>90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7C680-0312-28F5-8CAC-7E02C5F99FD4}"/>
            </a:ext>
            <a:ext uri="{147F2762-F138-4A5C-976F-8EAC2B608ADB}">
              <a16:predDERef xmlns:a16="http://schemas.microsoft.com/office/drawing/2014/main" pred="{3E318081-EEF5-A0AA-0E2F-4BBE628F5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0"/>
  <sheetViews>
    <sheetView tabSelected="1" workbookViewId="0">
      <selection activeCell="R7" sqref="R7"/>
    </sheetView>
  </sheetViews>
  <sheetFormatPr defaultColWidth="12.5703125" defaultRowHeight="15" customHeight="1"/>
  <cols>
    <col min="1" max="1" width="14.140625" customWidth="1"/>
    <col min="2" max="2" width="12.5703125" customWidth="1"/>
    <col min="3" max="3" width="12.28515625" customWidth="1"/>
    <col min="4" max="4" width="17.28515625" customWidth="1"/>
    <col min="5" max="5" width="12.140625" customWidth="1"/>
    <col min="6" max="6" width="13.140625" customWidth="1"/>
    <col min="7" max="7" width="11.5703125" customWidth="1"/>
    <col min="8" max="8" width="15.140625" customWidth="1"/>
    <col min="9" max="9" width="11.5703125" hidden="1" customWidth="1"/>
    <col min="10" max="10" width="15.140625" customWidth="1"/>
    <col min="11" max="11" width="8.7109375" customWidth="1"/>
    <col min="12" max="12" width="15.5703125" customWidth="1"/>
    <col min="13" max="13" width="8.140625" customWidth="1"/>
    <col min="14" max="14" width="16.5703125" customWidth="1"/>
    <col min="15" max="15" width="8.5703125" customWidth="1"/>
    <col min="16" max="16" width="15.140625" customWidth="1"/>
    <col min="17" max="17" width="8.5703125" customWidth="1"/>
    <col min="18" max="18" width="14.140625" customWidth="1"/>
    <col min="19" max="25" width="8.5703125" customWidth="1"/>
  </cols>
  <sheetData>
    <row r="1" spans="1:19" ht="12.75" customHeight="1">
      <c r="A1" s="10" t="s">
        <v>0</v>
      </c>
      <c r="B1" s="10">
        <v>5</v>
      </c>
      <c r="C1" s="10">
        <v>4</v>
      </c>
      <c r="D1" s="10">
        <v>5</v>
      </c>
      <c r="E1" s="10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ht="12.75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2"/>
      <c r="G2" s="2"/>
      <c r="H2" s="3" t="s">
        <v>6</v>
      </c>
      <c r="I2" s="3"/>
      <c r="J2" s="3" t="s">
        <v>7</v>
      </c>
      <c r="K2" s="3" t="s">
        <v>8</v>
      </c>
      <c r="L2" s="3" t="s">
        <v>9</v>
      </c>
      <c r="M2" s="3" t="s">
        <v>8</v>
      </c>
      <c r="N2" s="3" t="s">
        <v>10</v>
      </c>
      <c r="O2" s="3" t="s">
        <v>8</v>
      </c>
      <c r="P2" s="3" t="s">
        <v>11</v>
      </c>
      <c r="Q2" s="3" t="s">
        <v>8</v>
      </c>
      <c r="R2" s="3" t="s">
        <v>12</v>
      </c>
      <c r="S2" s="2"/>
    </row>
    <row r="3" spans="1:19" ht="12.75" customHeight="1">
      <c r="A3" s="1">
        <v>1</v>
      </c>
      <c r="B3" s="10">
        <v>9</v>
      </c>
      <c r="C3" s="10">
        <v>10</v>
      </c>
      <c r="D3" s="10"/>
      <c r="E3" s="10">
        <v>10</v>
      </c>
      <c r="F3" s="2"/>
      <c r="G3" s="2"/>
      <c r="H3" s="9">
        <v>1</v>
      </c>
      <c r="I3" s="3"/>
      <c r="J3" s="3">
        <f>AVERAGE(B3:E3)</f>
        <v>9.6666666666666661</v>
      </c>
      <c r="K3" s="3">
        <f>(B3+C3+D3+E3)/4</f>
        <v>7.25</v>
      </c>
      <c r="L3" s="3">
        <f>SUMPRODUCT($B$1:$E$1,B3:E3)/SUM($B$1:$F$1)</f>
        <v>6.5625</v>
      </c>
      <c r="M3" s="3"/>
      <c r="N3" s="3">
        <f>GEOMEAN(B3:E3)</f>
        <v>9.6548938460562983</v>
      </c>
      <c r="O3" s="3"/>
      <c r="P3" s="3">
        <f>HARMEAN(B3:E3)</f>
        <v>9.6428571428571423</v>
      </c>
      <c r="Q3" s="3"/>
      <c r="R3" s="3">
        <f>SQRT(SUMSQ(B3:E3)/COUNT(B3:E3))</f>
        <v>9.6781540939719832</v>
      </c>
      <c r="S3" s="2"/>
    </row>
    <row r="4" spans="1:19" ht="12.75" customHeight="1">
      <c r="A4" s="1">
        <v>2</v>
      </c>
      <c r="B4" s="10">
        <v>6</v>
      </c>
      <c r="C4" s="10">
        <v>4</v>
      </c>
      <c r="D4" s="10">
        <v>4</v>
      </c>
      <c r="E4" s="10">
        <v>10</v>
      </c>
      <c r="F4" s="2"/>
      <c r="G4" s="2"/>
      <c r="H4" s="9">
        <v>2</v>
      </c>
      <c r="I4" s="3"/>
      <c r="J4" s="3">
        <f t="shared" ref="J4:J19" si="0">AVERAGE(B4:E4)</f>
        <v>6</v>
      </c>
      <c r="K4" s="3">
        <f t="shared" ref="K4:K19" si="1">(B4+C4+D4+E4)/4</f>
        <v>6</v>
      </c>
      <c r="L4" s="3">
        <f t="shared" ref="L4:L19" si="2">SUMPRODUCT($B$1:$E$1,B4:E4)/SUM($B$1:$F$1)</f>
        <v>5.375</v>
      </c>
      <c r="M4" s="3"/>
      <c r="N4" s="3">
        <f t="shared" ref="N4:N19" si="3">GEOMEAN(B4:E4)</f>
        <v>5.5663153674274817</v>
      </c>
      <c r="O4" s="3"/>
      <c r="P4" s="3">
        <f t="shared" ref="P4:P19" si="4">HARMEAN(B4:E4)</f>
        <v>5.2173913043478262</v>
      </c>
      <c r="Q4" s="3"/>
      <c r="R4" s="3">
        <f t="shared" ref="R4:R19" si="5">SQRT(SUMSQ(B4:E4)/COUNT(B4:E4))</f>
        <v>6.4807406984078604</v>
      </c>
      <c r="S4" s="2"/>
    </row>
    <row r="5" spans="1:19" ht="12.75" customHeight="1">
      <c r="A5" s="1">
        <v>3</v>
      </c>
      <c r="B5" s="10">
        <v>4</v>
      </c>
      <c r="C5" s="10">
        <v>4</v>
      </c>
      <c r="D5" s="10">
        <v>3</v>
      </c>
      <c r="E5" s="10">
        <v>10</v>
      </c>
      <c r="F5" s="2"/>
      <c r="G5" s="2"/>
      <c r="H5" s="9">
        <v>3</v>
      </c>
      <c r="I5" s="3"/>
      <c r="J5" s="3">
        <f t="shared" si="0"/>
        <v>5.25</v>
      </c>
      <c r="K5" s="3">
        <f t="shared" si="1"/>
        <v>5.25</v>
      </c>
      <c r="L5" s="3">
        <f t="shared" si="2"/>
        <v>4.4375</v>
      </c>
      <c r="M5" s="3"/>
      <c r="N5" s="3">
        <f t="shared" si="3"/>
        <v>4.6806946386414321</v>
      </c>
      <c r="O5" s="3"/>
      <c r="P5" s="3">
        <f t="shared" si="4"/>
        <v>4.2857142857142865</v>
      </c>
      <c r="Q5" s="3"/>
      <c r="R5" s="3">
        <f t="shared" si="5"/>
        <v>5.9371710435189584</v>
      </c>
      <c r="S5" s="2"/>
    </row>
    <row r="6" spans="1:19" ht="12.75" customHeight="1">
      <c r="A6" s="1">
        <v>4</v>
      </c>
      <c r="B6" s="10">
        <v>2</v>
      </c>
      <c r="C6" s="10">
        <v>5</v>
      </c>
      <c r="D6" s="10">
        <v>4</v>
      </c>
      <c r="E6" s="10">
        <v>10</v>
      </c>
      <c r="F6" s="2"/>
      <c r="G6" s="2"/>
      <c r="H6" s="9">
        <v>4</v>
      </c>
      <c r="I6" s="3"/>
      <c r="J6" s="3">
        <f t="shared" si="0"/>
        <v>5.25</v>
      </c>
      <c r="K6" s="3">
        <f t="shared" si="1"/>
        <v>5.25</v>
      </c>
      <c r="L6" s="3">
        <f t="shared" si="2"/>
        <v>4.375</v>
      </c>
      <c r="M6" s="3"/>
      <c r="N6" s="3">
        <f t="shared" si="3"/>
        <v>4.4721359549995796</v>
      </c>
      <c r="O6" s="3"/>
      <c r="P6" s="3">
        <f t="shared" si="4"/>
        <v>3.8095238095238093</v>
      </c>
      <c r="Q6" s="3"/>
      <c r="R6" s="3">
        <f t="shared" si="5"/>
        <v>6.0207972893961479</v>
      </c>
      <c r="S6" s="2"/>
    </row>
    <row r="7" spans="1:19" ht="12.75" customHeight="1">
      <c r="A7" s="1">
        <v>5</v>
      </c>
      <c r="B7" s="10">
        <v>3</v>
      </c>
      <c r="C7" s="10">
        <v>5</v>
      </c>
      <c r="D7" s="10">
        <v>6</v>
      </c>
      <c r="E7" s="10">
        <v>10</v>
      </c>
      <c r="F7" s="2"/>
      <c r="G7" s="2"/>
      <c r="H7" s="9">
        <v>5</v>
      </c>
      <c r="I7" s="3"/>
      <c r="J7" s="3">
        <f t="shared" si="0"/>
        <v>6</v>
      </c>
      <c r="K7" s="3">
        <f t="shared" si="1"/>
        <v>6</v>
      </c>
      <c r="L7" s="3">
        <f t="shared" si="2"/>
        <v>5.3125</v>
      </c>
      <c r="M7" s="3"/>
      <c r="N7" s="3">
        <f t="shared" si="3"/>
        <v>5.4772255750516612</v>
      </c>
      <c r="O7" s="3"/>
      <c r="P7" s="3">
        <f t="shared" si="4"/>
        <v>5</v>
      </c>
      <c r="Q7" s="3"/>
      <c r="R7" s="3">
        <f t="shared" si="5"/>
        <v>6.5192024052026492</v>
      </c>
      <c r="S7" s="2"/>
    </row>
    <row r="8" spans="1:19" ht="12.75" customHeight="1">
      <c r="A8" s="1">
        <v>6</v>
      </c>
      <c r="B8" s="10">
        <v>5</v>
      </c>
      <c r="C8" s="10">
        <v>7</v>
      </c>
      <c r="D8" s="10">
        <v>7</v>
      </c>
      <c r="E8" s="10">
        <v>10</v>
      </c>
      <c r="F8" s="2"/>
      <c r="G8" s="2"/>
      <c r="H8" s="9">
        <v>6</v>
      </c>
      <c r="I8" s="3"/>
      <c r="J8" s="3">
        <f t="shared" si="0"/>
        <v>7.25</v>
      </c>
      <c r="K8" s="3">
        <f t="shared" si="1"/>
        <v>7.25</v>
      </c>
      <c r="L8" s="3">
        <f t="shared" si="2"/>
        <v>6.75</v>
      </c>
      <c r="M8" s="3"/>
      <c r="N8" s="3">
        <f t="shared" si="3"/>
        <v>7.0354441709858184</v>
      </c>
      <c r="O8" s="3"/>
      <c r="P8" s="3">
        <f t="shared" si="4"/>
        <v>6.8292682926829267</v>
      </c>
      <c r="Q8" s="3"/>
      <c r="R8" s="3">
        <f t="shared" si="5"/>
        <v>7.4665922615340392</v>
      </c>
      <c r="S8" s="2"/>
    </row>
    <row r="9" spans="1:19" ht="12.75" customHeight="1">
      <c r="A9" s="1">
        <v>7</v>
      </c>
      <c r="B9" s="10">
        <v>6</v>
      </c>
      <c r="C9" s="10">
        <v>5</v>
      </c>
      <c r="D9" s="10">
        <v>8</v>
      </c>
      <c r="E9" s="10">
        <v>10</v>
      </c>
      <c r="F9" s="2"/>
      <c r="G9" s="2"/>
      <c r="H9" s="9">
        <v>7</v>
      </c>
      <c r="I9" s="3"/>
      <c r="J9" s="3">
        <f t="shared" si="0"/>
        <v>7.25</v>
      </c>
      <c r="K9" s="3">
        <f t="shared" si="1"/>
        <v>7.25</v>
      </c>
      <c r="L9" s="3">
        <f t="shared" si="2"/>
        <v>6.875</v>
      </c>
      <c r="M9" s="3"/>
      <c r="N9" s="3">
        <f t="shared" si="3"/>
        <v>6.9992710231611666</v>
      </c>
      <c r="O9" s="3"/>
      <c r="P9" s="3">
        <f t="shared" si="4"/>
        <v>6.76056338028169</v>
      </c>
      <c r="Q9" s="3"/>
      <c r="R9" s="3">
        <f t="shared" si="5"/>
        <v>7.5</v>
      </c>
      <c r="S9" s="2"/>
    </row>
    <row r="10" spans="1:19" ht="12.75" customHeight="1">
      <c r="A10" s="1">
        <v>8</v>
      </c>
      <c r="B10" s="10">
        <v>8</v>
      </c>
      <c r="C10" s="10">
        <v>9</v>
      </c>
      <c r="D10" s="10">
        <v>9</v>
      </c>
      <c r="E10" s="10">
        <v>10</v>
      </c>
      <c r="F10" s="2"/>
      <c r="G10" s="2"/>
      <c r="H10" s="9">
        <v>8</v>
      </c>
      <c r="I10" s="3"/>
      <c r="J10" s="3">
        <f t="shared" si="0"/>
        <v>9</v>
      </c>
      <c r="K10" s="3">
        <f t="shared" si="1"/>
        <v>9</v>
      </c>
      <c r="L10" s="3">
        <f t="shared" si="2"/>
        <v>8.8125</v>
      </c>
      <c r="M10" s="3"/>
      <c r="N10" s="3">
        <f t="shared" si="3"/>
        <v>8.9720926873273239</v>
      </c>
      <c r="O10" s="3"/>
      <c r="P10" s="3">
        <f t="shared" si="4"/>
        <v>8.9440993788819885</v>
      </c>
      <c r="Q10" s="3"/>
      <c r="R10" s="3">
        <f t="shared" si="5"/>
        <v>9.0277350426338945</v>
      </c>
      <c r="S10" s="2"/>
    </row>
    <row r="11" spans="1:19" ht="12.75" customHeight="1">
      <c r="A11" s="1">
        <v>9</v>
      </c>
      <c r="B11" s="10">
        <v>9</v>
      </c>
      <c r="C11" s="10">
        <v>4</v>
      </c>
      <c r="D11" s="10">
        <v>5</v>
      </c>
      <c r="E11" s="10">
        <v>10</v>
      </c>
      <c r="F11" s="2"/>
      <c r="G11" s="2"/>
      <c r="H11" s="9">
        <v>9</v>
      </c>
      <c r="I11" s="3"/>
      <c r="J11" s="3">
        <f t="shared" si="0"/>
        <v>7</v>
      </c>
      <c r="K11" s="3">
        <f t="shared" si="1"/>
        <v>7</v>
      </c>
      <c r="L11" s="3">
        <f t="shared" si="2"/>
        <v>6.625</v>
      </c>
      <c r="M11" s="3"/>
      <c r="N11" s="3">
        <f t="shared" si="3"/>
        <v>6.5135556243263055</v>
      </c>
      <c r="O11" s="3"/>
      <c r="P11" s="3">
        <f t="shared" si="4"/>
        <v>6.0504201680672267</v>
      </c>
      <c r="Q11" s="3"/>
      <c r="R11" s="3">
        <f t="shared" si="5"/>
        <v>7.4498322128756698</v>
      </c>
      <c r="S11" s="2"/>
    </row>
    <row r="12" spans="1:19" ht="12.75" customHeight="1">
      <c r="A12" s="1">
        <v>10</v>
      </c>
      <c r="B12" s="10">
        <v>10</v>
      </c>
      <c r="C12" s="10">
        <v>7</v>
      </c>
      <c r="D12" s="10">
        <v>3</v>
      </c>
      <c r="E12" s="10">
        <v>10</v>
      </c>
      <c r="F12" s="2"/>
      <c r="G12" s="2"/>
      <c r="H12" s="9">
        <v>10</v>
      </c>
      <c r="I12" s="3"/>
      <c r="J12" s="3">
        <f t="shared" si="0"/>
        <v>7.5</v>
      </c>
      <c r="K12" s="3">
        <f t="shared" si="1"/>
        <v>7.5</v>
      </c>
      <c r="L12" s="3">
        <f t="shared" si="2"/>
        <v>7.0625</v>
      </c>
      <c r="M12" s="3"/>
      <c r="N12" s="3">
        <f t="shared" si="3"/>
        <v>6.7694724277123992</v>
      </c>
      <c r="O12" s="3"/>
      <c r="P12" s="3">
        <f t="shared" si="4"/>
        <v>5.9154929577464799</v>
      </c>
      <c r="Q12" s="3"/>
      <c r="R12" s="3">
        <f t="shared" si="5"/>
        <v>8.031189202104505</v>
      </c>
      <c r="S12" s="2"/>
    </row>
    <row r="13" spans="1:19" ht="12.75" customHeight="1">
      <c r="A13" s="1">
        <v>11</v>
      </c>
      <c r="B13" s="10">
        <v>3</v>
      </c>
      <c r="C13" s="10">
        <v>6</v>
      </c>
      <c r="D13" s="10">
        <v>4</v>
      </c>
      <c r="E13" s="10">
        <v>10</v>
      </c>
      <c r="F13" s="2"/>
      <c r="G13" s="2"/>
      <c r="H13" s="9">
        <v>11</v>
      </c>
      <c r="I13" s="3"/>
      <c r="J13" s="3">
        <f t="shared" si="0"/>
        <v>5.75</v>
      </c>
      <c r="K13" s="3">
        <f t="shared" si="1"/>
        <v>5.75</v>
      </c>
      <c r="L13" s="3">
        <f t="shared" si="2"/>
        <v>4.9375</v>
      </c>
      <c r="M13" s="3"/>
      <c r="N13" s="3">
        <f t="shared" si="3"/>
        <v>5.1800401282227027</v>
      </c>
      <c r="O13" s="3"/>
      <c r="P13" s="3">
        <f t="shared" si="4"/>
        <v>4.7058823529411766</v>
      </c>
      <c r="Q13" s="3"/>
      <c r="R13" s="3">
        <f t="shared" si="5"/>
        <v>6.3442887702247601</v>
      </c>
      <c r="S13" s="2"/>
    </row>
    <row r="14" spans="1:19" ht="12.75" customHeight="1">
      <c r="A14" s="1">
        <v>12</v>
      </c>
      <c r="B14" s="10">
        <v>2</v>
      </c>
      <c r="C14" s="10">
        <v>6</v>
      </c>
      <c r="D14" s="10">
        <v>2</v>
      </c>
      <c r="E14" s="10">
        <v>10</v>
      </c>
      <c r="F14" s="2"/>
      <c r="G14" s="2"/>
      <c r="H14" s="9">
        <v>12</v>
      </c>
      <c r="I14" s="3"/>
      <c r="J14" s="3">
        <f t="shared" si="0"/>
        <v>5</v>
      </c>
      <c r="K14" s="3">
        <f t="shared" si="1"/>
        <v>5</v>
      </c>
      <c r="L14" s="3">
        <f t="shared" si="2"/>
        <v>4</v>
      </c>
      <c r="M14" s="3"/>
      <c r="N14" s="3">
        <f t="shared" si="3"/>
        <v>3.9359793425308607</v>
      </c>
      <c r="O14" s="3"/>
      <c r="P14" s="3">
        <f t="shared" si="4"/>
        <v>3.1578947368421053</v>
      </c>
      <c r="Q14" s="3"/>
      <c r="R14" s="3">
        <f t="shared" si="5"/>
        <v>6</v>
      </c>
      <c r="S14" s="2"/>
    </row>
    <row r="15" spans="1:19" ht="12.75" customHeight="1">
      <c r="A15" s="1">
        <v>13</v>
      </c>
      <c r="B15" s="10">
        <v>3</v>
      </c>
      <c r="C15" s="10">
        <v>5</v>
      </c>
      <c r="D15" s="10">
        <v>10</v>
      </c>
      <c r="E15" s="10">
        <v>10</v>
      </c>
      <c r="F15" s="2"/>
      <c r="G15" s="2"/>
      <c r="H15" s="9">
        <v>13</v>
      </c>
      <c r="I15" s="3"/>
      <c r="J15" s="3">
        <f t="shared" si="0"/>
        <v>7</v>
      </c>
      <c r="K15" s="3">
        <f t="shared" si="1"/>
        <v>7</v>
      </c>
      <c r="L15" s="3">
        <f t="shared" si="2"/>
        <v>6.5625</v>
      </c>
      <c r="M15" s="3"/>
      <c r="N15" s="3">
        <f t="shared" si="3"/>
        <v>6.2233297728847834</v>
      </c>
      <c r="O15" s="3"/>
      <c r="P15" s="3">
        <f t="shared" si="4"/>
        <v>5.454545454545455</v>
      </c>
      <c r="Q15" s="3"/>
      <c r="R15" s="3">
        <f t="shared" si="5"/>
        <v>7.6485292703891776</v>
      </c>
      <c r="S15" s="2"/>
    </row>
    <row r="16" spans="1:19" ht="12.75" customHeight="1">
      <c r="A16" s="1">
        <v>14</v>
      </c>
      <c r="B16" s="10">
        <v>2</v>
      </c>
      <c r="C16" s="10">
        <v>5</v>
      </c>
      <c r="D16" s="10">
        <v>5</v>
      </c>
      <c r="E16" s="10">
        <v>10</v>
      </c>
      <c r="F16" s="2"/>
      <c r="G16" s="2"/>
      <c r="H16" s="9">
        <v>14</v>
      </c>
      <c r="I16" s="3"/>
      <c r="J16" s="3">
        <f t="shared" si="0"/>
        <v>5.5</v>
      </c>
      <c r="K16" s="3">
        <f t="shared" si="1"/>
        <v>5.5</v>
      </c>
      <c r="L16" s="3">
        <f t="shared" si="2"/>
        <v>4.6875</v>
      </c>
      <c r="M16" s="3"/>
      <c r="N16" s="3">
        <f t="shared" si="3"/>
        <v>4.7287080450158792</v>
      </c>
      <c r="O16" s="3"/>
      <c r="P16" s="3">
        <f t="shared" si="4"/>
        <v>4</v>
      </c>
      <c r="Q16" s="3"/>
      <c r="R16" s="3">
        <f t="shared" si="5"/>
        <v>6.2048368229954285</v>
      </c>
      <c r="S16" s="2"/>
    </row>
    <row r="17" spans="1:19" ht="12.75" customHeight="1">
      <c r="A17" s="1">
        <v>15</v>
      </c>
      <c r="B17" s="10">
        <v>5</v>
      </c>
      <c r="C17" s="10">
        <v>5</v>
      </c>
      <c r="D17" s="10">
        <v>4</v>
      </c>
      <c r="E17" s="10">
        <v>10</v>
      </c>
      <c r="F17" s="2"/>
      <c r="G17" s="2"/>
      <c r="H17" s="9">
        <v>15</v>
      </c>
      <c r="I17" s="3"/>
      <c r="J17" s="3">
        <f t="shared" si="0"/>
        <v>6</v>
      </c>
      <c r="K17" s="3">
        <f t="shared" si="1"/>
        <v>6</v>
      </c>
      <c r="L17" s="3">
        <f t="shared" si="2"/>
        <v>5.3125</v>
      </c>
      <c r="M17" s="3"/>
      <c r="N17" s="3">
        <f t="shared" si="3"/>
        <v>5.6234132519034912</v>
      </c>
      <c r="O17" s="3"/>
      <c r="P17" s="3">
        <f t="shared" si="4"/>
        <v>5.333333333333333</v>
      </c>
      <c r="Q17" s="3"/>
      <c r="R17" s="3">
        <f t="shared" si="5"/>
        <v>6.4420493633625631</v>
      </c>
      <c r="S17" s="2"/>
    </row>
    <row r="18" spans="1:19" ht="12.75" customHeight="1">
      <c r="A18" s="1">
        <v>16</v>
      </c>
      <c r="B18" s="10">
        <v>3</v>
      </c>
      <c r="C18" s="10">
        <v>3</v>
      </c>
      <c r="D18" s="10">
        <v>3</v>
      </c>
      <c r="E18" s="10">
        <v>10</v>
      </c>
      <c r="F18" s="2"/>
      <c r="G18" s="2"/>
      <c r="H18" s="9">
        <v>16</v>
      </c>
      <c r="I18" s="3"/>
      <c r="J18" s="3">
        <f t="shared" si="0"/>
        <v>4.75</v>
      </c>
      <c r="K18" s="3">
        <f t="shared" si="1"/>
        <v>4.75</v>
      </c>
      <c r="L18" s="3">
        <f t="shared" si="2"/>
        <v>3.875</v>
      </c>
      <c r="M18" s="3"/>
      <c r="N18" s="3">
        <f t="shared" si="3"/>
        <v>4.0536004644211028</v>
      </c>
      <c r="O18" s="3"/>
      <c r="P18" s="3">
        <f t="shared" si="4"/>
        <v>3.6363636363636362</v>
      </c>
      <c r="Q18" s="3"/>
      <c r="R18" s="3">
        <f t="shared" si="5"/>
        <v>5.634713834792322</v>
      </c>
      <c r="S18" s="2"/>
    </row>
    <row r="19" spans="1:19" ht="12.75" customHeight="1">
      <c r="A19" s="1">
        <v>17</v>
      </c>
      <c r="B19" s="10">
        <v>3</v>
      </c>
      <c r="C19" s="10">
        <v>3</v>
      </c>
      <c r="D19" s="10">
        <v>3</v>
      </c>
      <c r="E19" s="10">
        <v>2</v>
      </c>
      <c r="F19" s="2"/>
      <c r="G19" s="2"/>
      <c r="H19" s="9">
        <v>17</v>
      </c>
      <c r="I19" s="3"/>
      <c r="J19" s="3">
        <f t="shared" si="0"/>
        <v>2.75</v>
      </c>
      <c r="K19" s="3">
        <f t="shared" si="1"/>
        <v>2.75</v>
      </c>
      <c r="L19" s="3">
        <f t="shared" si="2"/>
        <v>2.875</v>
      </c>
      <c r="M19" s="3"/>
      <c r="N19" s="3">
        <f t="shared" si="3"/>
        <v>2.7108060108295344</v>
      </c>
      <c r="O19" s="3"/>
      <c r="P19" s="3">
        <f t="shared" si="4"/>
        <v>2.6666666666666665</v>
      </c>
      <c r="Q19" s="3"/>
      <c r="R19" s="3">
        <f t="shared" si="5"/>
        <v>2.7838821814150108</v>
      </c>
      <c r="S19" s="2"/>
    </row>
    <row r="20" spans="1:19" ht="12.75" customHeight="1">
      <c r="A20" s="1" t="s">
        <v>13</v>
      </c>
      <c r="B20" s="3">
        <f>MAX(B3:B19)</f>
        <v>10</v>
      </c>
      <c r="C20" s="3">
        <f t="shared" ref="C20:E20" si="6">MAX(C3:C19)</f>
        <v>10</v>
      </c>
      <c r="D20" s="3">
        <f t="shared" si="6"/>
        <v>10</v>
      </c>
      <c r="E20" s="3">
        <f t="shared" si="6"/>
        <v>10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9" ht="12.75" customHeight="1">
      <c r="A21" s="1" t="s">
        <v>14</v>
      </c>
      <c r="B21" s="3">
        <f>MIN(B3:B19)</f>
        <v>2</v>
      </c>
      <c r="C21" s="3">
        <f t="shared" ref="C21:E21" si="7">MIN(C3:C19)</f>
        <v>3</v>
      </c>
      <c r="D21" s="3">
        <f t="shared" si="7"/>
        <v>2</v>
      </c>
      <c r="E21" s="3">
        <f t="shared" si="7"/>
        <v>2</v>
      </c>
      <c r="F21" s="2"/>
      <c r="G21" s="2"/>
      <c r="H21" s="2"/>
    </row>
    <row r="22" spans="1:19" ht="12.75" customHeight="1">
      <c r="A22" s="1" t="s">
        <v>15</v>
      </c>
      <c r="B22" s="3">
        <f>MEDIAN(B3:B19)</f>
        <v>4</v>
      </c>
      <c r="C22" s="3">
        <f t="shared" ref="C22:E22" si="8">MEDIAN(C3:C19)</f>
        <v>5</v>
      </c>
      <c r="D22" s="3">
        <f t="shared" si="8"/>
        <v>4</v>
      </c>
      <c r="E22" s="3">
        <f t="shared" si="8"/>
        <v>10</v>
      </c>
      <c r="F22" s="2"/>
      <c r="G22" s="2"/>
      <c r="H22" s="2"/>
    </row>
    <row r="23" spans="1:19" ht="12.75" customHeight="1">
      <c r="A23" s="1" t="s">
        <v>16</v>
      </c>
      <c r="B23" s="3"/>
      <c r="C23" s="3">
        <f>MODE(B3:B19)</f>
        <v>3</v>
      </c>
      <c r="D23" s="3"/>
      <c r="E23" s="3"/>
      <c r="F23" s="2"/>
      <c r="G23" s="2"/>
      <c r="H23" s="2"/>
    </row>
    <row r="24" spans="1:19" ht="12.75" customHeight="1">
      <c r="A24" s="1" t="s">
        <v>17</v>
      </c>
      <c r="B24" s="3"/>
      <c r="C24" s="3"/>
      <c r="D24" s="3">
        <f>MAX(D3:D19)-MIN(D3:D19)</f>
        <v>8</v>
      </c>
      <c r="E24" s="3"/>
      <c r="F24" s="2"/>
      <c r="G24" s="2"/>
      <c r="H24" s="2"/>
    </row>
    <row r="25" spans="1:19" ht="12.75" customHeight="1">
      <c r="A25" s="1" t="s">
        <v>18</v>
      </c>
      <c r="B25" s="3"/>
      <c r="C25" s="3"/>
      <c r="D25" s="3">
        <f>(MAX(D3:D19)-MIN(D3:D19))/AVERAGE(D3:D19)*100</f>
        <v>160</v>
      </c>
      <c r="E25" s="3"/>
      <c r="F25" s="2"/>
      <c r="G25" s="2"/>
      <c r="H25" s="2"/>
    </row>
    <row r="26" spans="1:19" ht="12.75" customHeight="1">
      <c r="A26" s="1" t="s">
        <v>19</v>
      </c>
      <c r="B26" s="3">
        <f>STDEV(B3:B19)</f>
        <v>2.6898502035702765</v>
      </c>
      <c r="C26" s="3">
        <f t="shared" ref="C26:E26" si="9">STDEV(C3:C19)</f>
        <v>1.9078013215093814</v>
      </c>
      <c r="D26" s="3">
        <f t="shared" si="9"/>
        <v>2.3664319132398464</v>
      </c>
      <c r="E26" s="3">
        <f t="shared" si="9"/>
        <v>1.940285000290664</v>
      </c>
      <c r="F26" s="2"/>
      <c r="G26" s="2"/>
      <c r="H26" s="2"/>
    </row>
    <row r="27" spans="1:19" ht="12.75" customHeight="1">
      <c r="A27" s="1" t="s">
        <v>20</v>
      </c>
      <c r="B27" s="3">
        <f>GEOMEAN(B3:B19)</f>
        <v>4.2350376969098589</v>
      </c>
      <c r="C27" s="3">
        <f t="shared" ref="C27:E27" si="10">GEOMEAN(C3:C19)</f>
        <v>5.1879888648781973</v>
      </c>
      <c r="D27" s="3">
        <f t="shared" si="10"/>
        <v>4.5291561970588354</v>
      </c>
      <c r="E27" s="3">
        <f t="shared" si="10"/>
        <v>9.0967051325800128</v>
      </c>
      <c r="F27" s="2"/>
      <c r="G27" s="2"/>
      <c r="H27" s="2"/>
    </row>
    <row r="28" spans="1:19" ht="12.75" customHeight="1">
      <c r="A28" s="1" t="s">
        <v>21</v>
      </c>
      <c r="B28" s="3">
        <f>AVERAGE(B3:B19)</f>
        <v>4.882352941176471</v>
      </c>
      <c r="C28" s="3">
        <f t="shared" ref="C28:E28" si="11">AVERAGE(C3:C19)</f>
        <v>5.4705882352941178</v>
      </c>
      <c r="D28" s="3">
        <f t="shared" si="11"/>
        <v>5</v>
      </c>
      <c r="E28" s="3">
        <f t="shared" si="11"/>
        <v>9.5294117647058822</v>
      </c>
      <c r="F28" s="2"/>
      <c r="G28" s="2"/>
      <c r="H28" s="2"/>
    </row>
    <row r="29" spans="1:19" ht="12.75" customHeight="1">
      <c r="A29" s="1" t="s">
        <v>22</v>
      </c>
      <c r="B29" s="3">
        <f>MAX(B3:B19)-AVERAGE(B3:B19)</f>
        <v>5.117647058823529</v>
      </c>
      <c r="C29" s="3">
        <f t="shared" ref="C29:E29" si="12">MAX(C3:C19)-AVERAGE(C3:C19)</f>
        <v>4.5294117647058822</v>
      </c>
      <c r="D29" s="3">
        <f t="shared" si="12"/>
        <v>5</v>
      </c>
      <c r="E29" s="3">
        <f t="shared" si="12"/>
        <v>0.47058823529411775</v>
      </c>
      <c r="F29" s="2"/>
      <c r="G29" s="2"/>
      <c r="H29" s="2"/>
    </row>
    <row r="30" spans="1:19" ht="12.75" customHeight="1">
      <c r="A30" s="1" t="s">
        <v>23</v>
      </c>
      <c r="B30" s="3">
        <f>MIN(B3:B19)-AVERAGE(B3:B19)</f>
        <v>-2.882352941176471</v>
      </c>
      <c r="C30" s="3">
        <f t="shared" ref="C30:E30" si="13">MIN(C3:C19)-AVERAGE(C3:C19)</f>
        <v>-2.4705882352941178</v>
      </c>
      <c r="D30" s="3">
        <f t="shared" si="13"/>
        <v>-3</v>
      </c>
      <c r="E30" s="3">
        <f t="shared" si="13"/>
        <v>-7.5294117647058822</v>
      </c>
      <c r="F30" s="2"/>
      <c r="G30" s="2"/>
      <c r="H30" s="2"/>
    </row>
    <row r="31" spans="1:19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9" ht="12.75" customHeight="1">
      <c r="A32" s="4" t="s">
        <v>24</v>
      </c>
      <c r="B32" s="11" t="s">
        <v>25</v>
      </c>
      <c r="C32" s="11"/>
      <c r="D32" s="11" t="s">
        <v>26</v>
      </c>
      <c r="E32" s="11"/>
      <c r="F32" s="11" t="s">
        <v>27</v>
      </c>
      <c r="G32" s="11"/>
      <c r="H32" s="11" t="s">
        <v>28</v>
      </c>
      <c r="I32" s="11"/>
      <c r="J32" s="11"/>
      <c r="K32" s="2"/>
    </row>
    <row r="33" spans="1:11" ht="12.75" customHeight="1">
      <c r="A33" s="4">
        <v>1</v>
      </c>
      <c r="B33" s="11">
        <f>B3-$B$28</f>
        <v>4.117647058823529</v>
      </c>
      <c r="C33" s="11"/>
      <c r="D33" s="11">
        <f>C3-$C$28</f>
        <v>4.5294117647058822</v>
      </c>
      <c r="E33" s="11"/>
      <c r="F33" s="11">
        <f>D3-$D$28</f>
        <v>-5</v>
      </c>
      <c r="G33" s="11"/>
      <c r="H33" s="11">
        <f>E3-$E$28</f>
        <v>0.47058823529411775</v>
      </c>
      <c r="I33" s="11"/>
      <c r="J33" s="11"/>
      <c r="K33" s="2"/>
    </row>
    <row r="34" spans="1:11" ht="12.75" customHeight="1">
      <c r="A34" s="4">
        <v>2</v>
      </c>
      <c r="B34" s="11">
        <f t="shared" ref="B34:B49" si="14">B4-$B$28</f>
        <v>1.117647058823529</v>
      </c>
      <c r="C34" s="11"/>
      <c r="D34" s="11">
        <f t="shared" ref="D34:D49" si="15">C4-$C$28</f>
        <v>-1.4705882352941178</v>
      </c>
      <c r="E34" s="11"/>
      <c r="F34" s="11">
        <f t="shared" ref="F34:F49" si="16">D4-$D$28</f>
        <v>-1</v>
      </c>
      <c r="G34" s="11"/>
      <c r="H34" s="11">
        <f t="shared" ref="H34:H49" si="17">E4-$E$28</f>
        <v>0.47058823529411775</v>
      </c>
      <c r="I34" s="11"/>
      <c r="J34" s="11"/>
      <c r="K34" s="2"/>
    </row>
    <row r="35" spans="1:11" ht="12.75" customHeight="1">
      <c r="A35" s="4">
        <v>3</v>
      </c>
      <c r="B35" s="11">
        <f t="shared" si="14"/>
        <v>-0.88235294117647101</v>
      </c>
      <c r="C35" s="11"/>
      <c r="D35" s="11">
        <f t="shared" si="15"/>
        <v>-1.4705882352941178</v>
      </c>
      <c r="E35" s="11"/>
      <c r="F35" s="11">
        <f t="shared" si="16"/>
        <v>-2</v>
      </c>
      <c r="G35" s="11"/>
      <c r="H35" s="11">
        <f t="shared" si="17"/>
        <v>0.47058823529411775</v>
      </c>
      <c r="I35" s="11"/>
      <c r="J35" s="11"/>
      <c r="K35" s="2"/>
    </row>
    <row r="36" spans="1:11" ht="12.75" customHeight="1">
      <c r="A36" s="4">
        <v>4</v>
      </c>
      <c r="B36" s="11">
        <f t="shared" si="14"/>
        <v>-2.882352941176471</v>
      </c>
      <c r="C36" s="11"/>
      <c r="D36" s="11">
        <f t="shared" si="15"/>
        <v>-0.47058823529411775</v>
      </c>
      <c r="E36" s="11"/>
      <c r="F36" s="11">
        <f t="shared" si="16"/>
        <v>-1</v>
      </c>
      <c r="G36" s="11"/>
      <c r="H36" s="11">
        <f t="shared" si="17"/>
        <v>0.47058823529411775</v>
      </c>
      <c r="I36" s="11"/>
      <c r="J36" s="11"/>
      <c r="K36" s="2"/>
    </row>
    <row r="37" spans="1:11" ht="12.75" customHeight="1">
      <c r="A37" s="4">
        <v>5</v>
      </c>
      <c r="B37" s="11">
        <f t="shared" si="14"/>
        <v>-1.882352941176471</v>
      </c>
      <c r="C37" s="11"/>
      <c r="D37" s="11">
        <f t="shared" si="15"/>
        <v>-0.47058823529411775</v>
      </c>
      <c r="E37" s="11"/>
      <c r="F37" s="11">
        <f t="shared" si="16"/>
        <v>1</v>
      </c>
      <c r="G37" s="11"/>
      <c r="H37" s="11">
        <f t="shared" si="17"/>
        <v>0.47058823529411775</v>
      </c>
      <c r="I37" s="11"/>
      <c r="J37" s="11"/>
      <c r="K37" s="2"/>
    </row>
    <row r="38" spans="1:11" ht="12.75" customHeight="1">
      <c r="A38" s="4">
        <v>6</v>
      </c>
      <c r="B38" s="11">
        <f t="shared" si="14"/>
        <v>0.11764705882352899</v>
      </c>
      <c r="C38" s="11"/>
      <c r="D38" s="11">
        <f t="shared" si="15"/>
        <v>1.5294117647058822</v>
      </c>
      <c r="E38" s="11"/>
      <c r="F38" s="11">
        <f t="shared" si="16"/>
        <v>2</v>
      </c>
      <c r="G38" s="11"/>
      <c r="H38" s="11">
        <f t="shared" si="17"/>
        <v>0.47058823529411775</v>
      </c>
      <c r="I38" s="11"/>
      <c r="J38" s="11"/>
      <c r="K38" s="2"/>
    </row>
    <row r="39" spans="1:11" ht="12.75" customHeight="1">
      <c r="A39" s="4">
        <v>7</v>
      </c>
      <c r="B39" s="11">
        <f t="shared" si="14"/>
        <v>1.117647058823529</v>
      </c>
      <c r="C39" s="11"/>
      <c r="D39" s="11">
        <f t="shared" si="15"/>
        <v>-0.47058823529411775</v>
      </c>
      <c r="E39" s="11"/>
      <c r="F39" s="11">
        <f t="shared" si="16"/>
        <v>3</v>
      </c>
      <c r="G39" s="11"/>
      <c r="H39" s="11">
        <f t="shared" si="17"/>
        <v>0.47058823529411775</v>
      </c>
      <c r="I39" s="11"/>
      <c r="J39" s="11"/>
      <c r="K39" s="2"/>
    </row>
    <row r="40" spans="1:11" ht="12.75" customHeight="1">
      <c r="A40" s="4">
        <v>8</v>
      </c>
      <c r="B40" s="11">
        <f t="shared" si="14"/>
        <v>3.117647058823529</v>
      </c>
      <c r="C40" s="11"/>
      <c r="D40" s="11">
        <f t="shared" si="15"/>
        <v>3.5294117647058822</v>
      </c>
      <c r="E40" s="11"/>
      <c r="F40" s="11">
        <f t="shared" si="16"/>
        <v>4</v>
      </c>
      <c r="G40" s="11"/>
      <c r="H40" s="11">
        <f t="shared" si="17"/>
        <v>0.47058823529411775</v>
      </c>
      <c r="I40" s="11"/>
      <c r="J40" s="11"/>
      <c r="K40" s="2"/>
    </row>
    <row r="41" spans="1:11" ht="12.75" customHeight="1">
      <c r="A41" s="4">
        <v>9</v>
      </c>
      <c r="B41" s="11">
        <f t="shared" si="14"/>
        <v>4.117647058823529</v>
      </c>
      <c r="C41" s="11"/>
      <c r="D41" s="11">
        <f t="shared" si="15"/>
        <v>-1.4705882352941178</v>
      </c>
      <c r="E41" s="11"/>
      <c r="F41" s="11">
        <f t="shared" si="16"/>
        <v>0</v>
      </c>
      <c r="G41" s="11"/>
      <c r="H41" s="11">
        <f t="shared" si="17"/>
        <v>0.47058823529411775</v>
      </c>
      <c r="I41" s="11"/>
      <c r="J41" s="11"/>
      <c r="K41" s="2"/>
    </row>
    <row r="42" spans="1:11" ht="12.75" customHeight="1">
      <c r="A42" s="4">
        <v>10</v>
      </c>
      <c r="B42" s="11">
        <f t="shared" si="14"/>
        <v>5.117647058823529</v>
      </c>
      <c r="C42" s="11"/>
      <c r="D42" s="11">
        <f t="shared" si="15"/>
        <v>1.5294117647058822</v>
      </c>
      <c r="E42" s="11"/>
      <c r="F42" s="11">
        <f t="shared" si="16"/>
        <v>-2</v>
      </c>
      <c r="G42" s="11"/>
      <c r="H42" s="11">
        <f t="shared" si="17"/>
        <v>0.47058823529411775</v>
      </c>
      <c r="I42" s="11"/>
      <c r="J42" s="11"/>
      <c r="K42" s="2"/>
    </row>
    <row r="43" spans="1:11" ht="12.75" customHeight="1">
      <c r="A43" s="4">
        <v>11</v>
      </c>
      <c r="B43" s="11">
        <f t="shared" si="14"/>
        <v>-1.882352941176471</v>
      </c>
      <c r="C43" s="11"/>
      <c r="D43" s="11">
        <f t="shared" si="15"/>
        <v>0.52941176470588225</v>
      </c>
      <c r="E43" s="11"/>
      <c r="F43" s="11">
        <f t="shared" si="16"/>
        <v>-1</v>
      </c>
      <c r="G43" s="11"/>
      <c r="H43" s="11">
        <f t="shared" si="17"/>
        <v>0.47058823529411775</v>
      </c>
      <c r="I43" s="11"/>
      <c r="J43" s="11"/>
      <c r="K43" s="2"/>
    </row>
    <row r="44" spans="1:11" ht="12.75" customHeight="1">
      <c r="A44" s="4">
        <v>12</v>
      </c>
      <c r="B44" s="11">
        <f t="shared" si="14"/>
        <v>-2.882352941176471</v>
      </c>
      <c r="C44" s="11"/>
      <c r="D44" s="11">
        <f t="shared" si="15"/>
        <v>0.52941176470588225</v>
      </c>
      <c r="E44" s="11"/>
      <c r="F44" s="11">
        <f t="shared" si="16"/>
        <v>-3</v>
      </c>
      <c r="G44" s="11"/>
      <c r="H44" s="11">
        <f t="shared" si="17"/>
        <v>0.47058823529411775</v>
      </c>
      <c r="I44" s="11"/>
      <c r="J44" s="11"/>
      <c r="K44" s="2"/>
    </row>
    <row r="45" spans="1:11" ht="12.75" customHeight="1">
      <c r="A45" s="4">
        <v>13</v>
      </c>
      <c r="B45" s="11">
        <f t="shared" si="14"/>
        <v>-1.882352941176471</v>
      </c>
      <c r="C45" s="11"/>
      <c r="D45" s="11">
        <f t="shared" si="15"/>
        <v>-0.47058823529411775</v>
      </c>
      <c r="E45" s="11"/>
      <c r="F45" s="11">
        <f t="shared" si="16"/>
        <v>5</v>
      </c>
      <c r="G45" s="11"/>
      <c r="H45" s="11">
        <f t="shared" si="17"/>
        <v>0.47058823529411775</v>
      </c>
      <c r="I45" s="11"/>
      <c r="J45" s="11"/>
      <c r="K45" s="2"/>
    </row>
    <row r="46" spans="1:11" ht="12.75" customHeight="1">
      <c r="A46" s="4">
        <v>14</v>
      </c>
      <c r="B46" s="11">
        <f t="shared" si="14"/>
        <v>-2.882352941176471</v>
      </c>
      <c r="C46" s="11"/>
      <c r="D46" s="11">
        <f t="shared" si="15"/>
        <v>-0.47058823529411775</v>
      </c>
      <c r="E46" s="11"/>
      <c r="F46" s="11">
        <f t="shared" si="16"/>
        <v>0</v>
      </c>
      <c r="G46" s="11"/>
      <c r="H46" s="11">
        <f t="shared" si="17"/>
        <v>0.47058823529411775</v>
      </c>
      <c r="I46" s="11"/>
      <c r="J46" s="11"/>
      <c r="K46" s="2"/>
    </row>
    <row r="47" spans="1:11" ht="12.75" customHeight="1">
      <c r="A47" s="4">
        <v>15</v>
      </c>
      <c r="B47" s="11">
        <f t="shared" si="14"/>
        <v>0.11764705882352899</v>
      </c>
      <c r="C47" s="11"/>
      <c r="D47" s="11">
        <f t="shared" si="15"/>
        <v>-0.47058823529411775</v>
      </c>
      <c r="E47" s="11"/>
      <c r="F47" s="11">
        <f t="shared" si="16"/>
        <v>-1</v>
      </c>
      <c r="G47" s="11"/>
      <c r="H47" s="11">
        <f t="shared" si="17"/>
        <v>0.47058823529411775</v>
      </c>
      <c r="I47" s="11"/>
      <c r="J47" s="11"/>
      <c r="K47" s="2"/>
    </row>
    <row r="48" spans="1:11" ht="12.75" customHeight="1">
      <c r="A48" s="4">
        <v>16</v>
      </c>
      <c r="B48" s="11">
        <f t="shared" si="14"/>
        <v>-1.882352941176471</v>
      </c>
      <c r="C48" s="11"/>
      <c r="D48" s="11">
        <f t="shared" si="15"/>
        <v>-2.4705882352941178</v>
      </c>
      <c r="E48" s="11"/>
      <c r="F48" s="11">
        <f t="shared" si="16"/>
        <v>-2</v>
      </c>
      <c r="G48" s="11"/>
      <c r="H48" s="11">
        <f t="shared" si="17"/>
        <v>0.47058823529411775</v>
      </c>
      <c r="I48" s="11"/>
      <c r="J48" s="11"/>
      <c r="K48" s="2"/>
    </row>
    <row r="49" spans="1:11" ht="12.75" customHeight="1">
      <c r="A49" s="4">
        <v>17</v>
      </c>
      <c r="B49" s="11">
        <f t="shared" si="14"/>
        <v>-1.882352941176471</v>
      </c>
      <c r="C49" s="11"/>
      <c r="D49" s="11">
        <f t="shared" si="15"/>
        <v>-2.4705882352941178</v>
      </c>
      <c r="E49" s="11"/>
      <c r="F49" s="11">
        <f t="shared" si="16"/>
        <v>-2</v>
      </c>
      <c r="G49" s="11"/>
      <c r="H49" s="11">
        <f t="shared" si="17"/>
        <v>-7.5294117647058822</v>
      </c>
      <c r="I49" s="11"/>
      <c r="J49" s="11"/>
      <c r="K49" s="2"/>
    </row>
    <row r="50" spans="1:11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1" ht="12.75" customHeight="1">
      <c r="A51" s="4" t="s">
        <v>29</v>
      </c>
      <c r="B51" s="11" t="s">
        <v>30</v>
      </c>
      <c r="C51" s="11"/>
      <c r="D51" s="11" t="s">
        <v>31</v>
      </c>
      <c r="E51" s="11"/>
      <c r="F51" s="11" t="s">
        <v>32</v>
      </c>
      <c r="G51" s="11"/>
      <c r="H51" s="11" t="s">
        <v>33</v>
      </c>
      <c r="I51" s="11"/>
      <c r="J51" s="11"/>
      <c r="K51" s="2"/>
    </row>
    <row r="52" spans="1:11" ht="12.75" customHeight="1">
      <c r="A52" s="4">
        <v>1</v>
      </c>
      <c r="B52" s="11">
        <f>(B3-$B$28)/$B$28*100</f>
        <v>84.337349397590344</v>
      </c>
      <c r="C52" s="11"/>
      <c r="D52" s="11">
        <f>(C3-$C$28)/$C$28*100</f>
        <v>82.79569892473117</v>
      </c>
      <c r="E52" s="11"/>
      <c r="F52" s="11">
        <f>(D3-$D$28)/$D$28*100</f>
        <v>-100</v>
      </c>
      <c r="G52" s="11"/>
      <c r="H52" s="11">
        <f>(E3-$E$28)/$E$28*100</f>
        <v>4.9382716049382731</v>
      </c>
      <c r="I52" s="11"/>
      <c r="J52" s="11"/>
      <c r="K52" s="2"/>
    </row>
    <row r="53" spans="1:11" ht="12.75" customHeight="1">
      <c r="A53" s="4">
        <v>2</v>
      </c>
      <c r="B53" s="11">
        <f t="shared" ref="B53:B68" si="18">(B4-$B$28)/$B$28*100</f>
        <v>22.891566265060231</v>
      </c>
      <c r="C53" s="11"/>
      <c r="D53" s="11">
        <f t="shared" ref="D53:D68" si="19">(C4-$C$28)/$C$28*100</f>
        <v>-26.881720430107531</v>
      </c>
      <c r="E53" s="11"/>
      <c r="F53" s="11">
        <f t="shared" ref="F53:F68" si="20">(D4-$D$28)/$D$28*100</f>
        <v>-20</v>
      </c>
      <c r="G53" s="11"/>
      <c r="H53" s="11">
        <f t="shared" ref="H53:H68" si="21">(E4-$E$28)/$E$28*100</f>
        <v>4.9382716049382731</v>
      </c>
      <c r="I53" s="11"/>
      <c r="J53" s="11"/>
      <c r="K53" s="2"/>
    </row>
    <row r="54" spans="1:11" ht="12.75" customHeight="1">
      <c r="A54" s="4">
        <v>3</v>
      </c>
      <c r="B54" s="11">
        <f t="shared" si="18"/>
        <v>-18.072289156626514</v>
      </c>
      <c r="C54" s="11"/>
      <c r="D54" s="11">
        <f t="shared" si="19"/>
        <v>-26.881720430107531</v>
      </c>
      <c r="E54" s="11"/>
      <c r="F54" s="11">
        <f t="shared" si="20"/>
        <v>-40</v>
      </c>
      <c r="G54" s="11"/>
      <c r="H54" s="11">
        <f t="shared" si="21"/>
        <v>4.9382716049382731</v>
      </c>
      <c r="I54" s="11"/>
      <c r="J54" s="11"/>
      <c r="K54" s="2"/>
    </row>
    <row r="55" spans="1:11" ht="12.75" customHeight="1">
      <c r="A55" s="4">
        <v>4</v>
      </c>
      <c r="B55" s="11">
        <f t="shared" si="18"/>
        <v>-59.036144578313255</v>
      </c>
      <c r="C55" s="11"/>
      <c r="D55" s="11">
        <f t="shared" si="19"/>
        <v>-8.6021505376344098</v>
      </c>
      <c r="E55" s="11"/>
      <c r="F55" s="11">
        <f t="shared" si="20"/>
        <v>-20</v>
      </c>
      <c r="G55" s="11"/>
      <c r="H55" s="11">
        <f t="shared" si="21"/>
        <v>4.9382716049382731</v>
      </c>
      <c r="I55" s="11"/>
      <c r="J55" s="11"/>
      <c r="K55" s="2"/>
    </row>
    <row r="56" spans="1:11" ht="12.75" customHeight="1">
      <c r="A56" s="4">
        <v>5</v>
      </c>
      <c r="B56" s="11">
        <f t="shared" si="18"/>
        <v>-38.55421686746989</v>
      </c>
      <c r="C56" s="11"/>
      <c r="D56" s="11">
        <f t="shared" si="19"/>
        <v>-8.6021505376344098</v>
      </c>
      <c r="E56" s="11"/>
      <c r="F56" s="11">
        <f t="shared" si="20"/>
        <v>20</v>
      </c>
      <c r="G56" s="11"/>
      <c r="H56" s="11">
        <f t="shared" si="21"/>
        <v>4.9382716049382731</v>
      </c>
      <c r="I56" s="11"/>
      <c r="J56" s="11"/>
      <c r="K56" s="2"/>
    </row>
    <row r="57" spans="1:11" ht="12.75" customHeight="1">
      <c r="A57" s="4">
        <v>6</v>
      </c>
      <c r="B57" s="11">
        <f t="shared" si="18"/>
        <v>2.4096385542168584</v>
      </c>
      <c r="C57" s="11"/>
      <c r="D57" s="11">
        <f t="shared" si="19"/>
        <v>27.956989247311824</v>
      </c>
      <c r="E57" s="11"/>
      <c r="F57" s="11">
        <f t="shared" si="20"/>
        <v>40</v>
      </c>
      <c r="G57" s="11"/>
      <c r="H57" s="11">
        <f t="shared" si="21"/>
        <v>4.9382716049382731</v>
      </c>
      <c r="I57" s="11"/>
      <c r="J57" s="11"/>
      <c r="K57" s="2"/>
    </row>
    <row r="58" spans="1:11" ht="12.75" customHeight="1">
      <c r="A58" s="4">
        <v>7</v>
      </c>
      <c r="B58" s="11">
        <f t="shared" si="18"/>
        <v>22.891566265060231</v>
      </c>
      <c r="C58" s="11"/>
      <c r="D58" s="11">
        <f t="shared" si="19"/>
        <v>-8.6021505376344098</v>
      </c>
      <c r="E58" s="11"/>
      <c r="F58" s="11">
        <f t="shared" si="20"/>
        <v>60</v>
      </c>
      <c r="G58" s="11"/>
      <c r="H58" s="11">
        <f t="shared" si="21"/>
        <v>4.9382716049382731</v>
      </c>
      <c r="I58" s="11"/>
      <c r="J58" s="11"/>
      <c r="K58" s="2"/>
    </row>
    <row r="59" spans="1:11" ht="12.75" customHeight="1">
      <c r="A59" s="4">
        <v>8</v>
      </c>
      <c r="B59" s="11">
        <f t="shared" si="18"/>
        <v>63.855421686746972</v>
      </c>
      <c r="C59" s="11"/>
      <c r="D59" s="11">
        <f t="shared" si="19"/>
        <v>64.516129032258064</v>
      </c>
      <c r="E59" s="11"/>
      <c r="F59" s="11">
        <f t="shared" si="20"/>
        <v>80</v>
      </c>
      <c r="G59" s="11"/>
      <c r="H59" s="11">
        <f t="shared" si="21"/>
        <v>4.9382716049382731</v>
      </c>
      <c r="I59" s="11"/>
      <c r="J59" s="11"/>
      <c r="K59" s="2"/>
    </row>
    <row r="60" spans="1:11" ht="12.75" customHeight="1">
      <c r="A60" s="4">
        <v>9</v>
      </c>
      <c r="B60" s="11">
        <f t="shared" si="18"/>
        <v>84.337349397590344</v>
      </c>
      <c r="C60" s="11"/>
      <c r="D60" s="11">
        <f t="shared" si="19"/>
        <v>-26.881720430107531</v>
      </c>
      <c r="E60" s="11"/>
      <c r="F60" s="11">
        <f t="shared" si="20"/>
        <v>0</v>
      </c>
      <c r="G60" s="11"/>
      <c r="H60" s="11">
        <f t="shared" si="21"/>
        <v>4.9382716049382731</v>
      </c>
      <c r="I60" s="11"/>
      <c r="J60" s="11"/>
      <c r="K60" s="2"/>
    </row>
    <row r="61" spans="1:11" ht="12.75" customHeight="1">
      <c r="A61" s="4">
        <v>10</v>
      </c>
      <c r="B61" s="11">
        <f t="shared" si="18"/>
        <v>104.81927710843372</v>
      </c>
      <c r="C61" s="11"/>
      <c r="D61" s="11">
        <f t="shared" si="19"/>
        <v>27.956989247311824</v>
      </c>
      <c r="E61" s="11"/>
      <c r="F61" s="11">
        <f t="shared" si="20"/>
        <v>-40</v>
      </c>
      <c r="G61" s="11"/>
      <c r="H61" s="11">
        <f t="shared" si="21"/>
        <v>4.9382716049382731</v>
      </c>
      <c r="I61" s="11"/>
      <c r="J61" s="11"/>
      <c r="K61" s="2"/>
    </row>
    <row r="62" spans="1:11" ht="12.75" customHeight="1">
      <c r="A62" s="4">
        <v>11</v>
      </c>
      <c r="B62" s="11">
        <f t="shared" si="18"/>
        <v>-38.55421686746989</v>
      </c>
      <c r="C62" s="11"/>
      <c r="D62" s="11">
        <f t="shared" si="19"/>
        <v>9.6774193548387082</v>
      </c>
      <c r="E62" s="11"/>
      <c r="F62" s="11">
        <f t="shared" si="20"/>
        <v>-20</v>
      </c>
      <c r="G62" s="11"/>
      <c r="H62" s="11">
        <f t="shared" si="21"/>
        <v>4.9382716049382731</v>
      </c>
      <c r="I62" s="11"/>
      <c r="J62" s="11"/>
      <c r="K62" s="2"/>
    </row>
    <row r="63" spans="1:11" ht="12.75" customHeight="1">
      <c r="A63" s="4">
        <v>12</v>
      </c>
      <c r="B63" s="11">
        <f t="shared" si="18"/>
        <v>-59.036144578313255</v>
      </c>
      <c r="C63" s="11"/>
      <c r="D63" s="11">
        <f t="shared" si="19"/>
        <v>9.6774193548387082</v>
      </c>
      <c r="E63" s="11"/>
      <c r="F63" s="11">
        <f t="shared" si="20"/>
        <v>-60</v>
      </c>
      <c r="G63" s="11"/>
      <c r="H63" s="11">
        <f t="shared" si="21"/>
        <v>4.9382716049382731</v>
      </c>
      <c r="I63" s="11"/>
      <c r="J63" s="11"/>
      <c r="K63" s="2"/>
    </row>
    <row r="64" spans="1:11" ht="12.75" customHeight="1">
      <c r="A64" s="4">
        <v>13</v>
      </c>
      <c r="B64" s="11">
        <f t="shared" si="18"/>
        <v>-38.55421686746989</v>
      </c>
      <c r="C64" s="11"/>
      <c r="D64" s="11">
        <f t="shared" si="19"/>
        <v>-8.6021505376344098</v>
      </c>
      <c r="E64" s="11"/>
      <c r="F64" s="11">
        <f t="shared" si="20"/>
        <v>100</v>
      </c>
      <c r="G64" s="11"/>
      <c r="H64" s="11">
        <f t="shared" si="21"/>
        <v>4.9382716049382731</v>
      </c>
      <c r="I64" s="11"/>
      <c r="J64" s="11"/>
      <c r="K64" s="2"/>
    </row>
    <row r="65" spans="1:11" ht="12.75" customHeight="1">
      <c r="A65" s="4">
        <v>14</v>
      </c>
      <c r="B65" s="11">
        <f t="shared" si="18"/>
        <v>-59.036144578313255</v>
      </c>
      <c r="C65" s="11"/>
      <c r="D65" s="11">
        <f t="shared" si="19"/>
        <v>-8.6021505376344098</v>
      </c>
      <c r="E65" s="11"/>
      <c r="F65" s="11">
        <f t="shared" si="20"/>
        <v>0</v>
      </c>
      <c r="G65" s="11"/>
      <c r="H65" s="11">
        <f t="shared" si="21"/>
        <v>4.9382716049382731</v>
      </c>
      <c r="I65" s="11"/>
      <c r="J65" s="11"/>
      <c r="K65" s="2"/>
    </row>
    <row r="66" spans="1:11" ht="12.75" customHeight="1">
      <c r="A66" s="4">
        <v>15</v>
      </c>
      <c r="B66" s="11">
        <f t="shared" si="18"/>
        <v>2.4096385542168584</v>
      </c>
      <c r="C66" s="11"/>
      <c r="D66" s="11">
        <f t="shared" si="19"/>
        <v>-8.6021505376344098</v>
      </c>
      <c r="E66" s="11"/>
      <c r="F66" s="11">
        <f t="shared" si="20"/>
        <v>-20</v>
      </c>
      <c r="G66" s="11"/>
      <c r="H66" s="11">
        <f t="shared" si="21"/>
        <v>4.9382716049382731</v>
      </c>
      <c r="I66" s="11"/>
      <c r="J66" s="11"/>
      <c r="K66" s="2"/>
    </row>
    <row r="67" spans="1:11" ht="12.75" customHeight="1">
      <c r="A67" s="4">
        <v>16</v>
      </c>
      <c r="B67" s="11">
        <f t="shared" si="18"/>
        <v>-38.55421686746989</v>
      </c>
      <c r="C67" s="11"/>
      <c r="D67" s="11">
        <f t="shared" si="19"/>
        <v>-45.161290322580641</v>
      </c>
      <c r="E67" s="11"/>
      <c r="F67" s="11">
        <f t="shared" si="20"/>
        <v>-40</v>
      </c>
      <c r="G67" s="11"/>
      <c r="H67" s="11">
        <f t="shared" si="21"/>
        <v>4.9382716049382731</v>
      </c>
      <c r="I67" s="11"/>
      <c r="J67" s="11"/>
      <c r="K67" s="2"/>
    </row>
    <row r="68" spans="1:11" ht="12.75" customHeight="1">
      <c r="A68" s="4">
        <v>17</v>
      </c>
      <c r="B68" s="11">
        <f t="shared" si="18"/>
        <v>-38.55421686746989</v>
      </c>
      <c r="C68" s="11"/>
      <c r="D68" s="11">
        <f t="shared" si="19"/>
        <v>-45.161290322580641</v>
      </c>
      <c r="E68" s="11"/>
      <c r="F68" s="11">
        <f t="shared" si="20"/>
        <v>-40</v>
      </c>
      <c r="G68" s="11"/>
      <c r="H68" s="11">
        <f t="shared" si="21"/>
        <v>-79.012345679012341</v>
      </c>
      <c r="I68" s="11"/>
      <c r="J68" s="11"/>
      <c r="K68" s="2"/>
    </row>
    <row r="69" spans="1:11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1" ht="12.75" customHeight="1">
      <c r="A70" s="2"/>
      <c r="B70" s="11" t="s">
        <v>34</v>
      </c>
      <c r="C70" s="11"/>
      <c r="D70" s="11" t="s">
        <v>35</v>
      </c>
      <c r="E70" s="11"/>
      <c r="F70" s="11" t="s">
        <v>36</v>
      </c>
      <c r="G70" s="11"/>
      <c r="H70" s="11" t="s">
        <v>37</v>
      </c>
      <c r="I70" s="11"/>
      <c r="J70" s="11"/>
      <c r="K70" s="2"/>
    </row>
    <row r="71" spans="1:11" ht="12.75" customHeight="1">
      <c r="A71" s="2"/>
      <c r="B71" s="11">
        <f>QUARTILE(B3:B19,1)</f>
        <v>3</v>
      </c>
      <c r="C71" s="11"/>
      <c r="D71" s="11">
        <f>QUARTILE(C3:C19,1)</f>
        <v>4</v>
      </c>
      <c r="E71" s="11"/>
      <c r="F71" s="11">
        <f>QUARTILE(D4:D19,1)</f>
        <v>3</v>
      </c>
      <c r="G71" s="11"/>
      <c r="H71" s="11">
        <f>QUARTILE(E3:E19,1)</f>
        <v>10</v>
      </c>
      <c r="I71" s="11"/>
      <c r="J71" s="11"/>
      <c r="K71" s="2"/>
    </row>
    <row r="72" spans="1:11" ht="12.75">
      <c r="A72" s="2"/>
      <c r="B72" s="11" t="s">
        <v>38</v>
      </c>
      <c r="C72" s="11"/>
      <c r="D72" s="11" t="s">
        <v>39</v>
      </c>
      <c r="E72" s="11"/>
      <c r="F72" s="11" t="s">
        <v>40</v>
      </c>
      <c r="G72" s="11"/>
      <c r="H72" s="11" t="s">
        <v>41</v>
      </c>
      <c r="I72" s="11"/>
      <c r="J72" s="11"/>
      <c r="K72" s="2"/>
    </row>
    <row r="73" spans="1:11" ht="12.75">
      <c r="A73" s="2"/>
      <c r="B73" s="11">
        <f>PERCENTILE(B3:B19,25%)</f>
        <v>3</v>
      </c>
      <c r="C73" s="11"/>
      <c r="D73" s="11">
        <f>-PERCENTILE(C3:C19,25%)</f>
        <v>-4</v>
      </c>
      <c r="E73" s="11"/>
      <c r="F73" s="11">
        <f>PERCENTILE(D3:D19,25%)</f>
        <v>3</v>
      </c>
      <c r="G73" s="11"/>
      <c r="H73" s="11">
        <f>PERCENTILE(E3:E19,25%)</f>
        <v>10</v>
      </c>
      <c r="I73" s="11"/>
      <c r="J73" s="11"/>
      <c r="K73" s="2"/>
    </row>
    <row r="74" spans="1:11" ht="12.75">
      <c r="A74" s="2"/>
      <c r="B74" s="12"/>
      <c r="C74" s="12"/>
      <c r="D74" s="12"/>
      <c r="E74" s="12"/>
      <c r="F74" s="12"/>
      <c r="G74" s="12"/>
      <c r="H74" s="12"/>
      <c r="I74" s="12"/>
      <c r="J74" s="12"/>
    </row>
    <row r="75" spans="1:11" ht="12.75">
      <c r="A75" s="3" t="s">
        <v>42</v>
      </c>
      <c r="B75" s="3" t="s">
        <v>43</v>
      </c>
      <c r="D75" s="3" t="s">
        <v>42</v>
      </c>
      <c r="E75" s="3" t="s">
        <v>44</v>
      </c>
      <c r="F75" s="2"/>
      <c r="G75" s="3" t="s">
        <v>42</v>
      </c>
      <c r="H75" s="3" t="s">
        <v>45</v>
      </c>
      <c r="I75" s="2"/>
    </row>
    <row r="76" spans="1:11" ht="12.75">
      <c r="A76" s="4">
        <v>1</v>
      </c>
      <c r="B76" s="5">
        <f>AVERAGE(B3:E3)</f>
        <v>9.6666666666666661</v>
      </c>
      <c r="D76" s="4">
        <v>1</v>
      </c>
      <c r="E76" s="3">
        <f>AVERAGE(B3:E3)</f>
        <v>9.6666666666666661</v>
      </c>
      <c r="F76" s="2"/>
      <c r="G76" s="4">
        <v>1</v>
      </c>
      <c r="H76" s="3" t="str">
        <f>IF(B76&gt;=5,"Promovat","Picat")</f>
        <v>Promovat</v>
      </c>
      <c r="I76" s="2"/>
    </row>
    <row r="77" spans="1:11" ht="12.75">
      <c r="A77" s="4">
        <v>2</v>
      </c>
      <c r="B77" s="3">
        <f>AVERAGE(B4:E4)</f>
        <v>6</v>
      </c>
      <c r="D77" s="4">
        <v>2</v>
      </c>
      <c r="E77" s="3">
        <f>AVERAGE(B4:E4)</f>
        <v>6</v>
      </c>
      <c r="F77" s="2"/>
      <c r="G77" s="4">
        <v>2</v>
      </c>
      <c r="H77" s="3" t="str">
        <f t="shared" ref="H77:H92" si="22">IF(B77&gt;=5,"Promovat","Picat")</f>
        <v>Promovat</v>
      </c>
      <c r="I77" s="2"/>
    </row>
    <row r="78" spans="1:11" ht="12.75">
      <c r="A78" s="4">
        <v>3</v>
      </c>
      <c r="B78" s="3">
        <f>AVERAGE(B5:E5)</f>
        <v>5.25</v>
      </c>
      <c r="D78" s="4">
        <v>3</v>
      </c>
      <c r="E78" s="3">
        <f>AVERAGE(B5:E5)</f>
        <v>5.25</v>
      </c>
      <c r="F78" s="2"/>
      <c r="G78" s="4">
        <v>3</v>
      </c>
      <c r="H78" s="3" t="str">
        <f t="shared" si="22"/>
        <v>Promovat</v>
      </c>
      <c r="I78" s="2"/>
    </row>
    <row r="79" spans="1:11" ht="12.75">
      <c r="A79" s="4">
        <v>4</v>
      </c>
      <c r="B79" s="3">
        <f>AVERAGE(B6:E6)</f>
        <v>5.25</v>
      </c>
      <c r="D79" s="4">
        <v>4</v>
      </c>
      <c r="E79" s="3">
        <f>AVERAGE(B6:E6)</f>
        <v>5.25</v>
      </c>
      <c r="F79" s="2"/>
      <c r="G79" s="4">
        <v>4</v>
      </c>
      <c r="H79" s="3" t="str">
        <f t="shared" si="22"/>
        <v>Promovat</v>
      </c>
      <c r="I79" s="2"/>
    </row>
    <row r="80" spans="1:11" ht="12.75">
      <c r="A80" s="4">
        <v>5</v>
      </c>
      <c r="B80" s="3">
        <f>AVERAGE(B7:E7)</f>
        <v>6</v>
      </c>
      <c r="D80" s="4">
        <v>5</v>
      </c>
      <c r="E80" s="3">
        <f>AVERAGE(B7:E7)</f>
        <v>6</v>
      </c>
      <c r="F80" s="2"/>
      <c r="G80" s="4">
        <v>5</v>
      </c>
      <c r="H80" s="3" t="str">
        <f t="shared" si="22"/>
        <v>Promovat</v>
      </c>
      <c r="I80" s="2"/>
    </row>
    <row r="81" spans="1:11" ht="12.75">
      <c r="A81" s="4">
        <v>6</v>
      </c>
      <c r="B81" s="3">
        <f>AVERAGE(B8:E8)</f>
        <v>7.25</v>
      </c>
      <c r="D81" s="4">
        <v>6</v>
      </c>
      <c r="E81" s="3">
        <f>AVERAGE(B8:E8)</f>
        <v>7.25</v>
      </c>
      <c r="F81" s="2"/>
      <c r="G81" s="4">
        <v>6</v>
      </c>
      <c r="H81" s="3" t="str">
        <f t="shared" si="22"/>
        <v>Promovat</v>
      </c>
      <c r="I81" s="2"/>
    </row>
    <row r="82" spans="1:11" ht="12.75">
      <c r="A82" s="4">
        <v>7</v>
      </c>
      <c r="B82" s="3">
        <f>AVERAGE(B9:E9)</f>
        <v>7.25</v>
      </c>
      <c r="D82" s="4">
        <v>7</v>
      </c>
      <c r="E82" s="3">
        <f>AVERAGE(B9:E9)</f>
        <v>7.25</v>
      </c>
      <c r="F82" s="2"/>
      <c r="G82" s="4">
        <v>7</v>
      </c>
      <c r="H82" s="3" t="str">
        <f t="shared" si="22"/>
        <v>Promovat</v>
      </c>
      <c r="I82" s="2"/>
    </row>
    <row r="83" spans="1:11" ht="12.75">
      <c r="A83" s="4">
        <v>8</v>
      </c>
      <c r="B83" s="3">
        <f>AVERAGE(B10:E10)</f>
        <v>9</v>
      </c>
      <c r="D83" s="4">
        <v>8</v>
      </c>
      <c r="E83" s="3">
        <f>AVERAGE(B10:E10)</f>
        <v>9</v>
      </c>
      <c r="F83" s="2"/>
      <c r="G83" s="4">
        <v>8</v>
      </c>
      <c r="H83" s="3" t="str">
        <f t="shared" si="22"/>
        <v>Promovat</v>
      </c>
      <c r="I83" s="2"/>
    </row>
    <row r="84" spans="1:11" ht="12.75">
      <c r="A84" s="4">
        <v>9</v>
      </c>
      <c r="B84" s="3">
        <f>AVERAGE(B11:E11)</f>
        <v>7</v>
      </c>
      <c r="D84" s="4">
        <v>9</v>
      </c>
      <c r="E84" s="3">
        <f>AVERAGE(B11:E11)</f>
        <v>7</v>
      </c>
      <c r="F84" s="2"/>
      <c r="G84" s="4">
        <v>9</v>
      </c>
      <c r="H84" s="3" t="str">
        <f t="shared" si="22"/>
        <v>Promovat</v>
      </c>
      <c r="I84" s="2"/>
    </row>
    <row r="85" spans="1:11" ht="12.75">
      <c r="A85" s="4">
        <v>10</v>
      </c>
      <c r="B85" s="3">
        <f>AVERAGE(B12:E12)</f>
        <v>7.5</v>
      </c>
      <c r="D85" s="4">
        <v>10</v>
      </c>
      <c r="E85" s="3">
        <f>AVERAGE(B12:E12)</f>
        <v>7.5</v>
      </c>
      <c r="F85" s="2"/>
      <c r="G85" s="4">
        <v>10</v>
      </c>
      <c r="H85" s="3" t="str">
        <f t="shared" si="22"/>
        <v>Promovat</v>
      </c>
      <c r="I85" s="2"/>
    </row>
    <row r="86" spans="1:11" ht="12.75">
      <c r="A86" s="4">
        <v>11</v>
      </c>
      <c r="B86" s="3">
        <f>AVERAGE(B13:E13)</f>
        <v>5.75</v>
      </c>
      <c r="D86" s="4">
        <v>11</v>
      </c>
      <c r="E86" s="3">
        <f>AVERAGE(B13:E13)</f>
        <v>5.75</v>
      </c>
      <c r="F86" s="2"/>
      <c r="G86" s="4">
        <v>11</v>
      </c>
      <c r="H86" s="3" t="str">
        <f t="shared" si="22"/>
        <v>Promovat</v>
      </c>
      <c r="I86" s="2"/>
    </row>
    <row r="87" spans="1:11" ht="12.75">
      <c r="A87" s="4">
        <v>12</v>
      </c>
      <c r="B87" s="3">
        <f>AVERAGE(B14:E14)</f>
        <v>5</v>
      </c>
      <c r="D87" s="4">
        <v>12</v>
      </c>
      <c r="E87" s="3">
        <f>AVERAGE(B14:E14)</f>
        <v>5</v>
      </c>
      <c r="F87" s="2"/>
      <c r="G87" s="4">
        <v>12</v>
      </c>
      <c r="H87" s="3" t="str">
        <f t="shared" si="22"/>
        <v>Promovat</v>
      </c>
      <c r="I87" s="2"/>
    </row>
    <row r="88" spans="1:11" ht="12.75">
      <c r="A88" s="4">
        <v>13</v>
      </c>
      <c r="B88" s="3">
        <f>AVERAGE(B15:E15)</f>
        <v>7</v>
      </c>
      <c r="D88" s="4">
        <v>13</v>
      </c>
      <c r="E88" s="3">
        <f>AVERAGE(B15:E15)</f>
        <v>7</v>
      </c>
      <c r="F88" s="2"/>
      <c r="G88" s="4">
        <v>13</v>
      </c>
      <c r="H88" s="3" t="str">
        <f t="shared" si="22"/>
        <v>Promovat</v>
      </c>
      <c r="I88" s="2"/>
    </row>
    <row r="89" spans="1:11" ht="12.75">
      <c r="A89" s="4">
        <v>14</v>
      </c>
      <c r="B89" s="3">
        <f>AVERAGE(B16:E16)</f>
        <v>5.5</v>
      </c>
      <c r="D89" s="4">
        <v>14</v>
      </c>
      <c r="E89" s="3">
        <f>AVERAGE(B16:E16)</f>
        <v>5.5</v>
      </c>
      <c r="F89" s="2"/>
      <c r="G89" s="4">
        <v>14</v>
      </c>
      <c r="H89" s="3" t="str">
        <f t="shared" si="22"/>
        <v>Promovat</v>
      </c>
      <c r="I89" s="2"/>
    </row>
    <row r="90" spans="1:11" ht="12.75">
      <c r="A90" s="4">
        <v>15</v>
      </c>
      <c r="B90" s="3">
        <f>AVERAGE(B17:E17)</f>
        <v>6</v>
      </c>
      <c r="D90" s="4">
        <v>15</v>
      </c>
      <c r="E90" s="3">
        <f>AVERAGE(B17:E17)</f>
        <v>6</v>
      </c>
      <c r="F90" s="2"/>
      <c r="G90" s="4">
        <v>15</v>
      </c>
      <c r="H90" s="3" t="str">
        <f t="shared" si="22"/>
        <v>Promovat</v>
      </c>
      <c r="I90" s="2"/>
    </row>
    <row r="91" spans="1:11" ht="12.75">
      <c r="A91" s="4">
        <v>16</v>
      </c>
      <c r="B91" s="3">
        <f>AVERAGE(B18:E18)</f>
        <v>4.75</v>
      </c>
      <c r="D91" s="4">
        <v>16</v>
      </c>
      <c r="E91" s="3">
        <f>AVERAGE(B18:E18)</f>
        <v>4.75</v>
      </c>
      <c r="F91" s="2"/>
      <c r="G91" s="4">
        <v>16</v>
      </c>
      <c r="H91" s="3" t="str">
        <f t="shared" si="22"/>
        <v>Picat</v>
      </c>
      <c r="I91" s="2"/>
    </row>
    <row r="92" spans="1:11" ht="12.75">
      <c r="A92" s="4">
        <v>17</v>
      </c>
      <c r="B92" s="5">
        <f>AVERAGE(B19:E19)</f>
        <v>2.75</v>
      </c>
      <c r="D92" s="4">
        <v>17</v>
      </c>
      <c r="E92" s="3">
        <f>AVERAGE(B19:E19)</f>
        <v>2.75</v>
      </c>
      <c r="F92" s="2"/>
      <c r="G92" s="7">
        <v>17</v>
      </c>
      <c r="H92" s="6" t="str">
        <f t="shared" si="22"/>
        <v>Picat</v>
      </c>
      <c r="I92" s="2"/>
      <c r="J92" s="2"/>
    </row>
    <row r="93" spans="1:11" ht="12.75" customHeight="1">
      <c r="A93" s="2"/>
      <c r="B93" s="2"/>
      <c r="C93" s="2"/>
      <c r="D93" s="2"/>
      <c r="E93" s="2"/>
      <c r="F93" s="2"/>
      <c r="G93" s="3" t="s">
        <v>46</v>
      </c>
      <c r="H93" s="3">
        <f>COUNTIF(B76:B92,"&gt;=5")</f>
        <v>15</v>
      </c>
      <c r="I93" s="2"/>
      <c r="J93" s="8">
        <f>1/COUNTA(H76:H92)*H93</f>
        <v>0.88235294117647056</v>
      </c>
      <c r="K93" s="2"/>
    </row>
    <row r="94" spans="1:11" ht="12.75" customHeight="1">
      <c r="F94" s="2"/>
      <c r="G94" s="6" t="s">
        <v>47</v>
      </c>
      <c r="H94" s="6">
        <f>COUNTIF(B76:B92,"&lt;5")</f>
        <v>2</v>
      </c>
      <c r="I94" s="2"/>
      <c r="J94" s="8">
        <f>1/COUNTA(H77:H93)*H94</f>
        <v>0.11764705882352941</v>
      </c>
      <c r="K94" s="2"/>
    </row>
    <row r="95" spans="1:11" ht="12.75" customHeight="1">
      <c r="F95" s="2"/>
      <c r="G95" s="3" t="s">
        <v>48</v>
      </c>
      <c r="H95" s="3">
        <f>COUNTIFS(B76:B92,"&gt;=1",B76:B92,"&lt;5")</f>
        <v>2</v>
      </c>
      <c r="I95" s="2"/>
      <c r="J95" s="2"/>
    </row>
    <row r="96" spans="1:11" ht="12.75" customHeight="1">
      <c r="F96" s="2"/>
      <c r="G96" s="3" t="s">
        <v>49</v>
      </c>
      <c r="H96" s="3">
        <f>COUNTIFS(B76:B92,"&gt;=5",B76:B92,"&lt;7")</f>
        <v>8</v>
      </c>
      <c r="I96" s="2"/>
    </row>
    <row r="97" spans="6:9" ht="12.75" customHeight="1">
      <c r="F97" s="2"/>
      <c r="G97" s="3" t="s">
        <v>50</v>
      </c>
      <c r="H97" s="3">
        <f>COUNTIFS(B76:B92,"&gt;=7",B76:B92,"&lt;8")</f>
        <v>5</v>
      </c>
      <c r="I97" s="2"/>
    </row>
    <row r="98" spans="6:9" ht="12.75" customHeight="1">
      <c r="F98" s="2"/>
      <c r="G98" s="3" t="s">
        <v>51</v>
      </c>
      <c r="H98" s="3">
        <f>COUNTIFS(B76:B92,"&gt;=8",B76:B92,"&lt;10")</f>
        <v>2</v>
      </c>
      <c r="I98" s="2"/>
    </row>
    <row r="99" spans="6:9" ht="12.75" customHeight="1">
      <c r="G99" s="2"/>
      <c r="H99" s="2"/>
    </row>
    <row r="100" spans="6:9" ht="12.75" customHeight="1"/>
    <row r="101" spans="6:9" ht="12.75" customHeight="1"/>
    <row r="102" spans="6:9" ht="12.75" customHeight="1"/>
    <row r="103" spans="6:9" ht="12.75" customHeight="1"/>
    <row r="104" spans="6:9" ht="12.75" customHeight="1"/>
    <row r="105" spans="6:9" ht="12.75" customHeight="1"/>
    <row r="106" spans="6:9" ht="12.75" customHeight="1"/>
    <row r="107" spans="6:9" ht="12.75" customHeight="1"/>
    <row r="108" spans="6:9" ht="12.75" customHeight="1"/>
    <row r="109" spans="6:9" ht="12.75" customHeight="1"/>
    <row r="110" spans="6:9" ht="12.75" customHeight="1"/>
    <row r="111" spans="6:9" ht="12.75" customHeight="1"/>
    <row r="112" spans="6:9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sortState xmlns:xlrd2="http://schemas.microsoft.com/office/spreadsheetml/2017/richdata2" ref="D76:E92">
    <sortCondition ref="D76:D92"/>
  </sortState>
  <mergeCells count="164">
    <mergeCell ref="B32:C32"/>
    <mergeCell ref="B33:C33"/>
    <mergeCell ref="B34:C34"/>
    <mergeCell ref="B35:C35"/>
    <mergeCell ref="B36:C36"/>
    <mergeCell ref="B37:C37"/>
    <mergeCell ref="B46:C46"/>
    <mergeCell ref="B47:C47"/>
    <mergeCell ref="B48:C48"/>
    <mergeCell ref="F32:G32"/>
    <mergeCell ref="H32:J32"/>
    <mergeCell ref="F33:G33"/>
    <mergeCell ref="F34:G34"/>
    <mergeCell ref="F35:G35"/>
    <mergeCell ref="F36:G36"/>
    <mergeCell ref="F37:G37"/>
    <mergeCell ref="D41:E41"/>
    <mergeCell ref="D42:E42"/>
    <mergeCell ref="D32:E32"/>
    <mergeCell ref="D33:E33"/>
    <mergeCell ref="D34:E34"/>
    <mergeCell ref="D35:E35"/>
    <mergeCell ref="D36:E36"/>
    <mergeCell ref="D37:E37"/>
    <mergeCell ref="D38:E38"/>
    <mergeCell ref="D39:E39"/>
    <mergeCell ref="H33:J33"/>
    <mergeCell ref="H34:J34"/>
    <mergeCell ref="H35:J35"/>
    <mergeCell ref="H36:J36"/>
    <mergeCell ref="H37:J37"/>
    <mergeCell ref="H38:J38"/>
    <mergeCell ref="F44:G44"/>
    <mergeCell ref="F45:G45"/>
    <mergeCell ref="B49:C49"/>
    <mergeCell ref="B38:C38"/>
    <mergeCell ref="B39:C39"/>
    <mergeCell ref="B40:C40"/>
    <mergeCell ref="B41:C41"/>
    <mergeCell ref="B42:C42"/>
    <mergeCell ref="B43:C43"/>
    <mergeCell ref="F38:G38"/>
    <mergeCell ref="F39:G39"/>
    <mergeCell ref="F40:G40"/>
    <mergeCell ref="F41:G41"/>
    <mergeCell ref="F42:G42"/>
    <mergeCell ref="F43:G43"/>
    <mergeCell ref="H45:J45"/>
    <mergeCell ref="H46:J46"/>
    <mergeCell ref="D40:E40"/>
    <mergeCell ref="H47:J47"/>
    <mergeCell ref="H48:J48"/>
    <mergeCell ref="H49:J49"/>
    <mergeCell ref="B51:C51"/>
    <mergeCell ref="H39:J39"/>
    <mergeCell ref="H40:J40"/>
    <mergeCell ref="H41:J41"/>
    <mergeCell ref="H42:J42"/>
    <mergeCell ref="H43:J43"/>
    <mergeCell ref="H44:J44"/>
    <mergeCell ref="F47:G47"/>
    <mergeCell ref="F48:G48"/>
    <mergeCell ref="F49:G49"/>
    <mergeCell ref="D47:E47"/>
    <mergeCell ref="D48:E48"/>
    <mergeCell ref="D49:E49"/>
    <mergeCell ref="D43:E43"/>
    <mergeCell ref="D44:E44"/>
    <mergeCell ref="D45:E45"/>
    <mergeCell ref="D46:E46"/>
    <mergeCell ref="B44:C44"/>
    <mergeCell ref="B45:C45"/>
    <mergeCell ref="F46:G46"/>
    <mergeCell ref="B68:C68"/>
    <mergeCell ref="D51:E51"/>
    <mergeCell ref="D52:E52"/>
    <mergeCell ref="D53:E53"/>
    <mergeCell ref="D54:E54"/>
    <mergeCell ref="D55:E55"/>
    <mergeCell ref="B58:C58"/>
    <mergeCell ref="B59:C59"/>
    <mergeCell ref="B60:C60"/>
    <mergeCell ref="B61:C61"/>
    <mergeCell ref="B62:C62"/>
    <mergeCell ref="B63:C63"/>
    <mergeCell ref="B52:C52"/>
    <mergeCell ref="B53:C53"/>
    <mergeCell ref="B54:C54"/>
    <mergeCell ref="B55:C55"/>
    <mergeCell ref="B56:C56"/>
    <mergeCell ref="B57:C57"/>
    <mergeCell ref="D66:E66"/>
    <mergeCell ref="D67:E67"/>
    <mergeCell ref="D56:E56"/>
    <mergeCell ref="D57:E57"/>
    <mergeCell ref="D58:E58"/>
    <mergeCell ref="D59:E59"/>
    <mergeCell ref="D60:E60"/>
    <mergeCell ref="D61:E61"/>
    <mergeCell ref="B64:C64"/>
    <mergeCell ref="B65:C65"/>
    <mergeCell ref="B66:C66"/>
    <mergeCell ref="B67:C67"/>
    <mergeCell ref="H51:J51"/>
    <mergeCell ref="H52:J52"/>
    <mergeCell ref="H53:J53"/>
    <mergeCell ref="H54:J54"/>
    <mergeCell ref="H55:J55"/>
    <mergeCell ref="H56:J56"/>
    <mergeCell ref="H57:J57"/>
    <mergeCell ref="F60:G60"/>
    <mergeCell ref="F61:G61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H64:J64"/>
    <mergeCell ref="H65:J65"/>
    <mergeCell ref="H66:J66"/>
    <mergeCell ref="H67:J67"/>
    <mergeCell ref="H68:J68"/>
    <mergeCell ref="B70:C70"/>
    <mergeCell ref="H58:J58"/>
    <mergeCell ref="H59:J59"/>
    <mergeCell ref="H60:J60"/>
    <mergeCell ref="H61:J61"/>
    <mergeCell ref="H62:J62"/>
    <mergeCell ref="H63:J63"/>
    <mergeCell ref="F66:G66"/>
    <mergeCell ref="F67:G67"/>
    <mergeCell ref="F68:G68"/>
    <mergeCell ref="F62:G62"/>
    <mergeCell ref="F63:G63"/>
    <mergeCell ref="F64:G64"/>
    <mergeCell ref="F65:G65"/>
    <mergeCell ref="D68:E68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B71:C71"/>
    <mergeCell ref="B72:C72"/>
    <mergeCell ref="B73:C73"/>
    <mergeCell ref="B74:C74"/>
    <mergeCell ref="F70:G70"/>
    <mergeCell ref="F71:G71"/>
    <mergeCell ref="F72:G72"/>
    <mergeCell ref="F73:G73"/>
    <mergeCell ref="F74:G74"/>
    <mergeCell ref="H70:J70"/>
    <mergeCell ref="H71:J71"/>
    <mergeCell ref="H72:J72"/>
    <mergeCell ref="H73:J73"/>
    <mergeCell ref="H74:J74"/>
  </mergeCells>
  <conditionalFormatting sqref="H3:H19">
    <cfRule type="cellIs" dxfId="2" priority="5" operator="lessThanOrEqual">
      <formula>3</formula>
    </cfRule>
  </conditionalFormatting>
  <conditionalFormatting sqref="H3:H19">
    <cfRule type="cellIs" dxfId="1" priority="6" operator="between">
      <formula>3</formula>
      <formula>8</formula>
    </cfRule>
  </conditionalFormatting>
  <conditionalFormatting sqref="H3:H19">
    <cfRule type="cellIs" dxfId="0" priority="7" operator="greaterThanOrEqual">
      <formula>8</formula>
    </cfRule>
  </conditionalFormatting>
  <conditionalFormatting sqref="B76:B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:E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B9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6:E9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STEFAN-ANTONIO BOGORODEA</cp:lastModifiedBy>
  <cp:revision/>
  <dcterms:created xsi:type="dcterms:W3CDTF">2024-10-09T07:59:45Z</dcterms:created>
  <dcterms:modified xsi:type="dcterms:W3CDTF">2025-04-26T15:07:19Z</dcterms:modified>
  <cp:category/>
  <cp:contentStatus/>
</cp:coreProperties>
</file>