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codeName="ThisWorkbook"/>
  <xr:revisionPtr revIDLastSave="0" documentId="13_ncr:1_{A0C13141-73D3-440B-8773-1318FA64C404}" xr6:coauthVersionLast="47" xr6:coauthVersionMax="47" xr10:uidLastSave="{00000000-0000-0000-0000-000000000000}"/>
  <bookViews>
    <workbookView xWindow="-28920" yWindow="-1425" windowWidth="29040" windowHeight="15840"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11" l="1"/>
  <c r="F27" i="11" s="1"/>
  <c r="E26" i="11"/>
  <c r="F26" i="11" s="1"/>
  <c r="E25" i="11"/>
  <c r="F25" i="11" s="1"/>
  <c r="E24" i="11"/>
  <c r="F24" i="11" s="1"/>
  <c r="E23" i="11"/>
  <c r="E22" i="11"/>
  <c r="F22" i="11" s="1"/>
  <c r="E21" i="11"/>
  <c r="F21" i="11" s="1"/>
  <c r="E20" i="11"/>
  <c r="F23" i="11"/>
  <c r="E19" i="11"/>
  <c r="F19" i="11" s="1"/>
  <c r="E18" i="11"/>
  <c r="F18" i="11" s="1"/>
  <c r="E17" i="11"/>
  <c r="F17" i="11" s="1"/>
  <c r="E16" i="11"/>
  <c r="F16" i="11" s="1"/>
  <c r="E15" i="11"/>
  <c r="E14" i="11"/>
  <c r="F14" i="11" s="1"/>
  <c r="E13" i="11"/>
  <c r="F13" i="11" s="1"/>
  <c r="F20" i="11"/>
  <c r="E12" i="11"/>
  <c r="F12" i="11" s="1"/>
  <c r="E11" i="11"/>
  <c r="F11" i="11" s="1"/>
  <c r="E10" i="11"/>
  <c r="F10" i="11" s="1"/>
  <c r="F15" i="11"/>
  <c r="E3" i="11"/>
  <c r="F9" i="11" s="1"/>
  <c r="H28" i="11"/>
  <c r="H7" i="11"/>
  <c r="E9" i="11" l="1"/>
  <c r="I5" i="11" l="1"/>
  <c r="H8" i="11"/>
  <c r="H9" i="11" l="1"/>
  <c r="I6" i="11"/>
  <c r="J5" i="11" l="1"/>
  <c r="K5" i="11" s="1"/>
  <c r="L5" i="11" s="1"/>
  <c r="M5" i="11" s="1"/>
  <c r="N5" i="11" s="1"/>
  <c r="O5" i="11" s="1"/>
  <c r="P5" i="11" s="1"/>
  <c r="I4" i="11"/>
  <c r="H13" i="11" l="1"/>
  <c r="H11"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H10"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<sst xmlns="http://schemas.openxmlformats.org/spreadsheetml/2006/main" count="59" uniqueCount="54">
  <si>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</si>
  <si>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</si>
  <si>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</si>
  <si>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</si>
  <si>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</si>
  <si>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</si>
  <si>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</si>
  <si>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</si>
  <si>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</si>
  <si>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</si>
  <si>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</si>
  <si>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</si>
  <si>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</si>
  <si>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</si>
  <si>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</si>
  <si>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</si>
  <si>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</si>
  <si>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</si>
  <si>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</si>
  <si>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</si>
  <si>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</si>
  <si>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</si>
  <si>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</si>
  <si>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</si>
  <si>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</si>
  <si>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</si>
  <si>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</si>
  <si>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</si>
  <si>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</si>
  <si>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</si>
  <si>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</si>
  <si>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</si>
  <si>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</si>
  <si>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</si>
  <si>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</si>
  <si>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INYCOM</t>
  </si>
  <si>
    <t>Antonio M. Pardo Ruiz</t>
  </si>
  <si>
    <t xml:space="preserve"> </t>
  </si>
  <si>
    <t>*</t>
  </si>
  <si>
    <t>CURSO SPRING</t>
  </si>
  <si>
    <t>Introduccion a Spring</t>
  </si>
  <si>
    <t>Spring con VSC</t>
  </si>
  <si>
    <t>Spring MVC</t>
  </si>
  <si>
    <t xml:space="preserve">Spring MVC I </t>
  </si>
  <si>
    <t>Spring MVC Inyecciones de dependencias</t>
  </si>
  <si>
    <t>Spring MVC Thymeleaf</t>
  </si>
  <si>
    <t>Spring MVC Excepciones</t>
  </si>
  <si>
    <t>Spring MVC Thymeleaf Avanzado</t>
  </si>
  <si>
    <t>Spring MVC Security</t>
  </si>
  <si>
    <t>Spring Rest</t>
  </si>
  <si>
    <t>Spring Rest -Postman</t>
  </si>
  <si>
    <t>Spring Rest -Diseño de Aplicación Completa</t>
  </si>
  <si>
    <t>Spring Rest-Diseño de Aplicación Completa</t>
  </si>
  <si>
    <t>Spring Rest con 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</si>
</sst>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C0A]d\ &quot;de&quot;\ mmmm\ &quot;de&quot;\ yyyy;@"/>
    <numFmt numFmtId="168" formatCode="d\-m\-yy;@"/>
    <numFmt numFmtId="169"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8" borderId="0" applyNumberFormat="0" applyBorder="0" applyAlignment="0" applyProtection="0"/>
    <xf numFmtId="0" fontId="28" fillId="9" borderId="0" applyNumberFormat="0" applyBorder="0" applyAlignment="0" applyProtection="0"/>
    <xf numFmtId="0" fontId="29" fillId="10" borderId="0" applyNumberFormat="0" applyBorder="0" applyAlignment="0" applyProtection="0"/>
    <xf numFmtId="0" fontId="30" fillId="11" borderId="11" applyNumberFormat="0" applyAlignment="0" applyProtection="0"/>
    <xf numFmtId="0" fontId="31" fillId="12" borderId="12" applyNumberFormat="0" applyAlignment="0" applyProtection="0"/>
    <xf numFmtId="0" fontId="32" fillId="12" borderId="11" applyNumberFormat="0" applyAlignment="0" applyProtection="0"/>
    <xf numFmtId="0" fontId="33" fillId="0" borderId="13" applyNumberFormat="0" applyFill="0" applyAlignment="0" applyProtection="0"/>
    <xf numFmtId="0" fontId="34" fillId="13" borderId="14" applyNumberFormat="0" applyAlignment="0" applyProtection="0"/>
    <xf numFmtId="0" fontId="35" fillId="0" borderId="0" applyNumberFormat="0" applyFill="0" applyBorder="0" applyAlignment="0" applyProtection="0"/>
    <xf numFmtId="0" fontId="9" fillId="14"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22"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22"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22"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22"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22"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cellStyleXfs>
  <cellXfs count="6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7" borderId="1" xfId="0" applyFont="1" applyFill="1" applyBorder="1" applyAlignment="1">
      <alignment horizontal="left" vertical="center" indent="1"/>
    </xf>
    <xf numFmtId="0" fontId="7" fillId="7" borderId="1" xfId="0" applyFont="1" applyFill="1" applyBorder="1" applyAlignment="1">
      <alignment horizontal="center" vertical="center" wrapText="1"/>
    </xf>
    <xf numFmtId="0" fontId="12" fillId="6"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3"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5" borderId="2" xfId="11" applyFill="1">
      <alignment horizontal="center" vertical="center"/>
    </xf>
    <xf numFmtId="0" fontId="9" fillId="3" borderId="2" xfId="11" applyFill="1">
      <alignment horizontal="center" vertical="center"/>
    </xf>
    <xf numFmtId="0" fontId="9" fillId="3"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9" fontId="11" fillId="4" borderId="6" xfId="0" applyNumberFormat="1" applyFont="1" applyFill="1" applyBorder="1" applyAlignment="1">
      <alignment horizontal="center" vertical="center"/>
    </xf>
    <xf numFmtId="169" fontId="11" fillId="4" borderId="0" xfId="0" applyNumberFormat="1" applyFont="1" applyFill="1" applyAlignment="1">
      <alignment horizontal="center" vertical="center"/>
    </xf>
    <xf numFmtId="169" fontId="11" fillId="4" borderId="7" xfId="0" applyNumberFormat="1" applyFont="1" applyFill="1" applyBorder="1" applyAlignment="1">
      <alignment horizontal="center" vertical="center"/>
    </xf>
    <xf numFmtId="168" fontId="9" fillId="3" borderId="2" xfId="10" applyFill="1">
      <alignment horizontal="center" vertical="center"/>
    </xf>
    <xf numFmtId="167" fontId="0" fillId="4" borderId="4" xfId="0" applyNumberFormat="1" applyFill="1" applyBorder="1" applyAlignment="1">
      <alignment horizontal="left" vertical="center" wrapText="1" indent="1"/>
    </xf>
    <xf numFmtId="167" fontId="0" fillId="4" borderId="1" xfId="0" applyNumberFormat="1" applyFill="1" applyBorder="1" applyAlignment="1">
      <alignment horizontal="left" vertical="center" wrapText="1" indent="1"/>
    </xf>
    <xf numFmtId="167" fontId="0" fillId="4"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zoomScale="70" zoomScaleNormal="70" zoomScalePageLayoutView="70" workbookViewId="0">
      <pane ySplit="6" topLeftCell="A8" activePane="bottomLeft" state="frozen"/>
      <selection pane="bottomLeft" activeCell="AB10" sqref="AB10"/>
    </sheetView>
  </sheetViews>
  <sheetFormatPr baseColWidth="10" defaultColWidth="9.140625" defaultRowHeight="30" customHeight="1" x14ac:dyDescent="0.25"/>
  <cols>
    <col min="1" max="1" width="2.7109375" style="35" customWidth="1"/>
    <col min="2" max="2" width="29.42578125" customWidth="1"/>
    <col min="3" max="3" width="30.7109375" customWidth="1"/>
    <col min="4" max="4" width="10.7109375" customWidth="1"/>
    <col min="5" max="5" width="10.42578125" style="5" customWidth="1"/>
    <col min="6" max="6" width="10.42578125" customWidth="1"/>
    <col min="7" max="7" width="2.7109375" customWidth="1"/>
    <col min="8" max="8" width="9.42578125" hidden="1" customWidth="1"/>
    <col min="9" max="64" width="3.28515625" customWidth="1"/>
    <col min="69" max="70" width="10.28515625"/>
  </cols>
  <sheetData>
    <row r="1" spans="1:64" ht="30" customHeight="1" x14ac:dyDescent="0.45">
      <c r="A1" s="36" t="s">
        <v>0</v>
      </c>
      <c r="B1" s="39" t="s">
        <v>39</v>
      </c>
      <c r="C1" s="1"/>
      <c r="D1" s="2"/>
      <c r="E1" s="4"/>
      <c r="F1" s="24"/>
      <c r="H1" s="2"/>
      <c r="I1" s="46"/>
    </row>
    <row r="2" spans="1:64" ht="30" customHeight="1" x14ac:dyDescent="0.3">
      <c r="A2" s="35" t="s">
        <v>1</v>
      </c>
      <c r="B2" s="40" t="s">
        <v>35</v>
      </c>
      <c r="I2" s="47"/>
    </row>
    <row r="3" spans="1:64" ht="30" customHeight="1" x14ac:dyDescent="0.25">
      <c r="A3" s="35" t="s">
        <v>2</v>
      </c>
      <c r="B3" s="41" t="s">
        <v>36</v>
      </c>
      <c r="C3" s="61" t="s">
        <v>13</v>
      </c>
      <c r="D3" s="62"/>
      <c r="E3" s="60">
        <f>DATE(2024,1,12)</f>
        <v>45303</v>
      </c>
      <c r="F3" s="60"/>
    </row>
    <row r="4" spans="1:64" ht="30" customHeight="1" x14ac:dyDescent="0.25">
      <c r="A4" s="36" t="s">
        <v>3</v>
      </c>
      <c r="C4" s="61" t="s">
        <v>14</v>
      </c>
      <c r="D4" s="62"/>
      <c r="E4" s="7">
        <v>1</v>
      </c>
      <c r="I4" s="57">
        <f>I5</f>
        <v>45299</v>
      </c>
      <c r="J4" s="58"/>
      <c r="K4" s="58"/>
      <c r="L4" s="58"/>
      <c r="M4" s="58"/>
      <c r="N4" s="58"/>
      <c r="O4" s="59"/>
      <c r="P4" s="57">
        <f>P5</f>
        <v>45306</v>
      </c>
      <c r="Q4" s="58"/>
      <c r="R4" s="58"/>
      <c r="S4" s="58"/>
      <c r="T4" s="58"/>
      <c r="U4" s="58"/>
      <c r="V4" s="59"/>
      <c r="W4" s="57">
        <f>W5</f>
        <v>45313</v>
      </c>
      <c r="X4" s="58"/>
      <c r="Y4" s="58"/>
      <c r="Z4" s="58"/>
      <c r="AA4" s="58"/>
      <c r="AB4" s="58"/>
      <c r="AC4" s="59"/>
      <c r="AD4" s="57">
        <f>AD5</f>
        <v>45320</v>
      </c>
      <c r="AE4" s="58"/>
      <c r="AF4" s="58"/>
      <c r="AG4" s="58"/>
      <c r="AH4" s="58"/>
      <c r="AI4" s="58"/>
      <c r="AJ4" s="59"/>
      <c r="AK4" s="57">
        <f>AK5</f>
        <v>45327</v>
      </c>
      <c r="AL4" s="58"/>
      <c r="AM4" s="58"/>
      <c r="AN4" s="58"/>
      <c r="AO4" s="58"/>
      <c r="AP4" s="58"/>
      <c r="AQ4" s="59"/>
      <c r="AR4" s="57">
        <f>AR5</f>
        <v>45334</v>
      </c>
      <c r="AS4" s="58"/>
      <c r="AT4" s="58"/>
      <c r="AU4" s="58"/>
      <c r="AV4" s="58"/>
      <c r="AW4" s="58"/>
      <c r="AX4" s="59"/>
      <c r="AY4" s="57">
        <f>AY5</f>
        <v>45341</v>
      </c>
      <c r="AZ4" s="58"/>
      <c r="BA4" s="58"/>
      <c r="BB4" s="58"/>
      <c r="BC4" s="58"/>
      <c r="BD4" s="58"/>
      <c r="BE4" s="59"/>
      <c r="BF4" s="57">
        <f>BF5</f>
        <v>45348</v>
      </c>
      <c r="BG4" s="58"/>
      <c r="BH4" s="58"/>
      <c r="BI4" s="58"/>
      <c r="BJ4" s="58"/>
      <c r="BK4" s="58"/>
      <c r="BL4" s="59"/>
    </row>
    <row r="5" spans="1:64" ht="15" customHeight="1" x14ac:dyDescent="0.25">
      <c r="A5" s="36" t="s">
        <v>4</v>
      </c>
      <c r="B5" s="45"/>
      <c r="C5" s="45"/>
      <c r="D5" s="45"/>
      <c r="E5" s="45"/>
      <c r="F5" s="45"/>
      <c r="G5" s="45"/>
      <c r="I5" s="53">
        <f>Inicio_del_proyecto-WEEKDAY(Inicio_del_proyecto,1)+2+7*(Semana_para_mostrar-1)</f>
        <v>45299</v>
      </c>
      <c r="J5" s="54">
        <f>I5+1</f>
        <v>45300</v>
      </c>
      <c r="K5" s="54">
        <f t="shared" ref="K5:AX5" si="0">J5+1</f>
        <v>45301</v>
      </c>
      <c r="L5" s="54">
        <f t="shared" si="0"/>
        <v>45302</v>
      </c>
      <c r="M5" s="54">
        <f t="shared" si="0"/>
        <v>45303</v>
      </c>
      <c r="N5" s="54">
        <f t="shared" si="0"/>
        <v>45304</v>
      </c>
      <c r="O5" s="55">
        <f t="shared" si="0"/>
        <v>45305</v>
      </c>
      <c r="P5" s="53">
        <f>O5+1</f>
        <v>45306</v>
      </c>
      <c r="Q5" s="54">
        <f>P5+1</f>
        <v>45307</v>
      </c>
      <c r="R5" s="54">
        <f t="shared" si="0"/>
        <v>45308</v>
      </c>
      <c r="S5" s="54">
        <f t="shared" si="0"/>
        <v>45309</v>
      </c>
      <c r="T5" s="54">
        <f t="shared" si="0"/>
        <v>45310</v>
      </c>
      <c r="U5" s="54">
        <f t="shared" si="0"/>
        <v>45311</v>
      </c>
      <c r="V5" s="55">
        <f t="shared" si="0"/>
        <v>45312</v>
      </c>
      <c r="W5" s="53">
        <f>V5+1</f>
        <v>45313</v>
      </c>
      <c r="X5" s="54">
        <f>W5+1</f>
        <v>45314</v>
      </c>
      <c r="Y5" s="54">
        <f t="shared" si="0"/>
        <v>45315</v>
      </c>
      <c r="Z5" s="54">
        <f t="shared" si="0"/>
        <v>45316</v>
      </c>
      <c r="AA5" s="54">
        <f t="shared" si="0"/>
        <v>45317</v>
      </c>
      <c r="AB5" s="54">
        <f t="shared" si="0"/>
        <v>45318</v>
      </c>
      <c r="AC5" s="55">
        <f t="shared" si="0"/>
        <v>45319</v>
      </c>
      <c r="AD5" s="53">
        <f>AC5+1</f>
        <v>45320</v>
      </c>
      <c r="AE5" s="54">
        <f>AD5+1</f>
        <v>45321</v>
      </c>
      <c r="AF5" s="54">
        <f t="shared" si="0"/>
        <v>45322</v>
      </c>
      <c r="AG5" s="54">
        <f t="shared" si="0"/>
        <v>45323</v>
      </c>
      <c r="AH5" s="54">
        <f t="shared" si="0"/>
        <v>45324</v>
      </c>
      <c r="AI5" s="54">
        <f t="shared" si="0"/>
        <v>45325</v>
      </c>
      <c r="AJ5" s="55">
        <f t="shared" si="0"/>
        <v>45326</v>
      </c>
      <c r="AK5" s="53">
        <f>AJ5+1</f>
        <v>45327</v>
      </c>
      <c r="AL5" s="54">
        <f>AK5+1</f>
        <v>45328</v>
      </c>
      <c r="AM5" s="54">
        <f t="shared" si="0"/>
        <v>45329</v>
      </c>
      <c r="AN5" s="54">
        <f t="shared" si="0"/>
        <v>45330</v>
      </c>
      <c r="AO5" s="54">
        <f t="shared" si="0"/>
        <v>45331</v>
      </c>
      <c r="AP5" s="54">
        <f t="shared" si="0"/>
        <v>45332</v>
      </c>
      <c r="AQ5" s="55">
        <f t="shared" si="0"/>
        <v>45333</v>
      </c>
      <c r="AR5" s="53">
        <f>AQ5+1</f>
        <v>45334</v>
      </c>
      <c r="AS5" s="54">
        <f>AR5+1</f>
        <v>45335</v>
      </c>
      <c r="AT5" s="54">
        <f t="shared" si="0"/>
        <v>45336</v>
      </c>
      <c r="AU5" s="54">
        <f t="shared" si="0"/>
        <v>45337</v>
      </c>
      <c r="AV5" s="54">
        <f t="shared" si="0"/>
        <v>45338</v>
      </c>
      <c r="AW5" s="54">
        <f t="shared" si="0"/>
        <v>45339</v>
      </c>
      <c r="AX5" s="55">
        <f t="shared" si="0"/>
        <v>45340</v>
      </c>
      <c r="AY5" s="53">
        <f>AX5+1</f>
        <v>45341</v>
      </c>
      <c r="AZ5" s="54">
        <f>AY5+1</f>
        <v>45342</v>
      </c>
      <c r="BA5" s="54">
        <f t="shared" ref="BA5:BE5" si="1">AZ5+1</f>
        <v>45343</v>
      </c>
      <c r="BB5" s="54">
        <f t="shared" si="1"/>
        <v>45344</v>
      </c>
      <c r="BC5" s="54">
        <f t="shared" si="1"/>
        <v>45345</v>
      </c>
      <c r="BD5" s="54">
        <f t="shared" si="1"/>
        <v>45346</v>
      </c>
      <c r="BE5" s="55">
        <f t="shared" si="1"/>
        <v>45347</v>
      </c>
      <c r="BF5" s="53">
        <f>BE5+1</f>
        <v>45348</v>
      </c>
      <c r="BG5" s="54">
        <f>BF5+1</f>
        <v>45349</v>
      </c>
      <c r="BH5" s="54">
        <f t="shared" ref="BH5:BL5" si="2">BG5+1</f>
        <v>45350</v>
      </c>
      <c r="BI5" s="54">
        <f t="shared" si="2"/>
        <v>45351</v>
      </c>
      <c r="BJ5" s="54">
        <f t="shared" si="2"/>
        <v>45352</v>
      </c>
      <c r="BK5" s="54">
        <f t="shared" si="2"/>
        <v>45353</v>
      </c>
      <c r="BL5" s="55">
        <f t="shared" si="2"/>
        <v>45354</v>
      </c>
    </row>
    <row r="6" spans="1:64" ht="30" customHeight="1" thickBot="1" x14ac:dyDescent="0.3">
      <c r="A6" s="36" t="s">
        <v>5</v>
      </c>
      <c r="B6" s="8" t="s">
        <v>11</v>
      </c>
      <c r="C6" s="9" t="s">
        <v>15</v>
      </c>
      <c r="D6" s="9" t="s">
        <v>16</v>
      </c>
      <c r="E6" s="9" t="s">
        <v>17</v>
      </c>
      <c r="F6" s="9" t="s">
        <v>18</v>
      </c>
      <c r="G6" s="9"/>
      <c r="H6" s="9" t="s">
        <v>19</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
      <c r="A7" s="35" t="s">
        <v>6</v>
      </c>
      <c r="C7" s="38"/>
      <c r="E7"/>
      <c r="H7" t="str">
        <f>IF(OR(ISBLANK(task_start),ISBLANK(task_end)),"",task_end-task_start+1)</f>
        <v/>
      </c>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row>
    <row r="8" spans="1:64" s="3" customFormat="1" ht="30" customHeight="1" thickBot="1" x14ac:dyDescent="0.3">
      <c r="A8" s="36" t="s">
        <v>7</v>
      </c>
      <c r="B8" s="14"/>
      <c r="C8" s="42"/>
      <c r="D8" s="15"/>
      <c r="E8" s="49"/>
      <c r="F8" s="50"/>
      <c r="G8" s="13"/>
      <c r="H8" s="13" t="str">
        <f t="shared" ref="H8:H28" si="6">IF(OR(ISBLANK(task_start),ISBLANK(task_end)),"",task_end-task_start+1)</f>
        <v/>
      </c>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row>
    <row r="9" spans="1:64" s="3" customFormat="1" ht="30" customHeight="1" thickBot="1" x14ac:dyDescent="0.3">
      <c r="A9" s="36" t="s">
        <v>8</v>
      </c>
      <c r="B9" s="44" t="s">
        <v>40</v>
      </c>
      <c r="C9" s="43" t="s">
        <v>37</v>
      </c>
      <c r="D9" s="16">
        <v>0</v>
      </c>
      <c r="E9" s="56">
        <f>Inicio_del_proyecto</f>
        <v>45303</v>
      </c>
      <c r="F9" s="56">
        <f>Inicio_del_proyecto</f>
        <v>45303</v>
      </c>
      <c r="G9" s="13"/>
      <c r="H9" s="13">
        <f t="shared" si="6"/>
        <v>1</v>
      </c>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row>
    <row r="10" spans="1:64" s="3" customFormat="1" ht="30" customHeight="1" thickBot="1" x14ac:dyDescent="0.3">
      <c r="A10" s="36" t="s">
        <v>9</v>
      </c>
      <c r="B10" s="44" t="s">
        <v>41</v>
      </c>
      <c r="C10" s="43"/>
      <c r="D10" s="16">
        <v>0</v>
      </c>
      <c r="E10" s="56">
        <f>DATE(2024,1,15)</f>
        <v>45306</v>
      </c>
      <c r="F10" s="56">
        <f>E10</f>
        <v>45306</v>
      </c>
      <c r="G10" s="13"/>
      <c r="H10" s="13">
        <f t="shared" si="6"/>
        <v>1</v>
      </c>
      <c r="I10" s="21"/>
      <c r="J10" s="21"/>
      <c r="K10" s="21"/>
      <c r="L10" s="21"/>
      <c r="M10" s="21"/>
      <c r="N10" s="21"/>
      <c r="O10" s="21"/>
      <c r="P10" s="21"/>
      <c r="Q10" s="21"/>
      <c r="R10" s="21"/>
      <c r="S10" s="21"/>
      <c r="T10" s="21"/>
      <c r="U10" s="22"/>
      <c r="V10" s="22"/>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row>
    <row r="11" spans="1:64" s="3" customFormat="1" ht="30" customHeight="1" thickBot="1" x14ac:dyDescent="0.3">
      <c r="A11" s="35"/>
      <c r="B11" s="44" t="s">
        <v>42</v>
      </c>
      <c r="C11" s="43"/>
      <c r="D11" s="16">
        <v>0</v>
      </c>
      <c r="E11" s="56">
        <f>DATE(2024,1,16)</f>
        <v>45307</v>
      </c>
      <c r="F11" s="56">
        <f>E11</f>
        <v>45307</v>
      </c>
      <c r="G11" s="13"/>
      <c r="H11" s="13">
        <f t="shared" si="6"/>
        <v>1</v>
      </c>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row>
    <row r="12" spans="1:64" s="3" customFormat="1" ht="30" customHeight="1" thickBot="1" x14ac:dyDescent="0.3">
      <c r="A12" s="35"/>
      <c r="B12" s="44" t="s">
        <v>42</v>
      </c>
      <c r="C12" s="43"/>
      <c r="D12" s="16">
        <v>0</v>
      </c>
      <c r="E12" s="56">
        <f>DATE(2024,1,18)</f>
        <v>45309</v>
      </c>
      <c r="F12" s="56">
        <f>E12</f>
        <v>45309</v>
      </c>
      <c r="G12" s="13"/>
      <c r="H12" s="13"/>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row>
    <row r="13" spans="1:64" s="3" customFormat="1" ht="30" customHeight="1" thickBot="1" x14ac:dyDescent="0.3">
      <c r="A13" s="35"/>
      <c r="B13" s="44" t="s">
        <v>43</v>
      </c>
      <c r="C13" s="43"/>
      <c r="D13" s="16">
        <v>0</v>
      </c>
      <c r="E13" s="56">
        <f>DATE(2024,1,22)</f>
        <v>45313</v>
      </c>
      <c r="F13" s="56">
        <f t="shared" ref="F13:F27" si="7">E13</f>
        <v>45313</v>
      </c>
      <c r="G13" s="13"/>
      <c r="H13" s="13">
        <f t="shared" si="6"/>
        <v>1</v>
      </c>
      <c r="I13" s="21"/>
      <c r="J13" s="21"/>
      <c r="K13" s="21"/>
      <c r="L13" s="21"/>
      <c r="M13" s="21"/>
      <c r="N13" s="21"/>
      <c r="O13" s="21"/>
      <c r="P13" s="21"/>
      <c r="Q13" s="21"/>
      <c r="R13" s="21"/>
      <c r="S13" s="21"/>
      <c r="T13" s="21"/>
      <c r="U13" s="21"/>
      <c r="V13" s="21"/>
      <c r="W13" s="21"/>
      <c r="X13" s="21"/>
      <c r="Y13" s="22"/>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row>
    <row r="14" spans="1:64" s="3" customFormat="1" ht="30" customHeight="1" thickBot="1" x14ac:dyDescent="0.3">
      <c r="A14" s="35"/>
      <c r="B14" s="44" t="s">
        <v>44</v>
      </c>
      <c r="C14" s="43"/>
      <c r="D14" s="16">
        <v>0</v>
      </c>
      <c r="E14" s="56">
        <f>DATE(2024,1,23)</f>
        <v>45314</v>
      </c>
      <c r="F14" s="56">
        <f t="shared" si="7"/>
        <v>45314</v>
      </c>
      <c r="G14" s="13"/>
      <c r="H14" s="13"/>
      <c r="I14" s="21"/>
      <c r="J14" s="21"/>
      <c r="K14" s="21"/>
      <c r="L14" s="21"/>
      <c r="M14" s="21"/>
      <c r="N14" s="21"/>
      <c r="O14" s="21"/>
      <c r="P14" s="21"/>
      <c r="Q14" s="21"/>
      <c r="R14" s="21"/>
      <c r="S14" s="21"/>
      <c r="T14" s="21"/>
      <c r="U14" s="21"/>
      <c r="V14" s="21"/>
      <c r="W14" s="21"/>
      <c r="X14" s="21"/>
      <c r="Y14" s="22"/>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row>
    <row r="15" spans="1:64" s="3" customFormat="1" ht="30" customHeight="1" thickBot="1" x14ac:dyDescent="0.3">
      <c r="A15" s="35"/>
      <c r="B15" s="44" t="s">
        <v>45</v>
      </c>
      <c r="C15" s="43"/>
      <c r="D15" s="16">
        <v>0</v>
      </c>
      <c r="E15" s="56">
        <f>DATE(2024,1,25)</f>
        <v>45316</v>
      </c>
      <c r="F15" s="56">
        <f t="shared" si="7"/>
        <v>45316</v>
      </c>
      <c r="G15" s="13"/>
      <c r="H15" s="13"/>
      <c r="I15" s="21"/>
      <c r="J15" s="21"/>
      <c r="K15" s="21"/>
      <c r="L15" s="21"/>
      <c r="M15" s="21"/>
      <c r="N15" s="21"/>
      <c r="O15" s="21"/>
      <c r="P15" s="21"/>
      <c r="Q15" s="21"/>
      <c r="R15" s="21"/>
      <c r="S15" s="21"/>
      <c r="T15" s="21"/>
      <c r="U15" s="21"/>
      <c r="V15" s="21"/>
      <c r="W15" s="21"/>
      <c r="X15" s="21"/>
      <c r="Y15" s="22"/>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row>
    <row r="16" spans="1:64" s="3" customFormat="1" ht="30" customHeight="1" thickBot="1" x14ac:dyDescent="0.3">
      <c r="A16" s="35"/>
      <c r="B16" s="44" t="s">
        <v>45</v>
      </c>
      <c r="C16" s="43"/>
      <c r="D16" s="16">
        <v>0</v>
      </c>
      <c r="E16" s="56">
        <f>DATE(2024,1,29)</f>
        <v>45320</v>
      </c>
      <c r="F16" s="56">
        <f t="shared" si="7"/>
        <v>45320</v>
      </c>
      <c r="G16" s="13"/>
      <c r="H16" s="13"/>
      <c r="I16" s="21"/>
      <c r="J16" s="21"/>
      <c r="K16" s="21"/>
      <c r="L16" s="21"/>
      <c r="M16" s="21"/>
      <c r="N16" s="21"/>
      <c r="O16" s="21"/>
      <c r="P16" s="21"/>
      <c r="Q16" s="21"/>
      <c r="R16" s="21"/>
      <c r="S16" s="21"/>
      <c r="T16" s="21"/>
      <c r="U16" s="21"/>
      <c r="V16" s="21"/>
      <c r="W16" s="21"/>
      <c r="X16" s="21"/>
      <c r="Y16" s="22"/>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row>
    <row r="17" spans="1:64" s="3" customFormat="1" ht="30" customHeight="1" thickBot="1" x14ac:dyDescent="0.3">
      <c r="A17" s="35"/>
      <c r="B17" s="44" t="s">
        <v>47</v>
      </c>
      <c r="C17" s="43"/>
      <c r="D17" s="16">
        <v>0</v>
      </c>
      <c r="E17" s="56">
        <f>DATE(2024,1,30)</f>
        <v>45321</v>
      </c>
      <c r="F17" s="56">
        <f t="shared" si="7"/>
        <v>45321</v>
      </c>
      <c r="G17" s="13"/>
      <c r="H17" s="13"/>
      <c r="I17" s="21"/>
      <c r="J17" s="21"/>
      <c r="K17" s="21"/>
      <c r="L17" s="21"/>
      <c r="M17" s="21"/>
      <c r="N17" s="21"/>
      <c r="O17" s="21"/>
      <c r="P17" s="21"/>
      <c r="Q17" s="21"/>
      <c r="R17" s="21"/>
      <c r="S17" s="21"/>
      <c r="T17" s="21"/>
      <c r="U17" s="21"/>
      <c r="V17" s="21"/>
      <c r="W17" s="21"/>
      <c r="X17" s="21"/>
      <c r="Y17" s="22"/>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row>
    <row r="18" spans="1:64" s="3" customFormat="1" ht="30" customHeight="1" thickBot="1" x14ac:dyDescent="0.3">
      <c r="A18" s="35"/>
      <c r="B18" s="44" t="s">
        <v>47</v>
      </c>
      <c r="C18" s="43"/>
      <c r="D18" s="16">
        <v>0</v>
      </c>
      <c r="E18" s="56">
        <f>DATE(2024,2,1)</f>
        <v>45323</v>
      </c>
      <c r="F18" s="56">
        <f t="shared" si="7"/>
        <v>45323</v>
      </c>
      <c r="G18" s="13"/>
      <c r="H18" s="13"/>
      <c r="I18" s="21"/>
      <c r="J18" s="21"/>
      <c r="K18" s="21"/>
      <c r="L18" s="21"/>
      <c r="M18" s="21"/>
      <c r="N18" s="21"/>
      <c r="O18" s="21"/>
      <c r="P18" s="21"/>
      <c r="Q18" s="21"/>
      <c r="R18" s="21"/>
      <c r="S18" s="21"/>
      <c r="T18" s="21"/>
      <c r="U18" s="21"/>
      <c r="V18" s="21"/>
      <c r="W18" s="21"/>
      <c r="X18" s="21"/>
      <c r="Y18" s="22"/>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row>
    <row r="19" spans="1:64" s="3" customFormat="1" ht="30" customHeight="1" thickBot="1" x14ac:dyDescent="0.3">
      <c r="A19" s="35"/>
      <c r="B19" s="44" t="s">
        <v>46</v>
      </c>
      <c r="C19" s="43"/>
      <c r="D19" s="16">
        <v>0</v>
      </c>
      <c r="E19" s="56">
        <f>DATE(2024,2,5)</f>
        <v>45327</v>
      </c>
      <c r="F19" s="56">
        <f t="shared" si="7"/>
        <v>45327</v>
      </c>
      <c r="G19" s="13"/>
      <c r="H19" s="13"/>
      <c r="I19" s="21"/>
      <c r="J19" s="21"/>
      <c r="K19" s="21"/>
      <c r="L19" s="21"/>
      <c r="M19" s="21"/>
      <c r="N19" s="21"/>
      <c r="O19" s="21"/>
      <c r="P19" s="21"/>
      <c r="Q19" s="21"/>
      <c r="R19" s="21"/>
      <c r="S19" s="21"/>
      <c r="T19" s="21"/>
      <c r="U19" s="21"/>
      <c r="V19" s="21"/>
      <c r="W19" s="21"/>
      <c r="X19" s="21"/>
      <c r="Y19" s="22"/>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row>
    <row r="20" spans="1:64" s="3" customFormat="1" ht="30" customHeight="1" thickBot="1" x14ac:dyDescent="0.3">
      <c r="A20" s="35"/>
      <c r="B20" s="44" t="s">
        <v>48</v>
      </c>
      <c r="C20" s="43"/>
      <c r="D20" s="16">
        <v>0</v>
      </c>
      <c r="E20" s="56">
        <f>DATE(2024,2,6)</f>
        <v>45328</v>
      </c>
      <c r="F20" s="56">
        <f t="shared" si="7"/>
        <v>45328</v>
      </c>
      <c r="G20" s="13"/>
      <c r="H20" s="13"/>
      <c r="I20" s="21"/>
      <c r="J20" s="21"/>
      <c r="K20" s="21"/>
      <c r="L20" s="21"/>
      <c r="M20" s="21"/>
      <c r="N20" s="21"/>
      <c r="O20" s="21"/>
      <c r="P20" s="21"/>
      <c r="Q20" s="21"/>
      <c r="R20" s="21"/>
      <c r="S20" s="21"/>
      <c r="T20" s="21"/>
      <c r="U20" s="21"/>
      <c r="V20" s="21"/>
      <c r="W20" s="21"/>
      <c r="X20" s="21"/>
      <c r="Y20" s="22"/>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row>
    <row r="21" spans="1:64" s="3" customFormat="1" ht="30" customHeight="1" thickBot="1" x14ac:dyDescent="0.3">
      <c r="A21" s="35"/>
      <c r="B21" s="44" t="s">
        <v>48</v>
      </c>
      <c r="C21" s="43"/>
      <c r="D21" s="16">
        <v>0</v>
      </c>
      <c r="E21" s="56">
        <f>DATE(2024,2,8)</f>
        <v>45330</v>
      </c>
      <c r="F21" s="56">
        <f t="shared" si="7"/>
        <v>45330</v>
      </c>
      <c r="G21" s="13"/>
      <c r="H21" s="13"/>
      <c r="I21" s="21"/>
      <c r="J21" s="21"/>
      <c r="K21" s="21"/>
      <c r="L21" s="21"/>
      <c r="M21" s="21"/>
      <c r="N21" s="21"/>
      <c r="O21" s="21"/>
      <c r="P21" s="21"/>
      <c r="Q21" s="21"/>
      <c r="R21" s="21"/>
      <c r="S21" s="21"/>
      <c r="T21" s="21"/>
      <c r="U21" s="21"/>
      <c r="V21" s="21"/>
      <c r="W21" s="21"/>
      <c r="X21" s="21"/>
      <c r="Y21" s="22"/>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row>
    <row r="22" spans="1:64" s="3" customFormat="1" ht="30" customHeight="1" thickBot="1" x14ac:dyDescent="0.3">
      <c r="A22" s="35"/>
      <c r="B22" s="44" t="s">
        <v>49</v>
      </c>
      <c r="C22" s="43"/>
      <c r="D22" s="16">
        <v>0</v>
      </c>
      <c r="E22" s="56">
        <f>DATE(2024,2,12)</f>
        <v>45334</v>
      </c>
      <c r="F22" s="56">
        <f t="shared" si="7"/>
        <v>45334</v>
      </c>
      <c r="G22" s="13"/>
      <c r="H22" s="13"/>
      <c r="I22" s="21"/>
      <c r="J22" s="21"/>
      <c r="K22" s="21"/>
      <c r="L22" s="21"/>
      <c r="M22" s="21"/>
      <c r="N22" s="21"/>
      <c r="O22" s="21"/>
      <c r="P22" s="21"/>
      <c r="Q22" s="21"/>
      <c r="R22" s="21"/>
      <c r="S22" s="21"/>
      <c r="T22" s="21"/>
      <c r="U22" s="21"/>
      <c r="V22" s="21"/>
      <c r="W22" s="21"/>
      <c r="X22" s="21"/>
      <c r="Y22" s="22"/>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row>
    <row r="23" spans="1:64" s="3" customFormat="1" ht="30" customHeight="1" thickBot="1" x14ac:dyDescent="0.3">
      <c r="A23" s="35"/>
      <c r="B23" s="44" t="s">
        <v>50</v>
      </c>
      <c r="C23" s="43"/>
      <c r="D23" s="16">
        <v>0</v>
      </c>
      <c r="E23" s="56">
        <f>DATE(2024,2,13)</f>
        <v>45335</v>
      </c>
      <c r="F23" s="56">
        <f t="shared" si="7"/>
        <v>45335</v>
      </c>
      <c r="G23" s="13"/>
      <c r="H23" s="13"/>
      <c r="I23" s="21"/>
      <c r="J23" s="21"/>
      <c r="K23" s="21"/>
      <c r="L23" s="21"/>
      <c r="M23" s="21"/>
      <c r="N23" s="21"/>
      <c r="O23" s="21"/>
      <c r="P23" s="21"/>
      <c r="Q23" s="21"/>
      <c r="R23" s="21"/>
      <c r="S23" s="21"/>
      <c r="T23" s="21"/>
      <c r="U23" s="21"/>
      <c r="V23" s="21"/>
      <c r="W23" s="21"/>
      <c r="X23" s="21"/>
      <c r="Y23" s="22"/>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row>
    <row r="24" spans="1:64" s="3" customFormat="1" ht="30" customHeight="1" thickBot="1" x14ac:dyDescent="0.3">
      <c r="A24" s="35"/>
      <c r="B24" s="44" t="s">
        <v>51</v>
      </c>
      <c r="C24" s="43"/>
      <c r="D24" s="16">
        <v>0</v>
      </c>
      <c r="E24" s="56">
        <f>DATE(2024,2,15)</f>
        <v>45337</v>
      </c>
      <c r="F24" s="56">
        <f t="shared" si="7"/>
        <v>45337</v>
      </c>
      <c r="G24" s="13"/>
      <c r="H24" s="13"/>
      <c r="I24" s="21"/>
      <c r="J24" s="21"/>
      <c r="K24" s="21"/>
      <c r="L24" s="21"/>
      <c r="M24" s="21"/>
      <c r="N24" s="21"/>
      <c r="O24" s="21"/>
      <c r="P24" s="21"/>
      <c r="Q24" s="21"/>
      <c r="R24" s="21"/>
      <c r="S24" s="21"/>
      <c r="T24" s="21"/>
      <c r="U24" s="21"/>
      <c r="V24" s="21"/>
      <c r="W24" s="21"/>
      <c r="X24" s="21"/>
      <c r="Y24" s="22"/>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row>
    <row r="25" spans="1:64" s="3" customFormat="1" ht="30" customHeight="1" thickBot="1" x14ac:dyDescent="0.3">
      <c r="A25" s="35"/>
      <c r="B25" s="44" t="s">
        <v>52</v>
      </c>
      <c r="C25" s="43"/>
      <c r="D25" s="16">
        <v>0</v>
      </c>
      <c r="E25" s="56">
        <f>DATE(2024,2,19)</f>
        <v>45341</v>
      </c>
      <c r="F25" s="56">
        <f t="shared" si="7"/>
        <v>45341</v>
      </c>
      <c r="G25" s="13"/>
      <c r="H25" s="13"/>
      <c r="I25" s="21"/>
      <c r="J25" s="21"/>
      <c r="K25" s="21"/>
      <c r="L25" s="21"/>
      <c r="M25" s="21"/>
      <c r="N25" s="21"/>
      <c r="O25" s="21"/>
      <c r="P25" s="21"/>
      <c r="Q25" s="21"/>
      <c r="R25" s="21"/>
      <c r="S25" s="21"/>
      <c r="T25" s="21"/>
      <c r="U25" s="21"/>
      <c r="V25" s="21"/>
      <c r="W25" s="21"/>
      <c r="X25" s="21"/>
      <c r="Y25" s="22"/>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row>
    <row r="26" spans="1:64" s="3" customFormat="1" ht="30" customHeight="1" thickBot="1" x14ac:dyDescent="0.3">
      <c r="A26" s="35"/>
      <c r="B26" s="44" t="s">
        <v>53</v>
      </c>
      <c r="C26" s="43"/>
      <c r="D26" s="16">
        <v>0</v>
      </c>
      <c r="E26" s="56">
        <f>DATE(2024,2,20)</f>
        <v>45342</v>
      </c>
      <c r="F26" s="56">
        <f t="shared" si="7"/>
        <v>45342</v>
      </c>
      <c r="G26" s="13"/>
      <c r="H26" s="13"/>
      <c r="I26" s="21"/>
      <c r="J26" s="21"/>
      <c r="K26" s="21"/>
      <c r="L26" s="21"/>
      <c r="M26" s="21"/>
      <c r="N26" s="21"/>
      <c r="O26" s="21"/>
      <c r="P26" s="21"/>
      <c r="Q26" s="21"/>
      <c r="R26" s="21"/>
      <c r="S26" s="21"/>
      <c r="T26" s="21"/>
      <c r="U26" s="21"/>
      <c r="V26" s="21"/>
      <c r="W26" s="21"/>
      <c r="X26" s="21"/>
      <c r="Y26" s="22"/>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row>
    <row r="27" spans="1:64" s="3" customFormat="1" ht="30" customHeight="1" thickBot="1" x14ac:dyDescent="0.3">
      <c r="A27" s="35"/>
      <c r="B27" s="44" t="s">
        <v>53</v>
      </c>
      <c r="C27" s="43"/>
      <c r="D27" s="16">
        <v>0</v>
      </c>
      <c r="E27" s="56">
        <f>DATE(2024,2,22)</f>
        <v>45344</v>
      </c>
      <c r="F27" s="56">
        <f t="shared" si="7"/>
        <v>45344</v>
      </c>
      <c r="G27" s="13"/>
      <c r="H27" s="13"/>
      <c r="I27" s="21"/>
      <c r="J27" s="21"/>
      <c r="K27" s="21"/>
      <c r="L27" s="21"/>
      <c r="M27" s="21"/>
      <c r="N27" s="21"/>
      <c r="O27" s="21"/>
      <c r="P27" s="21"/>
      <c r="Q27" s="21"/>
      <c r="R27" s="21"/>
      <c r="S27" s="21"/>
      <c r="T27" s="21"/>
      <c r="U27" s="21"/>
      <c r="V27" s="21"/>
      <c r="W27" s="21"/>
      <c r="X27" s="21"/>
      <c r="Y27" s="22"/>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row>
    <row r="28" spans="1:64" s="3" customFormat="1" ht="30" customHeight="1" thickBot="1" x14ac:dyDescent="0.3">
      <c r="A28" s="36" t="s">
        <v>10</v>
      </c>
      <c r="B28" s="17" t="s">
        <v>12</v>
      </c>
      <c r="C28" s="18"/>
      <c r="D28" s="19"/>
      <c r="E28" s="51"/>
      <c r="F28" s="52"/>
      <c r="G28" s="20"/>
      <c r="H28" s="20" t="str">
        <f t="shared" si="6"/>
        <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row>
    <row r="29" spans="1:64" ht="30" customHeight="1" x14ac:dyDescent="0.25">
      <c r="G29" s="6"/>
    </row>
    <row r="30" spans="1:64" ht="30" customHeight="1" x14ac:dyDescent="0.25">
      <c r="C30" s="11"/>
      <c r="F30" s="37"/>
    </row>
    <row r="31" spans="1:64" ht="30" customHeight="1" x14ac:dyDescent="0.25">
      <c r="C31" s="12"/>
    </row>
    <row r="34" spans="20:20" ht="30" customHeight="1" x14ac:dyDescent="0.25">
      <c r="T34" t="s">
        <v>38</v>
      </c>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28">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K28">
    <cfRule type="expression" dxfId="5" priority="36">
      <formula>AND(TODAY()&gt;=I$5,TODAY()&lt;J$5)</formula>
    </cfRule>
  </conditionalFormatting>
  <conditionalFormatting sqref="I7:BK28">
    <cfRule type="expression" dxfId="4" priority="30">
      <formula>AND(task_start&lt;=I$5,ROUNDDOWN((task_end-task_start+1)*task_progress,0)+task_start-1&gt;=I$5)</formula>
    </cfRule>
    <cfRule type="expression" dxfId="3" priority="31" stopIfTrue="1">
      <formula>AND(task_end&gt;=I$5,task_start&lt;J$5)</formula>
    </cfRule>
  </conditionalFormatting>
  <conditionalFormatting sqref="BL5:BL28">
    <cfRule type="expression" dxfId="2" priority="38">
      <formula>AND(TODAY()&gt;=BL$5,TODAY()&lt;#REF!)</formula>
    </cfRule>
  </conditionalFormatting>
  <conditionalFormatting sqref="BL7:BL28">
    <cfRule type="expression" dxfId="1" priority="41">
      <formula>AND(task_start&lt;=BL$5,ROUNDDOWN((task_end-task_start+1)*task_progress,0)+task_start-1&gt;=BL$5)</formula>
    </cfRule>
    <cfRule type="expression" dxfId="0" priority="42" stopIfTrue="1">
      <formula>AND(task_end&gt;=BL$5,task_start&lt;#REF!)</formula>
    </cfRule>
  </conditionalFormatting>
  <dataValidations disablePrompts="1"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6" zoomScaleNormal="100" workbookViewId="0">
      <selection activeCell="A10" sqref="A10"/>
    </sheetView>
  </sheetViews>
  <sheetFormatPr baseColWidth="10" defaultColWidth="9.140625" defaultRowHeight="12.75" x14ac:dyDescent="0.2"/>
  <cols>
    <col min="1" max="1" width="87.140625" style="25" customWidth="1"/>
    <col min="2" max="16384" width="9.140625" style="2"/>
  </cols>
  <sheetData>
    <row r="1" spans="1:2" ht="46.5" customHeight="1" x14ac:dyDescent="0.2"/>
    <row r="2" spans="1:2" s="27" customFormat="1" ht="15.75" x14ac:dyDescent="0.25">
      <c r="A2" s="26" t="s">
        <v>20</v>
      </c>
      <c r="B2" s="26"/>
    </row>
    <row r="3" spans="1:2" s="31" customFormat="1" ht="27" customHeight="1" x14ac:dyDescent="0.25">
      <c r="A3" s="48" t="s">
        <v>21</v>
      </c>
      <c r="B3" s="32"/>
    </row>
    <row r="4" spans="1:2" s="28" customFormat="1" ht="26.25" x14ac:dyDescent="0.4">
      <c r="A4" s="29" t="s">
        <v>22</v>
      </c>
    </row>
    <row r="5" spans="1:2" ht="74.099999999999994" customHeight="1" x14ac:dyDescent="0.2">
      <c r="A5" s="30" t="s">
        <v>23</v>
      </c>
    </row>
    <row r="6" spans="1:2" ht="26.25" customHeight="1" x14ac:dyDescent="0.2">
      <c r="A6" s="29" t="s">
        <v>24</v>
      </c>
    </row>
    <row r="7" spans="1:2" s="25" customFormat="1" ht="215.25" customHeight="1" x14ac:dyDescent="0.25">
      <c r="A7" s="34" t="s">
        <v>25</v>
      </c>
    </row>
    <row r="8" spans="1:2" s="28" customFormat="1" ht="26.25" x14ac:dyDescent="0.4">
      <c r="A8" s="29" t="s">
        <v>26</v>
      </c>
    </row>
    <row r="9" spans="1:2" ht="75" x14ac:dyDescent="0.2">
      <c r="A9" s="30" t="s">
        <v>27</v>
      </c>
    </row>
    <row r="10" spans="1:2" s="25" customFormat="1" ht="27.95" customHeight="1" x14ac:dyDescent="0.25">
      <c r="A10" s="33" t="s">
        <v>28</v>
      </c>
    </row>
    <row r="11" spans="1:2" s="28" customFormat="1" ht="26.25" x14ac:dyDescent="0.4">
      <c r="A11" s="29" t="s">
        <v>29</v>
      </c>
    </row>
    <row r="12" spans="1:2" ht="30" x14ac:dyDescent="0.2">
      <c r="A12" s="30" t="s">
        <v>30</v>
      </c>
    </row>
    <row r="13" spans="1:2" s="25" customFormat="1" ht="27.95" customHeight="1" x14ac:dyDescent="0.25">
      <c r="A13" s="33" t="s">
        <v>31</v>
      </c>
    </row>
    <row r="14" spans="1:2" s="28" customFormat="1" ht="26.25" x14ac:dyDescent="0.4">
      <c r="A14" s="29" t="s">
        <v>32</v>
      </c>
    </row>
    <row r="15" spans="1:2" ht="96.75" customHeight="1" x14ac:dyDescent="0.2">
      <c r="A15" s="30" t="s">
        <v>33</v>
      </c>
    </row>
    <row r="16" spans="1:2" ht="90" x14ac:dyDescent="0.2">
      <c r="A16" s="30"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2024-01-09T08:22:40Z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