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toniopaternina/OneDrive/PGC/Ingeniería del Software II/Proyecto/taller-crud-login/"/>
    </mc:Choice>
  </mc:AlternateContent>
  <bookViews>
    <workbookView xWindow="19480" yWindow="460" windowWidth="18920" windowHeight="21060" tabRatio="500"/>
  </bookViews>
  <sheets>
    <sheet name="Resumen" sheetId="1" r:id="rId1"/>
    <sheet name="EIs" sheetId="2" r:id="rId2"/>
    <sheet name="EOs" sheetId="3" r:id="rId3"/>
    <sheet name="EQs" sheetId="4" r:id="rId4"/>
    <sheet name="ILFs" sheetId="5" r:id="rId5"/>
    <sheet name="EIFs" sheetId="6" r:id="rId6"/>
    <sheet name="FPs" sheetId="7" r:id="rId7"/>
    <sheet name="VAF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C4" i="7"/>
  <c r="E4" i="7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C5" i="7"/>
  <c r="E5" i="7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C6" i="7"/>
  <c r="E6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7" i="7"/>
  <c r="E7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C8" i="7"/>
  <c r="E8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C9" i="7"/>
  <c r="E9" i="7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10" i="7"/>
  <c r="E10" i="7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11" i="7"/>
  <c r="E11" i="7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C12" i="7"/>
  <c r="E12" i="7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C13" i="7"/>
  <c r="E13" i="7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C14" i="7"/>
  <c r="E14" i="7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C15" i="7"/>
  <c r="E15" i="7"/>
  <c r="D5" i="4"/>
  <c r="G5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C16" i="7"/>
  <c r="E16" i="7"/>
  <c r="J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C17" i="7"/>
  <c r="E17" i="7"/>
  <c r="J6" i="4"/>
  <c r="J7" i="4"/>
  <c r="J8" i="4"/>
  <c r="J9" i="4"/>
  <c r="J10" i="4"/>
  <c r="J11" i="4"/>
  <c r="J12" i="4"/>
  <c r="J13" i="4"/>
  <c r="J14" i="4"/>
  <c r="J15" i="4"/>
  <c r="J16" i="4"/>
  <c r="J17" i="4"/>
  <c r="C18" i="7"/>
  <c r="E18" i="7"/>
  <c r="E19" i="7"/>
  <c r="B9" i="1"/>
  <c r="C18" i="8"/>
  <c r="C19" i="8"/>
  <c r="B10" i="1"/>
  <c r="B11" i="1"/>
  <c r="B13" i="1"/>
  <c r="B12" i="1"/>
  <c r="D16" i="4"/>
  <c r="G16" i="4"/>
  <c r="G6" i="4"/>
  <c r="G7" i="4"/>
  <c r="G8" i="4"/>
  <c r="G9" i="4"/>
  <c r="G10" i="4"/>
  <c r="G11" i="4"/>
  <c r="G12" i="4"/>
  <c r="G13" i="4"/>
  <c r="G14" i="4"/>
  <c r="G15" i="4"/>
  <c r="D6" i="4"/>
  <c r="D7" i="4"/>
  <c r="D8" i="4"/>
  <c r="D9" i="4"/>
  <c r="D10" i="4"/>
  <c r="D11" i="4"/>
  <c r="D12" i="4"/>
  <c r="D13" i="4"/>
  <c r="D14" i="4"/>
  <c r="D15" i="4"/>
</calcChain>
</file>

<file path=xl/sharedStrings.xml><?xml version="1.0" encoding="utf-8"?>
<sst xmlns="http://schemas.openxmlformats.org/spreadsheetml/2006/main" count="182" uniqueCount="126">
  <si>
    <t>Identificación del Proyecto</t>
  </si>
  <si>
    <t>Institución Universitaria Politécnico Grancolombiano</t>
  </si>
  <si>
    <t>Integrantes:</t>
  </si>
  <si>
    <t xml:space="preserve">JULIÁN ANDRES CASTRO RUGE. CÓDIGO: 1410013519
ANTONIO CARLOS PATERNINA OROZCO. CÓDIGO: 1221070176
JHOJAN STEVEN QUINTERO MELO. CODIGO:1420014038 
DAVID HERNANDO MACIAS VILLALOBOS CODIGO: 1410013446
</t>
  </si>
  <si>
    <t>Nombre del proyecto:</t>
  </si>
  <si>
    <t>Poli-booking</t>
  </si>
  <si>
    <t>Fecha</t>
  </si>
  <si>
    <t>Resumen de la Estimación</t>
  </si>
  <si>
    <t>Parámetros</t>
  </si>
  <si>
    <t>Valor</t>
  </si>
  <si>
    <t>Descripción</t>
  </si>
  <si>
    <t xml:space="preserve">Líneas de código por PF	20	</t>
  </si>
  <si>
    <t>Unadjusted function point count (FP o PFSA)</t>
  </si>
  <si>
    <t>Obtenido de la hoja de FP</t>
  </si>
  <si>
    <t>Horas por PF</t>
  </si>
  <si>
    <t>Value Adjustment Factor (VAF)</t>
  </si>
  <si>
    <t>Obtenido de la hoja de VAF</t>
  </si>
  <si>
    <t>Adjusted Function Point Count (AFP o PFA)</t>
  </si>
  <si>
    <t>FP * VAF</t>
  </si>
  <si>
    <t>Líneas de código</t>
  </si>
  <si>
    <t>PFA * Líneas de código por PF</t>
  </si>
  <si>
    <t>PFA / (1/horas por PF)</t>
  </si>
  <si>
    <t>Entradas Externas (external inputs - EI)</t>
  </si>
  <si>
    <t>Lista de entradas</t>
  </si>
  <si>
    <t># DETs (data element type)</t>
  </si>
  <si>
    <t># FTR (file type reference)</t>
  </si>
  <si>
    <t>Complejidad</t>
  </si>
  <si>
    <t>Baja</t>
  </si>
  <si>
    <t>Promedio</t>
  </si>
  <si>
    <t>Alta</t>
  </si>
  <si>
    <t>Comentarios / Justificación</t>
  </si>
  <si>
    <t>Inicio de sesión</t>
  </si>
  <si>
    <t>DETs (nombre de usuario + contraseña + botón entrar), FTR (tabla de usuarios)</t>
  </si>
  <si>
    <t>Creación de usuario</t>
  </si>
  <si>
    <t>DETs (nombre de usuario + contraseña + correo + profesión + roles + código + botón de completar), FTR (tabla de usuarios)</t>
  </si>
  <si>
    <t>Actualizar usuario</t>
  </si>
  <si>
    <t>Eliminar usuario</t>
  </si>
  <si>
    <t>DETs (código del estudiante + botón eliminar), FTR (tabla de usuarios)</t>
  </si>
  <si>
    <t>Solicitud de restablecer contraseña</t>
  </si>
  <si>
    <t>DETs (correo electrónico + botón enviar), FTR (tabla de usuarios + tabla de tokens de restablecimiento de contraseña)</t>
  </si>
  <si>
    <t>Vista de cambio de contraseña</t>
  </si>
  <si>
    <t>DETs (contraseña + repetir contraseña + botón enviar), FTRs (tabla usuarios)</t>
  </si>
  <si>
    <t>Totales</t>
  </si>
  <si>
    <t>Salidas Externas (external outputs - EO)</t>
  </si>
  <si>
    <t>Lista de salidas</t>
  </si>
  <si>
    <t># DETs (data element type)</t>
  </si>
  <si>
    <t>Validaciones creación de usuario</t>
  </si>
  <si>
    <t>Mensajes de error que puede retornar la aplicación en la creación del usuario (contraseña no válida)</t>
  </si>
  <si>
    <t>Validación login</t>
  </si>
  <si>
    <t>Menaje de error cuando el usuario y/o contraseña son incorrectos</t>
  </si>
  <si>
    <t>Mensaje de error restablecer contraseña</t>
  </si>
  <si>
    <t>Mensaje de error que se puede mostrar cuando el email ingresado para recuperar la contraseña no está asociado a ningún usuario</t>
  </si>
  <si>
    <t>Consultas Externas (external queries - EQ)</t>
  </si>
  <si>
    <t>Lista de consultas</t>
  </si>
  <si>
    <t>Input</t>
  </si>
  <si>
    <t>Output</t>
  </si>
  <si>
    <t># de DETs (data element type)</t>
  </si>
  <si>
    <t>Listar usuarios</t>
  </si>
  <si>
    <t>Se muestra una lista de usuarios mostrando todos los campos capturados en la creación del usuario.</t>
  </si>
  <si>
    <t>Archivos Lógicos Internos (Internal Logical Files - ILFs)</t>
  </si>
  <si>
    <t>Lista de archivos</t>
  </si>
  <si>
    <t># RET (record element type)</t>
  </si>
  <si>
    <t>Tabla de usuarios</t>
  </si>
  <si>
    <t>Campos (id, usuario, contraseña, nombre completo, email, activo, codigo, roles)</t>
  </si>
  <si>
    <t>Tabla de roles</t>
  </si>
  <si>
    <t>Campos (id, tipo)</t>
  </si>
  <si>
    <t>Tabla de relación entre usuarios y roles</t>
  </si>
  <si>
    <t>Campos (userid, roleid)</t>
  </si>
  <si>
    <t>Tabla de tokens para restablecer contraseña</t>
  </si>
  <si>
    <t>Campos (id, token, userid, fecha de expiración)</t>
  </si>
  <si>
    <t>Archivos Externos de Interface (External Interface Files - EIFs)</t>
  </si>
  <si>
    <t>Puntos de Función Sin Ajustar (PFSA / Unadjusted Function Point Count)</t>
  </si>
  <si>
    <t>Tipo de función</t>
  </si>
  <si>
    <t>Complejidad funcional</t>
  </si>
  <si>
    <t>Conteo</t>
  </si>
  <si>
    <t>Peso</t>
  </si>
  <si>
    <t>Puntos de función (FPs)</t>
  </si>
  <si>
    <t>Internal Logical File (ILFs))</t>
  </si>
  <si>
    <t>External Interface File (EIFs)</t>
  </si>
  <si>
    <t>External Inputs (EIs)</t>
  </si>
  <si>
    <t>External Outputs (EOs)</t>
  </si>
  <si>
    <t>External Queries (EQs)</t>
  </si>
  <si>
    <t>Conteo Total de Puntos de Función Sin Ajustar</t>
  </si>
  <si>
    <t>Características Generales del Sistema</t>
  </si>
  <si>
    <t>Grado de Influencia (0-5)</t>
  </si>
  <si>
    <t>Data Communications</t>
  </si>
  <si>
    <t>Distributed Processing</t>
  </si>
  <si>
    <t>Performance</t>
  </si>
  <si>
    <t>Heavily Used Configuration</t>
  </si>
  <si>
    <t>Transaction Rates</t>
  </si>
  <si>
    <t>Online Data Entry</t>
  </si>
  <si>
    <t>Design for End User Efficiency</t>
  </si>
  <si>
    <t>Online Update</t>
  </si>
  <si>
    <t>Complex Processing</t>
  </si>
  <si>
    <t>Usable in Other Applications</t>
  </si>
  <si>
    <t>Installation Ease</t>
  </si>
  <si>
    <t>Operational Ease</t>
  </si>
  <si>
    <t>Multiple Sites</t>
  </si>
  <si>
    <t>Facilitate Change</t>
  </si>
  <si>
    <t>Total Degree of Incluence (TDI)</t>
  </si>
  <si>
    <t>suma de las 14 características</t>
  </si>
  <si>
    <t>((TDI*0.01)+0.65)</t>
  </si>
  <si>
    <t>Resumen de lo ejecutado</t>
  </si>
  <si>
    <t>Montar stack del backend</t>
  </si>
  <si>
    <t>Actividad</t>
  </si>
  <si>
    <t>Horas</t>
  </si>
  <si>
    <t>Creación de servicios REST para crud de usuarios</t>
  </si>
  <si>
    <t>Implementación de seguridad</t>
  </si>
  <si>
    <t>Servicios de backend para flujo de restablecimiento de contraseña por correo</t>
  </si>
  <si>
    <t>Creación de vistas en backbone para login</t>
  </si>
  <si>
    <t>Creación de vistas en backbone para gestión de usuarios</t>
  </si>
  <si>
    <t>TOTAL</t>
  </si>
  <si>
    <t>Esfuerzo horas</t>
  </si>
  <si>
    <t>La aplicación es más que un front-end pero soporta sólo un tipo de protocolo de comunicación.</t>
  </si>
  <si>
    <t>El procesamiento distribuido y transferencia son en línea y en ambas direcciones.</t>
  </si>
  <si>
    <t>El usuario no especificó requerimientos de desempeño especiales.</t>
  </si>
  <si>
    <t>No hay restricciones operacionales explícitas o implícitas.</t>
  </si>
  <si>
    <t>No se anticipa un periodo pico de transacciones.</t>
  </si>
  <si>
    <t>Más del 30% de las transacciones implican la entrada de información de manera interactiva.</t>
  </si>
  <si>
    <t>Se necesita: ayudas de navegación, menús, scroll, interfaz gráfica</t>
  </si>
  <si>
    <t>Actualización en línea de 4 o más archivos. El volumen de actualización es bajo y la recuperación fácil.</t>
  </si>
  <si>
    <t>Ninguno</t>
  </si>
  <si>
    <t>10% o más de la aplicación considera las necesidades de más de un usuario.</t>
  </si>
  <si>
    <t>El usuario no mencionó ninguna consideración especial y no se requiere una instalación especial.</t>
  </si>
  <si>
    <t>El usuario no mencionó ninguna consideración operacional especial aparte de los procedimientos de backup normales.</t>
  </si>
  <si>
    <t>Los requerimientos del usuario no consideran la necesidad de más de un sitio de instalación.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</si>
</sst>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0" borderId="6" xfId="0" applyBorder="1" applyAlignment="1">
      <alignment wrapText="1"/>
    </xf>
    <xf numFmtId="0" fontId="0" fillId="2" borderId="6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31" sqref="A31"/>
    </sheetView>
  </sheetViews>
  <sheetFormatPr baseColWidth="10" defaultColWidth="11" defaultRowHeight="16" x14ac:dyDescent="0.2"/>
  <cols>
    <col min="1" max="1" width="39.6640625" bestFit="1" customWidth="1"/>
    <col min="2" max="2" width="11.33203125" bestFit="1" customWidth="1"/>
    <col min="3" max="3" width="48.1640625" customWidth="1"/>
    <col min="5" max="5" width="22.5" bestFit="1" customWidth="1"/>
  </cols>
  <sheetData>
    <row r="1" spans="1:6" ht="24" x14ac:dyDescent="0.3">
      <c r="A1" s="29" t="s">
        <v>0</v>
      </c>
      <c r="B1" s="30"/>
      <c r="C1" s="31"/>
    </row>
    <row r="2" spans="1:6" ht="16" customHeight="1" x14ac:dyDescent="0.2">
      <c r="A2" s="34" t="s">
        <v>1</v>
      </c>
      <c r="B2" s="35"/>
      <c r="C2" s="36"/>
    </row>
    <row r="3" spans="1:6" ht="104" customHeight="1" x14ac:dyDescent="0.2">
      <c r="A3" s="1" t="s">
        <v>2</v>
      </c>
      <c r="B3" s="32" t="s">
        <v>3</v>
      </c>
      <c r="C3" s="33"/>
    </row>
    <row r="4" spans="1:6" x14ac:dyDescent="0.2">
      <c r="A4" s="1" t="s">
        <v>4</v>
      </c>
      <c r="B4" s="27" t="s">
        <v>5</v>
      </c>
      <c r="C4" s="27"/>
    </row>
    <row r="5" spans="1:6" x14ac:dyDescent="0.2">
      <c r="A5" s="1" t="s">
        <v>6</v>
      </c>
      <c r="B5" s="28">
        <v>42781</v>
      </c>
      <c r="C5" s="28"/>
    </row>
    <row r="6" spans="1:6" x14ac:dyDescent="0.2">
      <c r="A6" s="21"/>
      <c r="B6" s="22"/>
      <c r="C6" s="22"/>
    </row>
    <row r="7" spans="1:6" ht="24" x14ac:dyDescent="0.3">
      <c r="A7" s="26" t="s">
        <v>7</v>
      </c>
      <c r="B7" s="26"/>
      <c r="C7" s="26"/>
      <c r="E7" s="23" t="s">
        <v>8</v>
      </c>
      <c r="F7" s="23" t="s">
        <v>9</v>
      </c>
    </row>
    <row r="8" spans="1:6" x14ac:dyDescent="0.2">
      <c r="A8" s="20" t="s">
        <v>7</v>
      </c>
      <c r="B8" s="20" t="s">
        <v>9</v>
      </c>
      <c r="C8" s="20" t="s">
        <v>10</v>
      </c>
      <c r="E8" s="1" t="s">
        <v>11</v>
      </c>
      <c r="F8" s="1">
        <v>20</v>
      </c>
    </row>
    <row r="9" spans="1:6" x14ac:dyDescent="0.2">
      <c r="A9" s="1" t="s">
        <v>12</v>
      </c>
      <c r="B9" s="1">
        <f>IF(FPs!E19=0," ",FPs!E19)</f>
        <v>62</v>
      </c>
      <c r="C9" s="1" t="s">
        <v>13</v>
      </c>
      <c r="E9" s="1" t="s">
        <v>14</v>
      </c>
      <c r="F9" s="1">
        <v>5</v>
      </c>
    </row>
    <row r="10" spans="1:6" x14ac:dyDescent="0.2">
      <c r="A10" s="1" t="s">
        <v>15</v>
      </c>
      <c r="B10" s="1">
        <f>IF(VAF!C19=" "," ",VAF!C19)</f>
        <v>0.85000000000000009</v>
      </c>
      <c r="C10" s="1" t="s">
        <v>16</v>
      </c>
    </row>
    <row r="11" spans="1:6" x14ac:dyDescent="0.2">
      <c r="A11" s="1" t="s">
        <v>17</v>
      </c>
      <c r="B11" s="1">
        <f>IF(OR(B9=" ",B10=" ")," ",B9*B10)</f>
        <v>52.7</v>
      </c>
      <c r="C11" s="1" t="s">
        <v>18</v>
      </c>
    </row>
    <row r="12" spans="1:6" x14ac:dyDescent="0.2">
      <c r="A12" s="1" t="s">
        <v>19</v>
      </c>
      <c r="B12" s="1">
        <f>B11*F8</f>
        <v>1054</v>
      </c>
      <c r="C12" s="1" t="s">
        <v>20</v>
      </c>
    </row>
    <row r="13" spans="1:6" x14ac:dyDescent="0.2">
      <c r="A13" s="1" t="s">
        <v>112</v>
      </c>
      <c r="B13" s="1">
        <f>B11/(1/F9)</f>
        <v>263.5</v>
      </c>
      <c r="C13" s="1" t="s">
        <v>21</v>
      </c>
    </row>
    <row r="15" spans="1:6" ht="24" x14ac:dyDescent="0.3">
      <c r="A15" s="26" t="s">
        <v>102</v>
      </c>
      <c r="B15" s="26"/>
      <c r="C15" s="26"/>
    </row>
    <row r="16" spans="1:6" x14ac:dyDescent="0.2">
      <c r="A16" s="24" t="s">
        <v>104</v>
      </c>
      <c r="B16" s="25" t="s">
        <v>105</v>
      </c>
      <c r="C16" s="25"/>
    </row>
    <row r="17" spans="1:3" x14ac:dyDescent="0.2">
      <c r="A17" s="3" t="s">
        <v>103</v>
      </c>
      <c r="B17" s="1">
        <v>4</v>
      </c>
      <c r="C17" s="1"/>
    </row>
    <row r="18" spans="1:3" ht="32" x14ac:dyDescent="0.2">
      <c r="A18" s="3" t="s">
        <v>106</v>
      </c>
      <c r="B18" s="1">
        <v>4</v>
      </c>
      <c r="C18" s="1"/>
    </row>
    <row r="19" spans="1:3" x14ac:dyDescent="0.2">
      <c r="A19" s="3" t="s">
        <v>107</v>
      </c>
      <c r="B19" s="1">
        <v>3</v>
      </c>
      <c r="C19" s="1"/>
    </row>
    <row r="20" spans="1:3" ht="32" x14ac:dyDescent="0.2">
      <c r="A20" s="3" t="s">
        <v>108</v>
      </c>
      <c r="B20" s="1">
        <v>6</v>
      </c>
      <c r="C20" s="1"/>
    </row>
    <row r="21" spans="1:3" x14ac:dyDescent="0.2">
      <c r="A21" s="3" t="s">
        <v>109</v>
      </c>
      <c r="B21" s="1">
        <v>8</v>
      </c>
      <c r="C21" s="1"/>
    </row>
    <row r="22" spans="1:3" ht="32" x14ac:dyDescent="0.2">
      <c r="A22" s="3" t="s">
        <v>110</v>
      </c>
      <c r="B22" s="1">
        <v>8</v>
      </c>
      <c r="C22" s="1"/>
    </row>
    <row r="23" spans="1:3" x14ac:dyDescent="0.2">
      <c r="A23" s="3" t="s">
        <v>111</v>
      </c>
      <c r="B23" s="1">
        <f>SUM(B17:B22)</f>
        <v>33</v>
      </c>
      <c r="C23" s="1"/>
    </row>
  </sheetData>
  <mergeCells count="7">
    <mergeCell ref="A15:C15"/>
    <mergeCell ref="B4:C4"/>
    <mergeCell ref="B5:C5"/>
    <mergeCell ref="A1:C1"/>
    <mergeCell ref="A7:C7"/>
    <mergeCell ref="B3:C3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2"/>
    </sheetView>
  </sheetViews>
  <sheetFormatPr baseColWidth="10" defaultColWidth="8.83203125" defaultRowHeight="16" x14ac:dyDescent="0.2"/>
  <cols>
    <col min="1" max="1" width="33.1640625" bestFit="1" customWidth="1"/>
    <col min="2" max="2" width="11.6640625" style="2" customWidth="1"/>
    <col min="3" max="3" width="10.6640625" style="2" customWidth="1"/>
    <col min="4" max="4" width="11.1640625" bestFit="1" customWidth="1"/>
    <col min="7" max="7" width="48.1640625" style="2" customWidth="1"/>
  </cols>
  <sheetData>
    <row r="1" spans="1:7" x14ac:dyDescent="0.2">
      <c r="A1" s="40" t="s">
        <v>22</v>
      </c>
      <c r="B1" s="40"/>
      <c r="C1" s="40"/>
      <c r="D1" s="40"/>
      <c r="E1" s="40"/>
      <c r="F1" s="40"/>
      <c r="G1" s="40"/>
    </row>
    <row r="2" spans="1:7" x14ac:dyDescent="0.2">
      <c r="A2" s="41"/>
      <c r="B2" s="41"/>
      <c r="C2" s="41"/>
      <c r="D2" s="41"/>
      <c r="E2" s="41"/>
      <c r="F2" s="41"/>
      <c r="G2" s="41"/>
    </row>
    <row r="3" spans="1:7" x14ac:dyDescent="0.2">
      <c r="A3" s="39" t="s">
        <v>23</v>
      </c>
      <c r="B3" s="38" t="s">
        <v>24</v>
      </c>
      <c r="C3" s="38" t="s">
        <v>25</v>
      </c>
      <c r="D3" s="37" t="s">
        <v>26</v>
      </c>
      <c r="E3" s="37"/>
      <c r="F3" s="37"/>
      <c r="G3" s="9"/>
    </row>
    <row r="4" spans="1:7" x14ac:dyDescent="0.2">
      <c r="A4" s="39"/>
      <c r="B4" s="38"/>
      <c r="C4" s="38"/>
      <c r="D4" s="4" t="s">
        <v>27</v>
      </c>
      <c r="E4" s="4" t="s">
        <v>28</v>
      </c>
      <c r="F4" s="4" t="s">
        <v>29</v>
      </c>
      <c r="G4" s="9" t="s">
        <v>30</v>
      </c>
    </row>
    <row r="5" spans="1:7" ht="32" x14ac:dyDescent="0.2">
      <c r="A5" s="1" t="s">
        <v>31</v>
      </c>
      <c r="B5" s="3">
        <v>3</v>
      </c>
      <c r="C5" s="3">
        <v>1</v>
      </c>
      <c r="D5" s="5">
        <f>IF(AND(ISNUMBER($B5),ISNUMBER($C5)),IF(OR(AND($B5&lt;=15,$C5&lt;=1),AND($B5&lt;=4,$C5&lt;=2)),1,0)," ")</f>
        <v>1</v>
      </c>
      <c r="E5" s="5">
        <f>IF(AND(ISNUMBER($B5),ISNUMBER($C5)),IF(OR(AND($B5&gt;15,$C5&lt;=1),AND($B5&gt;4,$B5&lt;=15,$C5&gt;1,$C5&lt;=2),AND($B5&lt;=4,$C5&gt;2)),1,0)," ")</f>
        <v>0</v>
      </c>
      <c r="F5" s="5">
        <f>IF(AND(ISNUMBER($B5),ISNUMBER($C5)),IF(OR(AND($B5&gt;4,$C5&gt;2),AND($B5&gt;15,$C5&gt;1)),1,0)," ")</f>
        <v>0</v>
      </c>
      <c r="G5" s="3" t="s">
        <v>32</v>
      </c>
    </row>
    <row r="6" spans="1:7" ht="48" x14ac:dyDescent="0.2">
      <c r="A6" s="1" t="s">
        <v>33</v>
      </c>
      <c r="B6" s="3">
        <v>7</v>
      </c>
      <c r="C6" s="3">
        <v>1</v>
      </c>
      <c r="D6" s="5">
        <f t="shared" ref="D6:D16" si="0">IF(AND(ISNUMBER($B6),ISNUMBER($C6)),IF(OR(AND($B6&lt;=15,$C6&lt;=1),AND($B6&lt;=4,$C6&lt;=2)),1,0)," ")</f>
        <v>1</v>
      </c>
      <c r="E6" s="5">
        <f t="shared" ref="E6:E16" si="1">IF(AND(ISNUMBER($B6),ISNUMBER($C6)),IF(OR(AND($B6&gt;15,$C6&lt;=1),AND($B6&gt;4,$B6&lt;=15,$C6&gt;1,$C6&lt;=2),AND($B6&lt;=4,$C6&gt;2)),1,0)," ")</f>
        <v>0</v>
      </c>
      <c r="F6" s="5">
        <f t="shared" ref="F6:F16" si="2">IF(AND(ISNUMBER($B6),ISNUMBER($C6)),IF(OR(AND($B6&gt;4,$C6&gt;2),AND($B6&gt;15,$C6&gt;1)),1,0)," ")</f>
        <v>0</v>
      </c>
      <c r="G6" s="3" t="s">
        <v>34</v>
      </c>
    </row>
    <row r="7" spans="1:7" ht="48" x14ac:dyDescent="0.2">
      <c r="A7" s="1" t="s">
        <v>35</v>
      </c>
      <c r="B7" s="3">
        <v>7</v>
      </c>
      <c r="C7" s="3">
        <v>1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34</v>
      </c>
    </row>
    <row r="8" spans="1:7" ht="32" x14ac:dyDescent="0.2">
      <c r="A8" s="1" t="s">
        <v>36</v>
      </c>
      <c r="B8" s="3">
        <v>2</v>
      </c>
      <c r="C8" s="3">
        <v>1</v>
      </c>
      <c r="D8" s="5">
        <f t="shared" si="0"/>
        <v>1</v>
      </c>
      <c r="E8" s="5">
        <f t="shared" si="1"/>
        <v>0</v>
      </c>
      <c r="F8" s="5">
        <f t="shared" si="2"/>
        <v>0</v>
      </c>
      <c r="G8" s="3" t="s">
        <v>37</v>
      </c>
    </row>
    <row r="9" spans="1:7" ht="48" x14ac:dyDescent="0.2">
      <c r="A9" s="1" t="s">
        <v>38</v>
      </c>
      <c r="B9" s="3">
        <v>2</v>
      </c>
      <c r="C9" s="3">
        <v>2</v>
      </c>
      <c r="D9" s="5">
        <f t="shared" si="0"/>
        <v>1</v>
      </c>
      <c r="E9" s="5">
        <f t="shared" si="1"/>
        <v>0</v>
      </c>
      <c r="F9" s="5">
        <f t="shared" si="2"/>
        <v>0</v>
      </c>
      <c r="G9" s="3" t="s">
        <v>39</v>
      </c>
    </row>
    <row r="10" spans="1:7" ht="32" x14ac:dyDescent="0.2">
      <c r="A10" s="1" t="s">
        <v>40</v>
      </c>
      <c r="B10" s="3">
        <v>3</v>
      </c>
      <c r="C10" s="3">
        <v>1</v>
      </c>
      <c r="D10" s="5">
        <f t="shared" si="0"/>
        <v>1</v>
      </c>
      <c r="E10" s="5">
        <f t="shared" si="1"/>
        <v>0</v>
      </c>
      <c r="F10" s="5">
        <f t="shared" si="2"/>
        <v>0</v>
      </c>
      <c r="G10" s="3" t="s">
        <v>41</v>
      </c>
    </row>
    <row r="11" spans="1:7" x14ac:dyDescent="0.2">
      <c r="A11" s="1"/>
      <c r="B11" s="3"/>
      <c r="C11" s="3"/>
      <c r="D11" s="5" t="str">
        <f t="shared" si="0"/>
        <v xml:space="preserve"> </v>
      </c>
      <c r="E11" s="5" t="str">
        <f t="shared" si="1"/>
        <v xml:space="preserve"> </v>
      </c>
      <c r="F11" s="5" t="str">
        <f t="shared" si="2"/>
        <v xml:space="preserve"> </v>
      </c>
      <c r="G11" s="3"/>
    </row>
    <row r="12" spans="1:7" x14ac:dyDescent="0.2">
      <c r="A12" s="1"/>
      <c r="B12" s="3"/>
      <c r="C12" s="3"/>
      <c r="D12" s="5" t="str">
        <f t="shared" si="0"/>
        <v xml:space="preserve"> </v>
      </c>
      <c r="E12" s="5" t="str">
        <f t="shared" si="1"/>
        <v xml:space="preserve"> </v>
      </c>
      <c r="F12" s="5" t="str">
        <f t="shared" si="2"/>
        <v xml:space="preserve"> </v>
      </c>
      <c r="G12" s="3"/>
    </row>
    <row r="13" spans="1:7" x14ac:dyDescent="0.2">
      <c r="A13" s="1"/>
      <c r="B13" s="3"/>
      <c r="C13" s="3"/>
      <c r="D13" s="5" t="str">
        <f t="shared" si="0"/>
        <v xml:space="preserve"> </v>
      </c>
      <c r="E13" s="5" t="str">
        <f t="shared" si="1"/>
        <v xml:space="preserve"> </v>
      </c>
      <c r="F13" s="5" t="str">
        <f t="shared" si="2"/>
        <v xml:space="preserve"> </v>
      </c>
      <c r="G13" s="3"/>
    </row>
    <row r="14" spans="1:7" x14ac:dyDescent="0.2">
      <c r="A14" s="1"/>
      <c r="B14" s="3"/>
      <c r="C14" s="3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">
      <c r="A15" s="1"/>
      <c r="B15" s="3"/>
      <c r="C15" s="3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">
      <c r="A16" s="15"/>
      <c r="B16" s="17"/>
      <c r="C16" s="17"/>
      <c r="D16" s="16" t="str">
        <f t="shared" si="0"/>
        <v xml:space="preserve"> </v>
      </c>
      <c r="E16" s="16" t="str">
        <f t="shared" si="1"/>
        <v xml:space="preserve"> </v>
      </c>
      <c r="F16" s="16" t="str">
        <f t="shared" si="2"/>
        <v xml:space="preserve"> </v>
      </c>
      <c r="G16" s="17"/>
    </row>
    <row r="17" spans="1:7" x14ac:dyDescent="0.2">
      <c r="A17" s="1" t="s">
        <v>42</v>
      </c>
      <c r="B17" s="3"/>
      <c r="C17" s="3"/>
      <c r="D17" s="5">
        <f>SUM(D5:D16)</f>
        <v>6</v>
      </c>
      <c r="E17" s="5">
        <f t="shared" ref="E17:F17" si="3">SUM(E5:E16)</f>
        <v>0</v>
      </c>
      <c r="F17" s="5">
        <f t="shared" si="3"/>
        <v>0</v>
      </c>
      <c r="G17" s="3"/>
    </row>
  </sheetData>
  <mergeCells count="5">
    <mergeCell ref="D3:F3"/>
    <mergeCell ref="C3:C4"/>
    <mergeCell ref="B3:B4"/>
    <mergeCell ref="A3:A4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2"/>
    </sheetView>
  </sheetViews>
  <sheetFormatPr baseColWidth="10" defaultColWidth="8.83203125" defaultRowHeight="16" x14ac:dyDescent="0.2"/>
  <cols>
    <col min="1" max="1" width="34.6640625" bestFit="1" customWidth="1"/>
    <col min="2" max="2" width="14" style="2" customWidth="1"/>
    <col min="3" max="3" width="12.6640625" style="2" customWidth="1"/>
    <col min="4" max="4" width="7.5" customWidth="1"/>
    <col min="7" max="7" width="38.5" customWidth="1"/>
  </cols>
  <sheetData>
    <row r="1" spans="1:7" x14ac:dyDescent="0.2">
      <c r="A1" s="40" t="s">
        <v>43</v>
      </c>
      <c r="B1" s="40"/>
      <c r="C1" s="40"/>
      <c r="D1" s="40"/>
      <c r="E1" s="40"/>
      <c r="F1" s="40"/>
      <c r="G1" s="40"/>
    </row>
    <row r="2" spans="1:7" x14ac:dyDescent="0.2">
      <c r="A2" s="41"/>
      <c r="B2" s="41"/>
      <c r="C2" s="41"/>
      <c r="D2" s="41"/>
      <c r="E2" s="41"/>
      <c r="F2" s="41"/>
      <c r="G2" s="41"/>
    </row>
    <row r="3" spans="1:7" x14ac:dyDescent="0.2">
      <c r="A3" s="39" t="s">
        <v>44</v>
      </c>
      <c r="B3" s="38" t="s">
        <v>45</v>
      </c>
      <c r="C3" s="38" t="s">
        <v>25</v>
      </c>
      <c r="D3" s="37" t="s">
        <v>26</v>
      </c>
      <c r="E3" s="37"/>
      <c r="F3" s="37"/>
      <c r="G3" s="9"/>
    </row>
    <row r="4" spans="1:7" x14ac:dyDescent="0.2">
      <c r="A4" s="39"/>
      <c r="B4" s="38"/>
      <c r="C4" s="38"/>
      <c r="D4" s="4" t="s">
        <v>27</v>
      </c>
      <c r="E4" s="4" t="s">
        <v>28</v>
      </c>
      <c r="F4" s="4" t="s">
        <v>29</v>
      </c>
      <c r="G4" s="9" t="s">
        <v>30</v>
      </c>
    </row>
    <row r="5" spans="1:7" ht="48" x14ac:dyDescent="0.2">
      <c r="A5" s="1" t="s">
        <v>46</v>
      </c>
      <c r="B5" s="3">
        <v>1</v>
      </c>
      <c r="C5" s="3">
        <v>0</v>
      </c>
      <c r="D5" s="5">
        <f>IF(AND(ISNUMBER($B5),ISNUMBER($C5)),IF(OR(AND($B5&lt;=19,$C5&lt;=1),AND($B5&lt;=5,$C5&lt;=3)),1,0)," ")</f>
        <v>1</v>
      </c>
      <c r="E5" s="5">
        <f>IF(AND(ISNUMBER($B5),ISNUMBER($C5)),IF(OR(AND($B5&gt;19,$C5&lt;=1),AND($B5&gt;5,$B5&lt;=19,$C5&gt;1,$C5&lt;=3),AND($B5&lt;=5,$C5&gt;3)),1,0)," ")</f>
        <v>0</v>
      </c>
      <c r="F5" s="5">
        <f>IF(AND(ISNUMBER($B5),ISNUMBER($C5)),IF(OR(AND($B5&gt;5,$C5&gt;3),AND($B5&gt;19,$C5&gt;1)),1,0)," ")</f>
        <v>0</v>
      </c>
      <c r="G5" s="3" t="s">
        <v>47</v>
      </c>
    </row>
    <row r="6" spans="1:7" ht="32" x14ac:dyDescent="0.2">
      <c r="A6" s="1" t="s">
        <v>48</v>
      </c>
      <c r="B6" s="3">
        <v>1</v>
      </c>
      <c r="C6" s="3">
        <v>0</v>
      </c>
      <c r="D6" s="5">
        <f t="shared" ref="D6:D16" si="0">IF(AND(ISNUMBER($B6),ISNUMBER($C6)),IF(OR(AND($B6&lt;=19,$C6&lt;=1),AND($B6&lt;=5,$C6&lt;=3)),1,0)," ")</f>
        <v>1</v>
      </c>
      <c r="E6" s="5">
        <f t="shared" ref="E6:E16" si="1">IF(AND(ISNUMBER($B6),ISNUMBER($C6)),IF(OR(AND($B6&gt;19,$C6&lt;=1),AND($B6&gt;5,$B6&lt;=19,$C6&gt;1,$C6&lt;=3),AND($B6&lt;=5,$C6&gt;3)),1,0)," ")</f>
        <v>0</v>
      </c>
      <c r="F6" s="5">
        <f t="shared" ref="F6:F16" si="2">IF(AND(ISNUMBER($B6),ISNUMBER($C6)),IF(OR(AND($B6&gt;5,$C6&gt;3),AND($B6&gt;19,$C6&gt;1)),1,0)," ")</f>
        <v>0</v>
      </c>
      <c r="G6" s="3" t="s">
        <v>49</v>
      </c>
    </row>
    <row r="7" spans="1:7" ht="48" x14ac:dyDescent="0.2">
      <c r="A7" s="1" t="s">
        <v>50</v>
      </c>
      <c r="B7" s="3">
        <v>1</v>
      </c>
      <c r="C7" s="3">
        <v>0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51</v>
      </c>
    </row>
    <row r="8" spans="1:7" x14ac:dyDescent="0.2">
      <c r="A8" s="1"/>
      <c r="B8" s="3"/>
      <c r="C8" s="3"/>
      <c r="D8" s="5" t="str">
        <f t="shared" si="0"/>
        <v xml:space="preserve"> </v>
      </c>
      <c r="E8" s="5" t="str">
        <f t="shared" si="1"/>
        <v xml:space="preserve"> </v>
      </c>
      <c r="F8" s="5" t="str">
        <f t="shared" si="2"/>
        <v xml:space="preserve"> </v>
      </c>
      <c r="G8" s="3"/>
    </row>
    <row r="9" spans="1:7" x14ac:dyDescent="0.2">
      <c r="A9" s="1"/>
      <c r="B9" s="3"/>
      <c r="C9" s="3"/>
      <c r="D9" s="5" t="str">
        <f t="shared" si="0"/>
        <v xml:space="preserve"> </v>
      </c>
      <c r="E9" s="5" t="str">
        <f t="shared" si="1"/>
        <v xml:space="preserve"> </v>
      </c>
      <c r="F9" s="5" t="str">
        <f t="shared" si="2"/>
        <v xml:space="preserve"> </v>
      </c>
      <c r="G9" s="3"/>
    </row>
    <row r="10" spans="1:7" x14ac:dyDescent="0.2">
      <c r="A10" s="1"/>
      <c r="B10" s="3"/>
      <c r="C10" s="3"/>
      <c r="D10" s="5" t="str">
        <f t="shared" si="0"/>
        <v xml:space="preserve"> </v>
      </c>
      <c r="E10" s="5" t="str">
        <f t="shared" si="1"/>
        <v xml:space="preserve"> </v>
      </c>
      <c r="F10" s="5" t="str">
        <f t="shared" si="2"/>
        <v xml:space="preserve"> </v>
      </c>
      <c r="G10" s="3"/>
    </row>
    <row r="11" spans="1:7" x14ac:dyDescent="0.2">
      <c r="A11" s="1"/>
      <c r="B11" s="3"/>
      <c r="C11" s="3"/>
      <c r="D11" s="5" t="str">
        <f t="shared" si="0"/>
        <v xml:space="preserve"> </v>
      </c>
      <c r="E11" s="5" t="str">
        <f t="shared" si="1"/>
        <v xml:space="preserve"> </v>
      </c>
      <c r="F11" s="5" t="str">
        <f t="shared" si="2"/>
        <v xml:space="preserve"> </v>
      </c>
      <c r="G11" s="3"/>
    </row>
    <row r="12" spans="1:7" x14ac:dyDescent="0.2">
      <c r="A12" s="1"/>
      <c r="B12" s="3"/>
      <c r="C12" s="3"/>
      <c r="D12" s="5" t="str">
        <f t="shared" si="0"/>
        <v xml:space="preserve"> </v>
      </c>
      <c r="E12" s="5" t="str">
        <f t="shared" si="1"/>
        <v xml:space="preserve"> </v>
      </c>
      <c r="F12" s="5" t="str">
        <f t="shared" si="2"/>
        <v xml:space="preserve"> </v>
      </c>
      <c r="G12" s="3"/>
    </row>
    <row r="13" spans="1:7" x14ac:dyDescent="0.2">
      <c r="A13" s="1"/>
      <c r="B13" s="3"/>
      <c r="C13" s="3"/>
      <c r="D13" s="5" t="str">
        <f t="shared" si="0"/>
        <v xml:space="preserve"> </v>
      </c>
      <c r="E13" s="5" t="str">
        <f t="shared" si="1"/>
        <v xml:space="preserve"> </v>
      </c>
      <c r="F13" s="5" t="str">
        <f t="shared" si="2"/>
        <v xml:space="preserve"> </v>
      </c>
      <c r="G13" s="3"/>
    </row>
    <row r="14" spans="1:7" x14ac:dyDescent="0.2">
      <c r="A14" s="1"/>
      <c r="B14" s="3"/>
      <c r="C14" s="3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">
      <c r="A15" s="1"/>
      <c r="B15" s="3"/>
      <c r="C15" s="3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">
      <c r="A16" s="1"/>
      <c r="B16" s="3"/>
      <c r="C16" s="3"/>
      <c r="D16" s="5" t="str">
        <f t="shared" si="0"/>
        <v xml:space="preserve"> </v>
      </c>
      <c r="E16" s="5" t="str">
        <f t="shared" si="1"/>
        <v xml:space="preserve"> </v>
      </c>
      <c r="F16" s="5" t="str">
        <f t="shared" si="2"/>
        <v xml:space="preserve"> </v>
      </c>
      <c r="G16" s="3"/>
    </row>
    <row r="17" spans="1:7" x14ac:dyDescent="0.2">
      <c r="A17" s="1" t="s">
        <v>42</v>
      </c>
      <c r="B17" s="3"/>
      <c r="C17" s="3"/>
      <c r="D17" s="5">
        <f>SUM(D5:D16)</f>
        <v>3</v>
      </c>
      <c r="E17" s="5">
        <f t="shared" ref="E17:F17" si="3">SUM(E5:E16)</f>
        <v>0</v>
      </c>
      <c r="F17" s="5">
        <f t="shared" si="3"/>
        <v>0</v>
      </c>
      <c r="G17" s="3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K2"/>
    </sheetView>
  </sheetViews>
  <sheetFormatPr baseColWidth="10" defaultColWidth="8.83203125" defaultRowHeight="16" x14ac:dyDescent="0.2"/>
  <cols>
    <col min="1" max="1" width="25.5" customWidth="1"/>
    <col min="2" max="2" width="12.5" style="2" customWidth="1"/>
    <col min="3" max="3" width="11.6640625" style="2" customWidth="1"/>
    <col min="4" max="4" width="11.6640625" style="11" bestFit="1" customWidth="1"/>
    <col min="5" max="5" width="27.1640625" customWidth="1"/>
    <col min="6" max="6" width="23.1640625" bestFit="1" customWidth="1"/>
    <col min="7" max="7" width="11.6640625" style="11" bestFit="1" customWidth="1"/>
    <col min="11" max="11" width="23.6640625" customWidth="1"/>
  </cols>
  <sheetData>
    <row r="1" spans="1:11" x14ac:dyDescent="0.2">
      <c r="A1" s="40" t="s">
        <v>52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2">
      <c r="A3" s="39" t="s">
        <v>53</v>
      </c>
      <c r="B3" s="42" t="s">
        <v>54</v>
      </c>
      <c r="C3" s="43"/>
      <c r="D3" s="7"/>
      <c r="E3" s="44" t="s">
        <v>55</v>
      </c>
      <c r="F3" s="45"/>
      <c r="G3" s="8"/>
      <c r="H3" s="37" t="s">
        <v>26</v>
      </c>
      <c r="I3" s="37"/>
      <c r="J3" s="37"/>
      <c r="K3" s="9"/>
    </row>
    <row r="4" spans="1:11" ht="63" customHeight="1" x14ac:dyDescent="0.2">
      <c r="A4" s="39"/>
      <c r="B4" s="10" t="s">
        <v>24</v>
      </c>
      <c r="C4" s="10" t="s">
        <v>25</v>
      </c>
      <c r="D4" s="4" t="s">
        <v>26</v>
      </c>
      <c r="E4" s="6" t="s">
        <v>56</v>
      </c>
      <c r="F4" s="6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9" t="s">
        <v>30</v>
      </c>
    </row>
    <row r="5" spans="1:11" ht="64" x14ac:dyDescent="0.2">
      <c r="A5" s="1" t="s">
        <v>57</v>
      </c>
      <c r="B5" s="3">
        <v>0</v>
      </c>
      <c r="C5" s="3">
        <v>0</v>
      </c>
      <c r="D5" s="14" t="str">
        <f>IF(AND(ISNUMBER($B5),ISNUMBER($C5)),IF(OR(AND($B5&lt;=15,$C5&lt;=1),AND($B5&lt;=4,$C5&lt;=2)),"Baja",IF(OR(AND($B5&gt;15,$C5&lt;=1),AND($B5&gt;4,$B5&lt;=15,$C5&gt;1,$C5&lt;=2),AND($B5&lt;=4,$C5&gt;2)),"Promedio",IF(OR(AND($B5&gt;4,$C5&gt;2),AND($B5&gt;15,$C5&gt;1)),"Alta")))," ")</f>
        <v>Baja</v>
      </c>
      <c r="E5" s="1">
        <v>6</v>
      </c>
      <c r="F5" s="1">
        <v>1</v>
      </c>
      <c r="G5" s="14" t="str">
        <f>IF(AND(ISNUMBER($E5),ISNUMBER($F5)),IF(OR(AND($E5&lt;=19,$F5&lt;=1),AND($E5&lt;=5,$F5&lt;=3)),"Baja",IF(OR(AND($E5&gt;19,$F5&lt;=1),AND($E5&gt;5,$E5&lt;=19,$F5&gt;1,$F5&lt;=3),AND($E5&lt;=5,$F5&gt;3)),"Promedio",IF(OR(AND($E5&gt;5,$F5&gt;3),AND($E5&gt;19,$F5&gt;1)),"Alta")))," ")</f>
        <v>Baja</v>
      </c>
      <c r="H5" s="5">
        <f>IF(AND(ISNUMBER($B5),ISNUMBER($C5),ISNUMBER($E5),ISNUMBER($F5)),IF(AND(D5="Low",G5="Low"),1,0)," ")</f>
        <v>0</v>
      </c>
      <c r="I5" s="5">
        <f>IF(AND(ISNUMBER($B5),ISNUMBER($C5),ISNUMBER($E5),ISNUMBER($F5)),IF(AND($H5=0,J5=0),1,0)," ")</f>
        <v>1</v>
      </c>
      <c r="J5" s="5">
        <f>IF(AND(ISNUMBER($B5),ISNUMBER($C5),ISNUMBER($E5),ISNUMBER($F5)),IF(OR($D5="High",$G5="High"),1,0)," ")</f>
        <v>0</v>
      </c>
      <c r="K5" s="3" t="s">
        <v>58</v>
      </c>
    </row>
    <row r="6" spans="1:11" x14ac:dyDescent="0.2">
      <c r="A6" s="1"/>
      <c r="B6" s="3"/>
      <c r="C6" s="3"/>
      <c r="D6" s="14" t="str">
        <f t="shared" ref="D6:D16" si="0">IF(AND(ISNUMBER($B6),ISNUMBER($C6)),IF(OR(AND($B6&lt;=15,$C6&lt;=1),AND($B6&lt;=4,$C6&lt;=2)),"Low",IF(OR(AND($B6&gt;15,$C6&lt;=1),AND($B6&gt;4,$B6&lt;=15,$C6&gt;1,$C6&lt;=2),AND($B6&lt;=4,$C6&gt;2)),"Avg",IF(OR(AND($B6&gt;4,$C6&gt;2),AND($B6&gt;15,$C6&gt;1)),"High")))," ")</f>
        <v xml:space="preserve"> </v>
      </c>
      <c r="E6" s="1"/>
      <c r="F6" s="1"/>
      <c r="G6" s="14" t="str">
        <f t="shared" ref="G6:G16" si="1">IF(AND(ISNUMBER($E6),ISNUMBER($F6)),IF(OR(AND($E6&lt;=19,$F6&lt;=1),AND($E6&lt;=5,$F6&lt;=3)),"Low",IF(OR(AND($E6&gt;19,$F6&lt;=1),AND($E6&gt;5,$E6&lt;=19,$F6&gt;1,$F6&lt;=3),AND($E6&lt;=5,$F6&gt;3)),"Avg",IF(OR(AND($E6&gt;5,$F6&gt;3),AND($E6&gt;19,$F6&gt;1)),"High")))," ")</f>
        <v xml:space="preserve"> </v>
      </c>
      <c r="H6" s="5" t="str">
        <f t="shared" ref="H6:H15" si="2">IF(AND(ISNUMBER($B6),ISNUMBER($C6),ISNUMBER($E6),ISNUMBER($F6)),IF(AND(D6="Low",G6="Low"),1,0)," ")</f>
        <v xml:space="preserve"> </v>
      </c>
      <c r="I6" s="5" t="str">
        <f t="shared" ref="I6:I15" si="3">IF(AND(ISNUMBER($B6),ISNUMBER($C6),ISNUMBER($E6),ISNUMBER($F6)),IF(AND($H6=0,J6=0),1,0)," ")</f>
        <v xml:space="preserve"> </v>
      </c>
      <c r="J6" s="5" t="str">
        <f t="shared" ref="J6:J16" si="4">IF(AND(ISNUMBER($B6),ISNUMBER($C6),ISNUMBER($E6),ISNUMBER($F6)),IF(OR($D6="High",$G6="High"),1,0)," ")</f>
        <v xml:space="preserve"> </v>
      </c>
      <c r="K6" s="3"/>
    </row>
    <row r="7" spans="1:11" x14ac:dyDescent="0.2">
      <c r="A7" s="1"/>
      <c r="B7" s="3"/>
      <c r="C7" s="3"/>
      <c r="D7" s="14" t="str">
        <f t="shared" si="0"/>
        <v xml:space="preserve"> </v>
      </c>
      <c r="E7" s="1"/>
      <c r="F7" s="1"/>
      <c r="G7" s="14" t="str">
        <f t="shared" si="1"/>
        <v xml:space="preserve"> </v>
      </c>
      <c r="H7" s="5" t="str">
        <f t="shared" si="2"/>
        <v xml:space="preserve"> </v>
      </c>
      <c r="I7" s="5" t="str">
        <f t="shared" si="3"/>
        <v xml:space="preserve"> </v>
      </c>
      <c r="J7" s="5" t="str">
        <f t="shared" si="4"/>
        <v xml:space="preserve"> </v>
      </c>
      <c r="K7" s="3"/>
    </row>
    <row r="8" spans="1:11" x14ac:dyDescent="0.2">
      <c r="A8" s="1"/>
      <c r="B8" s="3"/>
      <c r="C8" s="3"/>
      <c r="D8" s="14" t="str">
        <f t="shared" si="0"/>
        <v xml:space="preserve"> </v>
      </c>
      <c r="E8" s="1"/>
      <c r="F8" s="1"/>
      <c r="G8" s="14" t="str">
        <f t="shared" si="1"/>
        <v xml:space="preserve"> </v>
      </c>
      <c r="H8" s="5" t="str">
        <f t="shared" si="2"/>
        <v xml:space="preserve"> </v>
      </c>
      <c r="I8" s="5" t="str">
        <f t="shared" si="3"/>
        <v xml:space="preserve"> </v>
      </c>
      <c r="J8" s="5" t="str">
        <f t="shared" si="4"/>
        <v xml:space="preserve"> </v>
      </c>
      <c r="K8" s="3"/>
    </row>
    <row r="9" spans="1:11" x14ac:dyDescent="0.2">
      <c r="A9" s="1"/>
      <c r="B9" s="3"/>
      <c r="C9" s="3"/>
      <c r="D9" s="14" t="str">
        <f t="shared" si="0"/>
        <v xml:space="preserve"> </v>
      </c>
      <c r="E9" s="1"/>
      <c r="F9" s="1"/>
      <c r="G9" s="14" t="str">
        <f t="shared" si="1"/>
        <v xml:space="preserve"> </v>
      </c>
      <c r="H9" s="5" t="str">
        <f t="shared" si="2"/>
        <v xml:space="preserve"> </v>
      </c>
      <c r="I9" s="5" t="str">
        <f t="shared" si="3"/>
        <v xml:space="preserve"> </v>
      </c>
      <c r="J9" s="5" t="str">
        <f t="shared" si="4"/>
        <v xml:space="preserve"> </v>
      </c>
      <c r="K9" s="3"/>
    </row>
    <row r="10" spans="1:11" x14ac:dyDescent="0.2">
      <c r="A10" s="1"/>
      <c r="B10" s="3"/>
      <c r="C10" s="3"/>
      <c r="D10" s="14" t="str">
        <f t="shared" si="0"/>
        <v xml:space="preserve"> </v>
      </c>
      <c r="E10" s="1"/>
      <c r="F10" s="1"/>
      <c r="G10" s="14" t="str">
        <f t="shared" si="1"/>
        <v xml:space="preserve"> </v>
      </c>
      <c r="H10" s="5" t="str">
        <f t="shared" si="2"/>
        <v xml:space="preserve"> </v>
      </c>
      <c r="I10" s="5" t="str">
        <f t="shared" si="3"/>
        <v xml:space="preserve"> </v>
      </c>
      <c r="J10" s="5" t="str">
        <f t="shared" si="4"/>
        <v xml:space="preserve"> </v>
      </c>
      <c r="K10" s="3"/>
    </row>
    <row r="11" spans="1:11" x14ac:dyDescent="0.2">
      <c r="A11" s="1"/>
      <c r="B11" s="3"/>
      <c r="C11" s="3"/>
      <c r="D11" s="14" t="str">
        <f t="shared" si="0"/>
        <v xml:space="preserve"> </v>
      </c>
      <c r="E11" s="1"/>
      <c r="F11" s="1"/>
      <c r="G11" s="14" t="str">
        <f t="shared" si="1"/>
        <v xml:space="preserve"> </v>
      </c>
      <c r="H11" s="5" t="str">
        <f t="shared" si="2"/>
        <v xml:space="preserve"> </v>
      </c>
      <c r="I11" s="5" t="str">
        <f t="shared" si="3"/>
        <v xml:space="preserve"> </v>
      </c>
      <c r="J11" s="5" t="str">
        <f t="shared" si="4"/>
        <v xml:space="preserve"> </v>
      </c>
      <c r="K11" s="3"/>
    </row>
    <row r="12" spans="1:11" x14ac:dyDescent="0.2">
      <c r="A12" s="1"/>
      <c r="B12" s="3"/>
      <c r="C12" s="3"/>
      <c r="D12" s="14" t="str">
        <f t="shared" si="0"/>
        <v xml:space="preserve"> </v>
      </c>
      <c r="E12" s="1"/>
      <c r="F12" s="1"/>
      <c r="G12" s="14" t="str">
        <f t="shared" si="1"/>
        <v xml:space="preserve"> </v>
      </c>
      <c r="H12" s="5" t="str">
        <f t="shared" si="2"/>
        <v xml:space="preserve"> </v>
      </c>
      <c r="I12" s="5" t="str">
        <f t="shared" si="3"/>
        <v xml:space="preserve"> </v>
      </c>
      <c r="J12" s="5" t="str">
        <f t="shared" si="4"/>
        <v xml:space="preserve"> </v>
      </c>
      <c r="K12" s="3"/>
    </row>
    <row r="13" spans="1:11" x14ac:dyDescent="0.2">
      <c r="A13" s="1"/>
      <c r="B13" s="3"/>
      <c r="C13" s="3"/>
      <c r="D13" s="14" t="str">
        <f t="shared" si="0"/>
        <v xml:space="preserve"> </v>
      </c>
      <c r="E13" s="1"/>
      <c r="F13" s="1"/>
      <c r="G13" s="14" t="str">
        <f t="shared" si="1"/>
        <v xml:space="preserve"> </v>
      </c>
      <c r="H13" s="5" t="str">
        <f t="shared" si="2"/>
        <v xml:space="preserve"> </v>
      </c>
      <c r="I13" s="5" t="str">
        <f t="shared" si="3"/>
        <v xml:space="preserve"> </v>
      </c>
      <c r="J13" s="5" t="str">
        <f t="shared" si="4"/>
        <v xml:space="preserve"> </v>
      </c>
      <c r="K13" s="3"/>
    </row>
    <row r="14" spans="1:11" x14ac:dyDescent="0.2">
      <c r="A14" s="1"/>
      <c r="B14" s="3"/>
      <c r="C14" s="3"/>
      <c r="D14" s="14" t="str">
        <f t="shared" si="0"/>
        <v xml:space="preserve"> </v>
      </c>
      <c r="E14" s="1"/>
      <c r="F14" s="1"/>
      <c r="G14" s="14" t="str">
        <f t="shared" si="1"/>
        <v xml:space="preserve"> </v>
      </c>
      <c r="H14" s="5" t="str">
        <f t="shared" si="2"/>
        <v xml:space="preserve"> </v>
      </c>
      <c r="I14" s="5" t="str">
        <f t="shared" si="3"/>
        <v xml:space="preserve"> </v>
      </c>
      <c r="J14" s="5" t="str">
        <f t="shared" si="4"/>
        <v xml:space="preserve"> </v>
      </c>
      <c r="K14" s="3"/>
    </row>
    <row r="15" spans="1:11" x14ac:dyDescent="0.2">
      <c r="A15" s="1"/>
      <c r="B15" s="3"/>
      <c r="C15" s="3"/>
      <c r="D15" s="14" t="str">
        <f t="shared" si="0"/>
        <v xml:space="preserve"> </v>
      </c>
      <c r="E15" s="1"/>
      <c r="F15" s="1"/>
      <c r="G15" s="14" t="str">
        <f t="shared" si="1"/>
        <v xml:space="preserve"> </v>
      </c>
      <c r="H15" s="5" t="str">
        <f t="shared" si="2"/>
        <v xml:space="preserve"> </v>
      </c>
      <c r="I15" s="5" t="str">
        <f t="shared" si="3"/>
        <v xml:space="preserve"> </v>
      </c>
      <c r="J15" s="5" t="str">
        <f t="shared" si="4"/>
        <v xml:space="preserve"> </v>
      </c>
      <c r="K15" s="3"/>
    </row>
    <row r="16" spans="1:11" x14ac:dyDescent="0.2">
      <c r="A16" s="15"/>
      <c r="B16" s="17"/>
      <c r="C16" s="17"/>
      <c r="D16" s="18" t="str">
        <f t="shared" si="0"/>
        <v xml:space="preserve"> </v>
      </c>
      <c r="E16" s="15"/>
      <c r="F16" s="15"/>
      <c r="G16" s="18" t="str">
        <f t="shared" si="1"/>
        <v xml:space="preserve"> </v>
      </c>
      <c r="H16" s="16" t="str">
        <f t="shared" ref="H16" si="5">IF(AND(ISNUMBER($B16),ISNUMBER($C16),ISNUMBER($E16),ISNUMBER($F16)),IF(AND(D16="Low",G16="Low"),1,0)," ")</f>
        <v xml:space="preserve"> </v>
      </c>
      <c r="I16" s="16" t="str">
        <f t="shared" ref="I16" si="6">IF(AND(ISNUMBER($B16),ISNUMBER($C16),ISNUMBER($E16),ISNUMBER($F16)),IF(AND($H16=0,J16=0),1,0)," ")</f>
        <v xml:space="preserve"> </v>
      </c>
      <c r="J16" s="16" t="str">
        <f t="shared" si="4"/>
        <v xml:space="preserve"> </v>
      </c>
      <c r="K16" s="17"/>
    </row>
    <row r="17" spans="1:11" x14ac:dyDescent="0.2">
      <c r="A17" s="1" t="s">
        <v>42</v>
      </c>
      <c r="B17" s="3"/>
      <c r="C17" s="3"/>
      <c r="D17" s="14"/>
      <c r="E17" s="1"/>
      <c r="F17" s="1"/>
      <c r="G17" s="14"/>
      <c r="H17" s="5">
        <f>SUM(H5:H16)</f>
        <v>0</v>
      </c>
      <c r="I17" s="5">
        <f t="shared" ref="I17:J17" si="7">SUM(I5:I16)</f>
        <v>1</v>
      </c>
      <c r="J17" s="5">
        <f t="shared" si="7"/>
        <v>0</v>
      </c>
      <c r="K17" s="1"/>
    </row>
  </sheetData>
  <mergeCells count="5">
    <mergeCell ref="A1:K2"/>
    <mergeCell ref="A3:A4"/>
    <mergeCell ref="H3:J3"/>
    <mergeCell ref="B3:C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2"/>
    </sheetView>
  </sheetViews>
  <sheetFormatPr baseColWidth="10" defaultColWidth="8.83203125" defaultRowHeight="16" x14ac:dyDescent="0.2"/>
  <cols>
    <col min="1" max="1" width="38" bestFit="1" customWidth="1"/>
    <col min="2" max="2" width="27.1640625" bestFit="1" customWidth="1"/>
    <col min="3" max="3" width="23.1640625" bestFit="1" customWidth="1"/>
    <col min="4" max="4" width="4.6640625" bestFit="1" customWidth="1"/>
    <col min="5" max="5" width="9.33203125" bestFit="1" customWidth="1"/>
    <col min="6" max="6" width="4.5" bestFit="1" customWidth="1"/>
    <col min="7" max="7" width="40.1640625" customWidth="1"/>
  </cols>
  <sheetData>
    <row r="1" spans="1:7" x14ac:dyDescent="0.2">
      <c r="A1" s="40" t="s">
        <v>59</v>
      </c>
      <c r="B1" s="40"/>
      <c r="C1" s="40"/>
      <c r="D1" s="40"/>
      <c r="E1" s="40"/>
      <c r="F1" s="40"/>
      <c r="G1" s="40"/>
    </row>
    <row r="2" spans="1:7" x14ac:dyDescent="0.2">
      <c r="A2" s="41"/>
      <c r="B2" s="41"/>
      <c r="C2" s="41"/>
      <c r="D2" s="41"/>
      <c r="E2" s="41"/>
      <c r="F2" s="41"/>
      <c r="G2" s="41"/>
    </row>
    <row r="3" spans="1:7" x14ac:dyDescent="0.2">
      <c r="A3" s="39" t="s">
        <v>60</v>
      </c>
      <c r="B3" s="39" t="s">
        <v>56</v>
      </c>
      <c r="C3" s="39" t="s">
        <v>61</v>
      </c>
      <c r="D3" s="37" t="s">
        <v>26</v>
      </c>
      <c r="E3" s="37"/>
      <c r="F3" s="37"/>
      <c r="G3" s="9"/>
    </row>
    <row r="4" spans="1:7" x14ac:dyDescent="0.2">
      <c r="A4" s="39"/>
      <c r="B4" s="39"/>
      <c r="C4" s="39"/>
      <c r="D4" s="4" t="s">
        <v>27</v>
      </c>
      <c r="E4" s="4" t="s">
        <v>28</v>
      </c>
      <c r="F4" s="4" t="s">
        <v>29</v>
      </c>
      <c r="G4" s="9" t="s">
        <v>30</v>
      </c>
    </row>
    <row r="5" spans="1:7" ht="32" x14ac:dyDescent="0.2">
      <c r="A5" s="1" t="s">
        <v>62</v>
      </c>
      <c r="B5" s="1">
        <v>8</v>
      </c>
      <c r="C5" s="1">
        <v>1</v>
      </c>
      <c r="D5" s="5">
        <f>IF(AND(ISNUMBER($B5),ISNUMBER($C5)),IF(OR(AND($B5&lt;=19,$C5&lt;=5),AND($B5&lt;=50,$C5&lt;=1)),1,0)," ")</f>
        <v>1</v>
      </c>
      <c r="E5" s="5">
        <f>IF(AND(ISNUMBER($B5),ISNUMBER($C5)),IF(OR(AND($B5&gt;50,$C5&lt;=1),AND($B5&gt;19,$B5&lt;=50,$C5&gt;1,$C5&lt;=5),AND($B5&lt;=19,$C5&gt;5)),1,0)," ")</f>
        <v>0</v>
      </c>
      <c r="F5" s="5">
        <f>IF(AND(ISNUMBER($B5),ISNUMBER($C5)),IF(OR(AND($B5&gt;50,$C5&gt;1),AND($B5&gt;19,$C5&gt;5)),1,0)," ")</f>
        <v>0</v>
      </c>
      <c r="G5" s="3" t="s">
        <v>63</v>
      </c>
    </row>
    <row r="6" spans="1:7" x14ac:dyDescent="0.2">
      <c r="A6" s="1" t="s">
        <v>64</v>
      </c>
      <c r="B6" s="1">
        <v>2</v>
      </c>
      <c r="C6" s="1">
        <v>1</v>
      </c>
      <c r="D6" s="5">
        <f t="shared" ref="D6:D16" si="0">IF(AND(ISNUMBER($B6),ISNUMBER($C6)),IF(OR(AND($B6&lt;=19,$C6&lt;=5),AND($B6&lt;=50,$C6&lt;=1)),1,0)," ")</f>
        <v>1</v>
      </c>
      <c r="E6" s="5">
        <f t="shared" ref="E6:E16" si="1">IF(AND(ISNUMBER($B6),ISNUMBER($C6)),IF(OR(AND($B6&gt;50,$C6&lt;=1),AND($B6&gt;19,$B6&lt;=50,$C6&gt;1,$C6&lt;=5),AND($B6&lt;=19,$C6&gt;5)),1,0)," ")</f>
        <v>0</v>
      </c>
      <c r="F6" s="5">
        <f t="shared" ref="F6:F16" si="2">IF(AND(ISNUMBER($B6),ISNUMBER($C6)),IF(OR(AND($B6&gt;50,$C6&gt;1),AND($B6&gt;19,$C6&gt;5)),1,0)," ")</f>
        <v>0</v>
      </c>
      <c r="G6" s="3" t="s">
        <v>65</v>
      </c>
    </row>
    <row r="7" spans="1:7" x14ac:dyDescent="0.2">
      <c r="A7" s="1" t="s">
        <v>66</v>
      </c>
      <c r="B7" s="1">
        <v>2</v>
      </c>
      <c r="C7" s="1">
        <v>1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67</v>
      </c>
    </row>
    <row r="8" spans="1:7" x14ac:dyDescent="0.2">
      <c r="A8" s="1" t="s">
        <v>68</v>
      </c>
      <c r="B8" s="1">
        <v>4</v>
      </c>
      <c r="C8" s="1">
        <v>1</v>
      </c>
      <c r="D8" s="5">
        <f t="shared" si="0"/>
        <v>1</v>
      </c>
      <c r="E8" s="5">
        <f t="shared" si="1"/>
        <v>0</v>
      </c>
      <c r="F8" s="5">
        <f t="shared" si="2"/>
        <v>0</v>
      </c>
      <c r="G8" s="3" t="s">
        <v>69</v>
      </c>
    </row>
    <row r="9" spans="1:7" x14ac:dyDescent="0.2">
      <c r="A9" s="1"/>
      <c r="B9" s="1"/>
      <c r="C9" s="1"/>
      <c r="D9" s="5" t="str">
        <f t="shared" si="0"/>
        <v xml:space="preserve"> </v>
      </c>
      <c r="E9" s="5" t="str">
        <f t="shared" si="1"/>
        <v xml:space="preserve"> </v>
      </c>
      <c r="F9" s="5" t="str">
        <f t="shared" si="2"/>
        <v xml:space="preserve"> </v>
      </c>
      <c r="G9" s="3"/>
    </row>
    <row r="10" spans="1:7" x14ac:dyDescent="0.2">
      <c r="A10" s="1"/>
      <c r="B10" s="1"/>
      <c r="C10" s="1"/>
      <c r="D10" s="5" t="str">
        <f t="shared" si="0"/>
        <v xml:space="preserve"> </v>
      </c>
      <c r="E10" s="5" t="str">
        <f t="shared" si="1"/>
        <v xml:space="preserve"> </v>
      </c>
      <c r="F10" s="5" t="str">
        <f t="shared" si="2"/>
        <v xml:space="preserve"> </v>
      </c>
      <c r="G10" s="3"/>
    </row>
    <row r="11" spans="1:7" x14ac:dyDescent="0.2">
      <c r="A11" s="1"/>
      <c r="B11" s="1"/>
      <c r="C11" s="1"/>
      <c r="D11" s="5" t="str">
        <f t="shared" si="0"/>
        <v xml:space="preserve"> </v>
      </c>
      <c r="E11" s="5" t="str">
        <f t="shared" si="1"/>
        <v xml:space="preserve"> </v>
      </c>
      <c r="F11" s="5" t="str">
        <f t="shared" si="2"/>
        <v xml:space="preserve"> </v>
      </c>
      <c r="G11" s="3"/>
    </row>
    <row r="12" spans="1:7" x14ac:dyDescent="0.2">
      <c r="A12" s="1"/>
      <c r="B12" s="1"/>
      <c r="C12" s="1"/>
      <c r="D12" s="5" t="str">
        <f t="shared" si="0"/>
        <v xml:space="preserve"> </v>
      </c>
      <c r="E12" s="5" t="str">
        <f t="shared" si="1"/>
        <v xml:space="preserve"> </v>
      </c>
      <c r="F12" s="5" t="str">
        <f t="shared" si="2"/>
        <v xml:space="preserve"> </v>
      </c>
      <c r="G12" s="3"/>
    </row>
    <row r="13" spans="1:7" x14ac:dyDescent="0.2">
      <c r="A13" s="1"/>
      <c r="B13" s="1"/>
      <c r="C13" s="1"/>
      <c r="D13" s="5" t="str">
        <f t="shared" si="0"/>
        <v xml:space="preserve"> </v>
      </c>
      <c r="E13" s="5" t="str">
        <f t="shared" si="1"/>
        <v xml:space="preserve"> </v>
      </c>
      <c r="F13" s="5" t="str">
        <f t="shared" si="2"/>
        <v xml:space="preserve"> </v>
      </c>
      <c r="G13" s="3"/>
    </row>
    <row r="14" spans="1:7" x14ac:dyDescent="0.2">
      <c r="A14" s="1"/>
      <c r="B14" s="1"/>
      <c r="C14" s="1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">
      <c r="A15" s="1"/>
      <c r="B15" s="1"/>
      <c r="C15" s="1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">
      <c r="A16" s="15"/>
      <c r="B16" s="15"/>
      <c r="C16" s="15"/>
      <c r="D16" s="16" t="str">
        <f t="shared" si="0"/>
        <v xml:space="preserve"> </v>
      </c>
      <c r="E16" s="16" t="str">
        <f t="shared" si="1"/>
        <v xml:space="preserve"> </v>
      </c>
      <c r="F16" s="16" t="str">
        <f t="shared" si="2"/>
        <v xml:space="preserve"> </v>
      </c>
      <c r="G16" s="17"/>
    </row>
    <row r="17" spans="1:7" x14ac:dyDescent="0.2">
      <c r="A17" s="1" t="s">
        <v>42</v>
      </c>
      <c r="B17" s="1"/>
      <c r="C17" s="1"/>
      <c r="D17" s="5">
        <f>SUM(D5:D16)</f>
        <v>4</v>
      </c>
      <c r="E17" s="5">
        <f t="shared" ref="E17:F17" si="3">SUM(E5:E16)</f>
        <v>0</v>
      </c>
      <c r="F17" s="5">
        <f t="shared" si="3"/>
        <v>0</v>
      </c>
      <c r="G17" s="1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2"/>
    </sheetView>
  </sheetViews>
  <sheetFormatPr baseColWidth="10" defaultColWidth="8.83203125" defaultRowHeight="16" x14ac:dyDescent="0.2"/>
  <cols>
    <col min="1" max="1" width="38" bestFit="1" customWidth="1"/>
    <col min="2" max="2" width="15.33203125" style="2" customWidth="1"/>
    <col min="3" max="3" width="14.5" style="2" customWidth="1"/>
    <col min="7" max="7" width="32.1640625" customWidth="1"/>
  </cols>
  <sheetData>
    <row r="1" spans="1:7" x14ac:dyDescent="0.2">
      <c r="A1" s="40" t="s">
        <v>70</v>
      </c>
      <c r="B1" s="40"/>
      <c r="C1" s="40"/>
      <c r="D1" s="40"/>
      <c r="E1" s="40"/>
      <c r="F1" s="40"/>
      <c r="G1" s="40"/>
    </row>
    <row r="2" spans="1:7" x14ac:dyDescent="0.2">
      <c r="A2" s="41"/>
      <c r="B2" s="41"/>
      <c r="C2" s="41"/>
      <c r="D2" s="41"/>
      <c r="E2" s="41"/>
      <c r="F2" s="41"/>
      <c r="G2" s="41"/>
    </row>
    <row r="3" spans="1:7" x14ac:dyDescent="0.2">
      <c r="A3" s="39" t="s">
        <v>60</v>
      </c>
      <c r="B3" s="38" t="s">
        <v>56</v>
      </c>
      <c r="C3" s="38" t="s">
        <v>61</v>
      </c>
      <c r="D3" s="37" t="s">
        <v>26</v>
      </c>
      <c r="E3" s="37"/>
      <c r="F3" s="37"/>
      <c r="G3" s="9"/>
    </row>
    <row r="4" spans="1:7" x14ac:dyDescent="0.2">
      <c r="A4" s="39"/>
      <c r="B4" s="38"/>
      <c r="C4" s="38"/>
      <c r="D4" s="4" t="s">
        <v>27</v>
      </c>
      <c r="E4" s="4" t="s">
        <v>28</v>
      </c>
      <c r="F4" s="4" t="s">
        <v>29</v>
      </c>
      <c r="G4" s="9" t="s">
        <v>30</v>
      </c>
    </row>
    <row r="5" spans="1:7" x14ac:dyDescent="0.2">
      <c r="A5" s="1"/>
      <c r="B5" s="3"/>
      <c r="C5" s="3"/>
      <c r="D5" s="5" t="str">
        <f>IF(AND(ISNUMBER($B5),ISNUMBER($C5)),IF(OR(AND($B5&lt;=19,$C5&lt;=5),AND($B5&lt;=50,$C5&lt;=1)),1,0)," ")</f>
        <v xml:space="preserve"> </v>
      </c>
      <c r="E5" s="5" t="str">
        <f>IF(AND(ISNUMBER($B5),ISNUMBER($C5)),IF(OR(AND($B5&gt;50,$C5&lt;=1),AND($B5&gt;19,$B5&lt;=50,$C5&gt;1,$C5&lt;=5),AND($B5&lt;=19,$C5&gt;5)),1,0)," ")</f>
        <v xml:space="preserve"> </v>
      </c>
      <c r="F5" s="5" t="str">
        <f>IF(AND(ISNUMBER($B5),ISNUMBER($C5)),IF(OR(AND($B5&gt;50,$C5&gt;1),AND($B5&gt;19,$C5&gt;5)),1,0)," ")</f>
        <v xml:space="preserve"> </v>
      </c>
      <c r="G5" s="3"/>
    </row>
    <row r="6" spans="1:7" x14ac:dyDescent="0.2">
      <c r="A6" s="1"/>
      <c r="B6" s="3"/>
      <c r="C6" s="3"/>
      <c r="D6" s="5" t="str">
        <f t="shared" ref="D6:D16" si="0">IF(AND(ISNUMBER($B6),ISNUMBER($C6)),IF(OR(AND($B6&lt;=19,$C6&lt;=5),AND($B6&lt;=50,$C6&lt;=1)),1,0)," ")</f>
        <v xml:space="preserve"> </v>
      </c>
      <c r="E6" s="5" t="str">
        <f t="shared" ref="E6:E16" si="1">IF(AND(ISNUMBER($B6),ISNUMBER($C6)),IF(OR(AND($B6&gt;50,$C6&lt;=1),AND($B6&gt;19,$B6&lt;=50,$C6&gt;1,$C6&lt;=5),AND($B6&lt;=19,$C6&gt;5)),1,0)," ")</f>
        <v xml:space="preserve"> </v>
      </c>
      <c r="F6" s="5" t="str">
        <f t="shared" ref="F6:F16" si="2">IF(AND(ISNUMBER($B6),ISNUMBER($C6)),IF(OR(AND($B6&gt;50,$C6&gt;1),AND($B6&gt;19,$C6&gt;5)),1,0)," ")</f>
        <v xml:space="preserve"> </v>
      </c>
      <c r="G6" s="3"/>
    </row>
    <row r="7" spans="1:7" x14ac:dyDescent="0.2">
      <c r="A7" s="1"/>
      <c r="B7" s="3"/>
      <c r="C7" s="3"/>
      <c r="D7" s="5" t="str">
        <f t="shared" si="0"/>
        <v xml:space="preserve"> </v>
      </c>
      <c r="E7" s="5" t="str">
        <f t="shared" si="1"/>
        <v xml:space="preserve"> </v>
      </c>
      <c r="F7" s="5" t="str">
        <f t="shared" si="2"/>
        <v xml:space="preserve"> </v>
      </c>
      <c r="G7" s="3"/>
    </row>
    <row r="8" spans="1:7" x14ac:dyDescent="0.2">
      <c r="A8" s="1"/>
      <c r="B8" s="3"/>
      <c r="C8" s="3"/>
      <c r="D8" s="5" t="str">
        <f t="shared" si="0"/>
        <v xml:space="preserve"> </v>
      </c>
      <c r="E8" s="5" t="str">
        <f t="shared" si="1"/>
        <v xml:space="preserve"> </v>
      </c>
      <c r="F8" s="5" t="str">
        <f t="shared" si="2"/>
        <v xml:space="preserve"> </v>
      </c>
      <c r="G8" s="3"/>
    </row>
    <row r="9" spans="1:7" x14ac:dyDescent="0.2">
      <c r="A9" s="1"/>
      <c r="B9" s="3"/>
      <c r="C9" s="3"/>
      <c r="D9" s="5" t="str">
        <f t="shared" si="0"/>
        <v xml:space="preserve"> </v>
      </c>
      <c r="E9" s="5" t="str">
        <f t="shared" si="1"/>
        <v xml:space="preserve"> </v>
      </c>
      <c r="F9" s="5" t="str">
        <f t="shared" si="2"/>
        <v xml:space="preserve"> </v>
      </c>
      <c r="G9" s="3"/>
    </row>
    <row r="10" spans="1:7" x14ac:dyDescent="0.2">
      <c r="A10" s="1"/>
      <c r="B10" s="3"/>
      <c r="C10" s="3"/>
      <c r="D10" s="5" t="str">
        <f t="shared" si="0"/>
        <v xml:space="preserve"> </v>
      </c>
      <c r="E10" s="5" t="str">
        <f t="shared" si="1"/>
        <v xml:space="preserve"> </v>
      </c>
      <c r="F10" s="5" t="str">
        <f t="shared" si="2"/>
        <v xml:space="preserve"> </v>
      </c>
      <c r="G10" s="3"/>
    </row>
    <row r="11" spans="1:7" x14ac:dyDescent="0.2">
      <c r="A11" s="1"/>
      <c r="B11" s="3"/>
      <c r="C11" s="3"/>
      <c r="D11" s="5" t="str">
        <f t="shared" si="0"/>
        <v xml:space="preserve"> </v>
      </c>
      <c r="E11" s="5" t="str">
        <f t="shared" si="1"/>
        <v xml:space="preserve"> </v>
      </c>
      <c r="F11" s="5" t="str">
        <f t="shared" si="2"/>
        <v xml:space="preserve"> </v>
      </c>
      <c r="G11" s="3"/>
    </row>
    <row r="12" spans="1:7" x14ac:dyDescent="0.2">
      <c r="A12" s="1"/>
      <c r="B12" s="3"/>
      <c r="C12" s="3"/>
      <c r="D12" s="5" t="str">
        <f t="shared" si="0"/>
        <v xml:space="preserve"> </v>
      </c>
      <c r="E12" s="5" t="str">
        <f t="shared" si="1"/>
        <v xml:space="preserve"> </v>
      </c>
      <c r="F12" s="5" t="str">
        <f t="shared" si="2"/>
        <v xml:space="preserve"> </v>
      </c>
      <c r="G12" s="3"/>
    </row>
    <row r="13" spans="1:7" x14ac:dyDescent="0.2">
      <c r="A13" s="1"/>
      <c r="B13" s="3"/>
      <c r="C13" s="3"/>
      <c r="D13" s="5" t="str">
        <f t="shared" si="0"/>
        <v xml:space="preserve"> </v>
      </c>
      <c r="E13" s="5" t="str">
        <f t="shared" si="1"/>
        <v xml:space="preserve"> </v>
      </c>
      <c r="F13" s="5" t="str">
        <f t="shared" si="2"/>
        <v xml:space="preserve"> </v>
      </c>
      <c r="G13" s="3"/>
    </row>
    <row r="14" spans="1:7" x14ac:dyDescent="0.2">
      <c r="A14" s="1"/>
      <c r="B14" s="3"/>
      <c r="C14" s="3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">
      <c r="A15" s="1"/>
      <c r="B15" s="3"/>
      <c r="C15" s="3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">
      <c r="A16" s="1"/>
      <c r="B16" s="3"/>
      <c r="C16" s="3"/>
      <c r="D16" s="5" t="str">
        <f t="shared" si="0"/>
        <v xml:space="preserve"> </v>
      </c>
      <c r="E16" s="5" t="str">
        <f t="shared" si="1"/>
        <v xml:space="preserve"> </v>
      </c>
      <c r="F16" s="5" t="str">
        <f t="shared" si="2"/>
        <v xml:space="preserve"> </v>
      </c>
      <c r="G16" s="3"/>
    </row>
    <row r="17" spans="1:7" x14ac:dyDescent="0.2">
      <c r="A17" s="1" t="s">
        <v>42</v>
      </c>
      <c r="B17" s="1"/>
      <c r="C17" s="1"/>
      <c r="D17" s="5">
        <f>SUM(D5:D16)</f>
        <v>0</v>
      </c>
      <c r="E17" s="5">
        <f t="shared" ref="E17:F17" si="3">SUM(E5:E16)</f>
        <v>0</v>
      </c>
      <c r="F17" s="5">
        <f t="shared" si="3"/>
        <v>0</v>
      </c>
      <c r="G17" s="1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2"/>
    </sheetView>
  </sheetViews>
  <sheetFormatPr baseColWidth="10" defaultColWidth="8.83203125" defaultRowHeight="16" x14ac:dyDescent="0.2"/>
  <cols>
    <col min="1" max="1" width="36.33203125" style="2" customWidth="1"/>
    <col min="2" max="2" width="19.33203125" bestFit="1" customWidth="1"/>
    <col min="3" max="3" width="6.6640625" bestFit="1" customWidth="1"/>
    <col min="4" max="4" width="4.83203125" bestFit="1" customWidth="1"/>
    <col min="5" max="5" width="20.1640625" bestFit="1" customWidth="1"/>
  </cols>
  <sheetData>
    <row r="1" spans="1:5" x14ac:dyDescent="0.2">
      <c r="A1" s="46" t="s">
        <v>71</v>
      </c>
      <c r="B1" s="46"/>
      <c r="C1" s="46"/>
      <c r="D1" s="46"/>
      <c r="E1" s="46"/>
    </row>
    <row r="2" spans="1:5" x14ac:dyDescent="0.2">
      <c r="A2" s="47"/>
      <c r="B2" s="47"/>
      <c r="C2" s="47"/>
      <c r="D2" s="47"/>
      <c r="E2" s="47"/>
    </row>
    <row r="3" spans="1:5" x14ac:dyDescent="0.2">
      <c r="A3" s="19" t="s">
        <v>72</v>
      </c>
      <c r="B3" s="20" t="s">
        <v>73</v>
      </c>
      <c r="C3" s="20" t="s">
        <v>74</v>
      </c>
      <c r="D3" s="20" t="s">
        <v>75</v>
      </c>
      <c r="E3" s="20" t="s">
        <v>76</v>
      </c>
    </row>
    <row r="4" spans="1:5" x14ac:dyDescent="0.2">
      <c r="A4" s="49" t="s">
        <v>77</v>
      </c>
      <c r="B4" s="13" t="s">
        <v>27</v>
      </c>
      <c r="C4" s="1">
        <f>ILFs!$D$17</f>
        <v>4</v>
      </c>
      <c r="D4" s="1">
        <v>7</v>
      </c>
      <c r="E4" s="1">
        <f>C4*D4</f>
        <v>28</v>
      </c>
    </row>
    <row r="5" spans="1:5" x14ac:dyDescent="0.2">
      <c r="A5" s="50"/>
      <c r="B5" s="13" t="s">
        <v>28</v>
      </c>
      <c r="C5" s="1">
        <f>ILFs!$E$17</f>
        <v>0</v>
      </c>
      <c r="D5" s="1">
        <v>10</v>
      </c>
      <c r="E5" s="1">
        <f t="shared" ref="E5:E18" si="0">C5*D5</f>
        <v>0</v>
      </c>
    </row>
    <row r="6" spans="1:5" x14ac:dyDescent="0.2">
      <c r="A6" s="51"/>
      <c r="B6" s="13" t="s">
        <v>29</v>
      </c>
      <c r="C6" s="1">
        <f>ILFs!$F$17</f>
        <v>0</v>
      </c>
      <c r="D6" s="1">
        <v>15</v>
      </c>
      <c r="E6" s="1">
        <f t="shared" si="0"/>
        <v>0</v>
      </c>
    </row>
    <row r="7" spans="1:5" x14ac:dyDescent="0.2">
      <c r="A7" s="49" t="s">
        <v>78</v>
      </c>
      <c r="B7" s="13" t="s">
        <v>27</v>
      </c>
      <c r="C7" s="1">
        <f>EIFs!$D$17</f>
        <v>0</v>
      </c>
      <c r="D7" s="1">
        <v>5</v>
      </c>
      <c r="E7" s="1">
        <f t="shared" si="0"/>
        <v>0</v>
      </c>
    </row>
    <row r="8" spans="1:5" x14ac:dyDescent="0.2">
      <c r="A8" s="50"/>
      <c r="B8" s="13" t="s">
        <v>28</v>
      </c>
      <c r="C8" s="1">
        <f>EIFs!$E$17</f>
        <v>0</v>
      </c>
      <c r="D8" s="1">
        <v>7</v>
      </c>
      <c r="E8" s="1">
        <f t="shared" si="0"/>
        <v>0</v>
      </c>
    </row>
    <row r="9" spans="1:5" x14ac:dyDescent="0.2">
      <c r="A9" s="51"/>
      <c r="B9" s="13" t="s">
        <v>29</v>
      </c>
      <c r="C9" s="1">
        <f>EIFs!$F$17</f>
        <v>0</v>
      </c>
      <c r="D9" s="1">
        <v>10</v>
      </c>
      <c r="E9" s="1">
        <f t="shared" si="0"/>
        <v>0</v>
      </c>
    </row>
    <row r="10" spans="1:5" x14ac:dyDescent="0.2">
      <c r="A10" s="49" t="s">
        <v>79</v>
      </c>
      <c r="B10" s="13" t="s">
        <v>27</v>
      </c>
      <c r="C10" s="1">
        <f>EIs!$D$17</f>
        <v>6</v>
      </c>
      <c r="D10" s="1">
        <v>3</v>
      </c>
      <c r="E10" s="1">
        <f t="shared" si="0"/>
        <v>18</v>
      </c>
    </row>
    <row r="11" spans="1:5" x14ac:dyDescent="0.2">
      <c r="A11" s="50"/>
      <c r="B11" s="13" t="s">
        <v>28</v>
      </c>
      <c r="C11" s="1">
        <f>EIs!$E$17</f>
        <v>0</v>
      </c>
      <c r="D11" s="1">
        <v>4</v>
      </c>
      <c r="E11" s="1">
        <f t="shared" si="0"/>
        <v>0</v>
      </c>
    </row>
    <row r="12" spans="1:5" x14ac:dyDescent="0.2">
      <c r="A12" s="51"/>
      <c r="B12" s="13" t="s">
        <v>29</v>
      </c>
      <c r="C12" s="1">
        <f>EIs!$F$17</f>
        <v>0</v>
      </c>
      <c r="D12" s="1">
        <v>6</v>
      </c>
      <c r="E12" s="1">
        <f t="shared" si="0"/>
        <v>0</v>
      </c>
    </row>
    <row r="13" spans="1:5" x14ac:dyDescent="0.2">
      <c r="A13" s="49" t="s">
        <v>80</v>
      </c>
      <c r="B13" s="13" t="s">
        <v>27</v>
      </c>
      <c r="C13" s="1">
        <f>EOs!$D$17</f>
        <v>3</v>
      </c>
      <c r="D13" s="1">
        <v>4</v>
      </c>
      <c r="E13" s="1">
        <f t="shared" si="0"/>
        <v>12</v>
      </c>
    </row>
    <row r="14" spans="1:5" x14ac:dyDescent="0.2">
      <c r="A14" s="50"/>
      <c r="B14" s="13" t="s">
        <v>28</v>
      </c>
      <c r="C14" s="1">
        <f>EOs!$E$17</f>
        <v>0</v>
      </c>
      <c r="D14" s="1">
        <v>5</v>
      </c>
      <c r="E14" s="1">
        <f t="shared" si="0"/>
        <v>0</v>
      </c>
    </row>
    <row r="15" spans="1:5" x14ac:dyDescent="0.2">
      <c r="A15" s="51"/>
      <c r="B15" s="13" t="s">
        <v>29</v>
      </c>
      <c r="C15" s="1">
        <f>EOs!$F$17</f>
        <v>0</v>
      </c>
      <c r="D15" s="1">
        <v>7</v>
      </c>
      <c r="E15" s="1">
        <f t="shared" si="0"/>
        <v>0</v>
      </c>
    </row>
    <row r="16" spans="1:5" x14ac:dyDescent="0.2">
      <c r="A16" s="49" t="s">
        <v>81</v>
      </c>
      <c r="B16" s="13" t="s">
        <v>27</v>
      </c>
      <c r="C16" s="1">
        <f>EQs!$H$17</f>
        <v>0</v>
      </c>
      <c r="D16" s="1">
        <v>3</v>
      </c>
      <c r="E16" s="1">
        <f t="shared" si="0"/>
        <v>0</v>
      </c>
    </row>
    <row r="17" spans="1:5" x14ac:dyDescent="0.2">
      <c r="A17" s="50"/>
      <c r="B17" s="13" t="s">
        <v>28</v>
      </c>
      <c r="C17" s="1">
        <f>EQs!$I$17</f>
        <v>1</v>
      </c>
      <c r="D17" s="1">
        <v>4</v>
      </c>
      <c r="E17" s="1">
        <f t="shared" si="0"/>
        <v>4</v>
      </c>
    </row>
    <row r="18" spans="1:5" x14ac:dyDescent="0.2">
      <c r="A18" s="51"/>
      <c r="B18" s="13" t="s">
        <v>29</v>
      </c>
      <c r="C18" s="1">
        <f>EQs!$J$17</f>
        <v>0</v>
      </c>
      <c r="D18" s="1">
        <v>6</v>
      </c>
      <c r="E18" s="1">
        <f t="shared" si="0"/>
        <v>0</v>
      </c>
    </row>
    <row r="19" spans="1:5" ht="31.5" customHeight="1" x14ac:dyDescent="0.2">
      <c r="A19" s="48" t="s">
        <v>82</v>
      </c>
      <c r="B19" s="48"/>
      <c r="C19" s="48"/>
      <c r="D19" s="48"/>
      <c r="E19" s="1">
        <f>SUM(E4:E18)</f>
        <v>62</v>
      </c>
    </row>
  </sheetData>
  <mergeCells count="7">
    <mergeCell ref="A1:E2"/>
    <mergeCell ref="A19:D19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8" sqref="D18"/>
    </sheetView>
  </sheetViews>
  <sheetFormatPr baseColWidth="10" defaultColWidth="8.83203125" defaultRowHeight="16" x14ac:dyDescent="0.2"/>
  <cols>
    <col min="1" max="1" width="5.1640625" customWidth="1"/>
    <col min="2" max="2" width="31.1640625" customWidth="1"/>
    <col min="3" max="3" width="13.6640625" style="2" customWidth="1"/>
    <col min="4" max="4" width="37.33203125" style="2" customWidth="1"/>
  </cols>
  <sheetData>
    <row r="1" spans="1:4" x14ac:dyDescent="0.2">
      <c r="A1" s="52" t="s">
        <v>15</v>
      </c>
      <c r="B1" s="52"/>
      <c r="C1" s="52"/>
      <c r="D1" s="52"/>
    </row>
    <row r="2" spans="1:4" x14ac:dyDescent="0.2">
      <c r="A2" s="52"/>
      <c r="B2" s="52"/>
      <c r="C2" s="52"/>
      <c r="D2" s="52"/>
    </row>
    <row r="3" spans="1:4" ht="48" x14ac:dyDescent="0.2">
      <c r="A3" s="27" t="s">
        <v>83</v>
      </c>
      <c r="B3" s="27"/>
      <c r="C3" s="12" t="s">
        <v>84</v>
      </c>
      <c r="D3" s="12" t="s">
        <v>10</v>
      </c>
    </row>
    <row r="4" spans="1:4" ht="48" x14ac:dyDescent="0.2">
      <c r="A4" s="1">
        <v>1</v>
      </c>
      <c r="B4" s="1" t="s">
        <v>85</v>
      </c>
      <c r="C4" s="3">
        <v>4</v>
      </c>
      <c r="D4" s="3" t="s">
        <v>113</v>
      </c>
    </row>
    <row r="5" spans="1:4" ht="32" x14ac:dyDescent="0.2">
      <c r="A5" s="1">
        <v>2</v>
      </c>
      <c r="B5" s="1" t="s">
        <v>86</v>
      </c>
      <c r="C5" s="3">
        <v>4</v>
      </c>
      <c r="D5" s="3" t="s">
        <v>114</v>
      </c>
    </row>
    <row r="6" spans="1:4" ht="32" x14ac:dyDescent="0.2">
      <c r="A6" s="1">
        <v>3</v>
      </c>
      <c r="B6" s="1" t="s">
        <v>87</v>
      </c>
      <c r="C6" s="3">
        <v>0</v>
      </c>
      <c r="D6" s="54" t="s">
        <v>115</v>
      </c>
    </row>
    <row r="7" spans="1:4" ht="32" x14ac:dyDescent="0.2">
      <c r="A7" s="1">
        <v>4</v>
      </c>
      <c r="B7" s="1" t="s">
        <v>88</v>
      </c>
      <c r="C7" s="3">
        <v>0</v>
      </c>
      <c r="D7" s="54" t="s">
        <v>116</v>
      </c>
    </row>
    <row r="8" spans="1:4" ht="32" x14ac:dyDescent="0.2">
      <c r="A8" s="1">
        <v>5</v>
      </c>
      <c r="B8" s="1" t="s">
        <v>89</v>
      </c>
      <c r="C8" s="3">
        <v>0</v>
      </c>
      <c r="D8" s="3" t="s">
        <v>117</v>
      </c>
    </row>
    <row r="9" spans="1:4" ht="48" x14ac:dyDescent="0.2">
      <c r="A9" s="1">
        <v>6</v>
      </c>
      <c r="B9" s="1" t="s">
        <v>90</v>
      </c>
      <c r="C9" s="3">
        <v>5</v>
      </c>
      <c r="D9" s="3" t="s">
        <v>118</v>
      </c>
    </row>
    <row r="10" spans="1:4" ht="32" x14ac:dyDescent="0.2">
      <c r="A10" s="1">
        <v>7</v>
      </c>
      <c r="B10" s="1" t="s">
        <v>91</v>
      </c>
      <c r="C10" s="3">
        <v>2</v>
      </c>
      <c r="D10" s="3" t="s">
        <v>119</v>
      </c>
    </row>
    <row r="11" spans="1:4" ht="48" x14ac:dyDescent="0.2">
      <c r="A11" s="1">
        <v>8</v>
      </c>
      <c r="B11" s="1" t="s">
        <v>92</v>
      </c>
      <c r="C11" s="3">
        <v>2</v>
      </c>
      <c r="D11" s="3" t="s">
        <v>120</v>
      </c>
    </row>
    <row r="12" spans="1:4" x14ac:dyDescent="0.2">
      <c r="A12" s="1">
        <v>9</v>
      </c>
      <c r="B12" s="1" t="s">
        <v>93</v>
      </c>
      <c r="C12" s="3">
        <v>0</v>
      </c>
      <c r="D12" s="3" t="s">
        <v>121</v>
      </c>
    </row>
    <row r="13" spans="1:4" ht="32" x14ac:dyDescent="0.2">
      <c r="A13" s="1">
        <v>10</v>
      </c>
      <c r="B13" s="1" t="s">
        <v>94</v>
      </c>
      <c r="C13" s="3">
        <v>3</v>
      </c>
      <c r="D13" s="3" t="s">
        <v>122</v>
      </c>
    </row>
    <row r="14" spans="1:4" ht="48" x14ac:dyDescent="0.2">
      <c r="A14" s="1">
        <v>11</v>
      </c>
      <c r="B14" s="1" t="s">
        <v>95</v>
      </c>
      <c r="C14" s="3">
        <v>0</v>
      </c>
      <c r="D14" s="54" t="s">
        <v>123</v>
      </c>
    </row>
    <row r="15" spans="1:4" ht="48" x14ac:dyDescent="0.2">
      <c r="A15" s="1">
        <v>12</v>
      </c>
      <c r="B15" s="1" t="s">
        <v>96</v>
      </c>
      <c r="C15" s="3">
        <v>0</v>
      </c>
      <c r="D15" s="54" t="s">
        <v>124</v>
      </c>
    </row>
    <row r="16" spans="1:4" ht="48" x14ac:dyDescent="0.2">
      <c r="A16" s="1">
        <v>13</v>
      </c>
      <c r="B16" s="1" t="s">
        <v>97</v>
      </c>
      <c r="C16" s="3">
        <v>0</v>
      </c>
      <c r="D16" s="54" t="s">
        <v>125</v>
      </c>
    </row>
    <row r="17" spans="1:4" x14ac:dyDescent="0.2">
      <c r="A17" s="1">
        <v>14</v>
      </c>
      <c r="B17" s="1" t="s">
        <v>98</v>
      </c>
      <c r="C17" s="3">
        <v>0</v>
      </c>
      <c r="D17" s="3" t="s">
        <v>121</v>
      </c>
    </row>
    <row r="18" spans="1:4" x14ac:dyDescent="0.2">
      <c r="A18" s="53" t="s">
        <v>99</v>
      </c>
      <c r="B18" s="53"/>
      <c r="C18" s="3">
        <f>IF(AND(ISNUMBER(C4),ISNUMBER(C5),ISNUMBER(C6),ISNUMBER(C7),ISNUMBER(C8),ISNUMBER(C9),ISNUMBER(C10),ISNUMBER(C11),ISNUMBER(C12),ISNUMBER(C13),ISNUMBER(C14),ISNUMBER(C15),ISNUMBER(C16),ISNUMBER(C17)),SUM(C4:C17)," ")</f>
        <v>20</v>
      </c>
      <c r="D18" s="3" t="s">
        <v>100</v>
      </c>
    </row>
    <row r="19" spans="1:4" x14ac:dyDescent="0.2">
      <c r="A19" s="53" t="s">
        <v>15</v>
      </c>
      <c r="B19" s="53"/>
      <c r="C19" s="3">
        <f>IF(OR($C18=" ",C4&gt;5,C5&gt;5,C6&gt;5,C7&gt;5,C8&gt;5,C9&gt;8,C10&gt;5,C11&gt;5,C12&gt;5,C13&gt;5,C14&gt;5,C15&gt;5,C16&gt;5,C17&gt;5)," ",(C18*0.01)+0.65)</f>
        <v>0.85000000000000009</v>
      </c>
      <c r="D19" s="3" t="s">
        <v>101</v>
      </c>
    </row>
  </sheetData>
  <mergeCells count="4">
    <mergeCell ref="A3:B3"/>
    <mergeCell ref="A1:D2"/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EIs</vt:lpstr>
      <vt:lpstr>EOs</vt:lpstr>
      <vt:lpstr>EQs</vt:lpstr>
      <vt:lpstr>ILFs</vt:lpstr>
      <vt:lpstr>EIFs</vt:lpstr>
      <vt:lpstr>FPs</vt:lpstr>
      <vt:lpstr>VAF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Paternina</dc:creator>
  <cp:keywords/>
  <dc:description/>
  <cp:lastModifiedBy>Antonio Paternina</cp:lastModifiedBy>
  <cp:revision/>
  <dcterms:created xsi:type="dcterms:W3CDTF">2017-02-15T03:53:54Z</dcterms:created>
  <dcterms:modified xsi:type="dcterms:W3CDTF">2017-02-16T21:35:07Z</dcterms:modified>
  <cp:category/>
  <cp:contentStatus/>
</cp:coreProperties>
</file>