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yoshida\Documents\"/>
    </mc:Choice>
  </mc:AlternateContent>
  <xr:revisionPtr revIDLastSave="0" documentId="13_ncr:1_{3CEF531D-E37A-4248-B859-589FE4CA2EC5}" xr6:coauthVersionLast="47" xr6:coauthVersionMax="47" xr10:uidLastSave="{00000000-0000-0000-0000-000000000000}"/>
  <bookViews>
    <workbookView xWindow="-120" yWindow="-120" windowWidth="24240" windowHeight="13290" tabRatio="0" xr2:uid="{BC0A15AA-332C-4876-A957-4A981EBD6B92}"/>
  </bookViews>
  <sheets>
    <sheet name="Planilha1" sheetId="1" r:id="rId1"/>
    <sheet name="Planilha2" sheetId="2" r:id="rId2"/>
  </sheets>
  <definedNames>
    <definedName name="Aporte">Planilha1!$C$21</definedName>
    <definedName name="Patrimonio">Planilha1!$C$24</definedName>
    <definedName name="Qtd_anos">Planilha1!$C$22</definedName>
    <definedName name="Rendimento_carteira">Planilha1!$C$17</definedName>
    <definedName name="salario">Planilha1!$C$16</definedName>
    <definedName name="sugestao_rendimento">Planilha1!$C$18</definedName>
    <definedName name="Taxa_mensal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21" i="2"/>
  <c r="A22" i="2"/>
  <c r="A23" i="2"/>
  <c r="A24" i="2"/>
  <c r="A19" i="2"/>
  <c r="A12" i="2"/>
  <c r="C50" i="1" s="1"/>
  <c r="I6" i="2"/>
  <c r="A17" i="2"/>
  <c r="A13" i="2"/>
  <c r="A14" i="2"/>
  <c r="A15" i="2"/>
  <c r="A16" i="2"/>
  <c r="A5" i="2"/>
  <c r="A6" i="2"/>
  <c r="A7" i="2"/>
  <c r="A8" i="2"/>
  <c r="A9" i="2"/>
  <c r="A10" i="2"/>
  <c r="C42" i="1"/>
  <c r="C24" i="1"/>
  <c r="C25" i="1" s="1"/>
  <c r="C18" i="1"/>
  <c r="C29" i="1"/>
  <c r="D29" i="1" s="1"/>
  <c r="C30" i="1"/>
  <c r="D30" i="1" s="1"/>
  <c r="C31" i="1"/>
  <c r="D31" i="1" s="1"/>
  <c r="C32" i="1"/>
  <c r="D32" i="1" s="1"/>
  <c r="C28" i="1"/>
  <c r="D28" i="1" s="1"/>
  <c r="D50" i="1" l="1"/>
  <c r="C48" i="1"/>
  <c r="D48" i="1" s="1"/>
  <c r="C49" i="1"/>
  <c r="D49" i="1" s="1"/>
  <c r="C47" i="1"/>
  <c r="D47" i="1" s="1"/>
  <c r="C45" i="1"/>
  <c r="D45" i="1" s="1"/>
  <c r="C46" i="1"/>
  <c r="D46" i="1" s="1"/>
  <c r="D51" i="1" l="1"/>
</calcChain>
</file>

<file path=xl/sharedStrings.xml><?xml version="1.0" encoding="utf-8"?>
<sst xmlns="http://schemas.openxmlformats.org/spreadsheetml/2006/main" count="70" uniqueCount="35">
  <si>
    <t>Por quantos anos?</t>
  </si>
  <si>
    <t>Quanto investie por mês?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</si>
  <si>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</si>
  <si>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</si>
  <si>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</si>
  <si>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</si>
  <si>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</si>
  <si>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</si>
  <si>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</si>
  <si>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</si>
  <si>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</si>
  <si>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</si>
  <si>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</si>
  <si>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</si>
  <si>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</si>
  <si>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</si>
  <si>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</si>
  <si>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</si>
  <si>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</si>
  <si>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</si>
  <si>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</si>
  <si>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</si>
  <si>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</si>
  <si>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</si>
  <si>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</si>
  <si>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</si>
  <si>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</si>
  <si>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</si>
  <si>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TIPOS DE FFI</t>
  </si>
  <si>
    <t>MODERADO</t>
  </si>
  <si>
    <t>AGRESSIVO</t>
  </si>
  <si>
    <t>%</t>
  </si>
  <si>
    <t>CHAVE</t>
  </si>
  <si>
    <t>MODERADO-TIJOLO</t>
  </si>
  <si>
    <t>Sugestão de Rendimento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</si>
</sst>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Semibold"/>
      <family val="2"/>
    </font>
    <font>
      <sz val="28"/>
      <color theme="0"/>
      <name val="Segoe UI Semibold"/>
      <family val="2"/>
    </font>
    <font>
      <sz val="20"/>
      <color theme="0"/>
      <name val="Segoe UI Semibold"/>
      <family val="2"/>
    </font>
    <font>
      <sz val="12"/>
      <color theme="1"/>
      <name val="Segoe UI Semibold"/>
      <family val="2"/>
    </font>
    <font>
      <u/>
      <sz val="12"/>
      <color theme="1"/>
      <name val="Segoe UI Semibold"/>
      <family val="2"/>
    </font>
    <font>
      <b/>
      <sz val="11"/>
      <color theme="1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6" tint="0.59996337778862885"/>
      </left>
      <right style="medium">
        <color theme="6" tint="0.59996337778862885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6" tint="0.59996337778862885"/>
      </right>
      <top style="medium">
        <color indexed="64"/>
      </top>
      <bottom style="medium">
        <color theme="6" tint="0.59996337778862885"/>
      </bottom>
      <diagonal/>
    </border>
    <border>
      <left style="medium">
        <color theme="6" tint="0.59996337778862885"/>
      </left>
      <right/>
      <top style="medium">
        <color indexed="64"/>
      </top>
      <bottom style="medium">
        <color theme="6" tint="0.59996337778862885"/>
      </bottom>
      <diagonal/>
    </border>
    <border>
      <left/>
      <right style="medium">
        <color indexed="64"/>
      </right>
      <top style="medium">
        <color indexed="64"/>
      </top>
      <bottom style="medium">
        <color theme="6" tint="0.59996337778862885"/>
      </bottom>
      <diagonal/>
    </border>
    <border>
      <left style="medium">
        <color indexed="64"/>
      </left>
      <right style="medium">
        <color theme="6" tint="0.59996337778862885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indexed="64"/>
      </right>
      <top style="medium">
        <color theme="6" tint="0.59996337778862885"/>
      </top>
      <bottom style="medium">
        <color theme="6" tint="0.59996337778862885"/>
      </bottom>
      <diagonal/>
    </border>
    <border>
      <left style="medium">
        <color theme="6" tint="0.59996337778862885"/>
      </left>
      <right style="medium">
        <color indexed="64"/>
      </right>
      <top style="medium">
        <color theme="6" tint="0.59996337778862885"/>
      </top>
      <bottom/>
      <diagonal/>
    </border>
    <border>
      <left style="medium">
        <color indexed="64"/>
      </left>
      <right style="medium">
        <color theme="6" tint="0.59996337778862885"/>
      </right>
      <top style="medium">
        <color theme="6" tint="0.59996337778862885"/>
      </top>
      <bottom style="medium">
        <color indexed="64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17600024414813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4" fillId="0" borderId="0" xfId="0" applyFont="1"/>
    <xf numFmtId="0" fontId="6" fillId="2" borderId="9" xfId="0" applyFont="1" applyFill="1" applyBorder="1" applyAlignment="1">
      <alignment horizontal="center"/>
    </xf>
    <xf numFmtId="0" fontId="7" fillId="0" borderId="16" xfId="0" applyFont="1" applyBorder="1"/>
    <xf numFmtId="0" fontId="7" fillId="0" borderId="19" xfId="0" applyFont="1" applyBorder="1"/>
    <xf numFmtId="0" fontId="7" fillId="0" borderId="22" xfId="0" applyFont="1" applyBorder="1"/>
    <xf numFmtId="0" fontId="7" fillId="3" borderId="19" xfId="0" applyFont="1" applyFill="1" applyBorder="1"/>
    <xf numFmtId="0" fontId="7" fillId="3" borderId="22" xfId="0" applyFont="1" applyFill="1" applyBorder="1"/>
    <xf numFmtId="0" fontId="7" fillId="0" borderId="10" xfId="0" applyFont="1" applyBorder="1"/>
    <xf numFmtId="0" fontId="4" fillId="0" borderId="13" xfId="0" applyFont="1" applyBorder="1"/>
    <xf numFmtId="0" fontId="3" fillId="5" borderId="0" xfId="2"/>
    <xf numFmtId="0" fontId="3" fillId="5" borderId="0" xfId="2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21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7" fillId="0" borderId="20" xfId="1" applyNumberFormat="1" applyFont="1" applyBorder="1" applyAlignment="1">
      <alignment horizontal="center"/>
    </xf>
    <xf numFmtId="164" fontId="7" fillId="0" borderId="21" xfId="1" applyNumberFormat="1" applyFont="1" applyBorder="1" applyAlignment="1">
      <alignment horizontal="center"/>
    </xf>
    <xf numFmtId="164" fontId="7" fillId="3" borderId="20" xfId="1" applyNumberFormat="1" applyFont="1" applyFill="1" applyBorder="1" applyAlignment="1">
      <alignment horizontal="center"/>
    </xf>
    <xf numFmtId="164" fontId="7" fillId="3" borderId="21" xfId="1" applyNumberFormat="1" applyFont="1" applyFill="1" applyBorder="1" applyAlignment="1">
      <alignment horizontal="center"/>
    </xf>
    <xf numFmtId="164" fontId="7" fillId="3" borderId="23" xfId="1" applyNumberFormat="1" applyFont="1" applyFill="1" applyBorder="1" applyAlignment="1">
      <alignment horizontal="center"/>
    </xf>
    <xf numFmtId="164" fontId="7" fillId="3" borderId="24" xfId="1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3" borderId="0" xfId="0" applyFont="1" applyFill="1"/>
    <xf numFmtId="164" fontId="7" fillId="0" borderId="3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9" fontId="4" fillId="6" borderId="0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5" xfId="0" applyBorder="1"/>
    <xf numFmtId="0" fontId="4" fillId="6" borderId="5" xfId="0" applyFont="1" applyFill="1" applyBorder="1" applyAlignment="1">
      <alignment horizontal="center"/>
    </xf>
    <xf numFmtId="9" fontId="4" fillId="6" borderId="5" xfId="0" applyNumberFormat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9" fontId="4" fillId="6" borderId="25" xfId="0" applyNumberFormat="1" applyFont="1" applyFill="1" applyBorder="1" applyAlignment="1">
      <alignment horizontal="center"/>
    </xf>
    <xf numFmtId="0" fontId="3" fillId="5" borderId="0" xfId="2" applyBorder="1"/>
    <xf numFmtId="9" fontId="3" fillId="5" borderId="0" xfId="3" applyFont="1" applyFill="1"/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Planilha1!$B$45:$B$50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Planilha1!$C$45:$C$50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0-4402-90D4-F6958E68B78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Planilha1!$B$45:$B$50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Planilha1!$D$45:$D$50</c:f>
              <c:numCache>
                <c:formatCode>"R$"\ #,##0.00</c:formatCode>
                <c:ptCount val="6"/>
                <c:pt idx="0">
                  <c:v>160</c:v>
                </c:pt>
                <c:pt idx="1">
                  <c:v>175</c:v>
                </c:pt>
                <c:pt idx="2">
                  <c:v>40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0-4402-90D4-F6958E68B7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523874</xdr:colOff>
      <xdr:row>0</xdr:row>
      <xdr:rowOff>104776</xdr:rowOff>
    </xdr:from>
    <xdr:to>
      <xdr:col>16384</xdr:col>
      <xdr:colOff>286399</xdr:colOff>
      <xdr:row>12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A459F1-20F5-4DC6-9B87-6808EE565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104776"/>
          <a:ext cx="6250731" cy="2352674"/>
        </a:xfrm>
        <a:prstGeom prst="rect">
          <a:avLst/>
        </a:prstGeom>
        <a:ln>
          <a:solidFill>
            <a:srgbClr val="7030A0"/>
          </a:solidFill>
        </a:ln>
        <a:effectLst/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>
    <xdr:from>
      <xdr:col>0</xdr:col>
      <xdr:colOff>100853</xdr:colOff>
      <xdr:row>51</xdr:row>
      <xdr:rowOff>100854</xdr:rowOff>
    </xdr:from>
    <xdr:to>
      <xdr:col>16383</xdr:col>
      <xdr:colOff>179294</xdr:colOff>
      <xdr:row>67</xdr:row>
      <xdr:rowOff>89648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D024D9-9245-4902-A0D7-3E4F14F3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A904-70AE-4EB0-AA5B-77F737235A65}">
  <dimension ref="A1:XFC99"/>
  <sheetViews>
    <sheetView showGridLines="0" tabSelected="1" topLeftCell="A16" zoomScale="85" zoomScaleNormal="85" workbookViewId="0">
      <selection activeCell="C41" sqref="C41"/>
    </sheetView>
  </sheetViews>
  <sheetFormatPr defaultColWidth="0" defaultRowHeight="15" zeroHeight="1" x14ac:dyDescent="0.25"/>
  <cols>
    <col min="1" max="1" width="9.140625" customWidth="1"/>
    <col min="2" max="2" width="36" bestFit="1" customWidth="1"/>
    <col min="3" max="3" width="21.42578125" customWidth="1"/>
    <col min="4" max="4" width="20.28515625" bestFit="1" customWidth="1"/>
    <col min="5" max="5" width="23.5703125" hidden="1"/>
    <col min="6" max="6" width="12.140625" hidden="1"/>
    <col min="8" max="16383" width="9.140625" hidden="1"/>
    <col min="16384" max="16384" width="3.28515625" customWidth="1"/>
  </cols>
  <sheetData>
    <row r="1" spans="1:4" x14ac:dyDescent="0.25"/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>
      <c r="A10" s="2"/>
    </row>
    <row r="11" spans="1:4" x14ac:dyDescent="0.25">
      <c r="B11" s="1"/>
      <c r="C11" s="1"/>
    </row>
    <row r="12" spans="1:4" x14ac:dyDescent="0.25">
      <c r="B12" s="1"/>
      <c r="C12" s="1"/>
    </row>
    <row r="13" spans="1:4" x14ac:dyDescent="0.25">
      <c r="B13" s="1"/>
      <c r="C13" s="1"/>
    </row>
    <row r="14" spans="1:4" ht="15.75" thickBot="1" x14ac:dyDescent="0.3">
      <c r="B14" s="1"/>
      <c r="C14" s="1"/>
    </row>
    <row r="15" spans="1:4" ht="40.5" x14ac:dyDescent="0.25">
      <c r="B15" s="16" t="s">
        <v>13</v>
      </c>
      <c r="C15" s="17"/>
      <c r="D15" s="18"/>
    </row>
    <row r="16" spans="1:4" ht="17.25" x14ac:dyDescent="0.3">
      <c r="B16" s="7" t="s">
        <v>14</v>
      </c>
      <c r="C16" s="19">
        <v>5000</v>
      </c>
      <c r="D16" s="20"/>
    </row>
    <row r="17" spans="1:7" ht="17.25" x14ac:dyDescent="0.3">
      <c r="B17" s="8" t="s">
        <v>15</v>
      </c>
      <c r="C17" s="21">
        <v>6.0000000000000001E-3</v>
      </c>
      <c r="D17" s="22"/>
    </row>
    <row r="18" spans="1:7" ht="18" thickBot="1" x14ac:dyDescent="0.35">
      <c r="B18" s="9" t="s">
        <v>34</v>
      </c>
      <c r="C18" s="23">
        <f>C16*30%</f>
        <v>1500</v>
      </c>
      <c r="D18" s="24"/>
    </row>
    <row r="19" spans="1:7" ht="15.75" thickBot="1" x14ac:dyDescent="0.3">
      <c r="B19" s="1"/>
      <c r="C19" s="1"/>
    </row>
    <row r="20" spans="1:7" ht="53.25" customHeight="1" x14ac:dyDescent="0.7">
      <c r="A20" s="1"/>
      <c r="B20" s="33" t="s">
        <v>5</v>
      </c>
      <c r="C20" s="34"/>
      <c r="D20" s="35"/>
    </row>
    <row r="21" spans="1:7" ht="15.75" customHeight="1" x14ac:dyDescent="0.3">
      <c r="A21" s="1"/>
      <c r="B21" s="7" t="s">
        <v>1</v>
      </c>
      <c r="C21" s="19">
        <v>500</v>
      </c>
      <c r="D21" s="20"/>
    </row>
    <row r="22" spans="1:7" ht="15" customHeight="1" x14ac:dyDescent="0.3">
      <c r="A22" s="1"/>
      <c r="B22" s="8" t="s">
        <v>0</v>
      </c>
      <c r="C22" s="27">
        <v>5</v>
      </c>
      <c r="D22" s="28"/>
    </row>
    <row r="23" spans="1:7" ht="15" customHeight="1" x14ac:dyDescent="0.3">
      <c r="A23" s="1"/>
      <c r="B23" s="8" t="s">
        <v>2</v>
      </c>
      <c r="C23" s="27">
        <v>1.0789999999999999E-2</v>
      </c>
      <c r="D23" s="28"/>
    </row>
    <row r="24" spans="1:7" ht="15" customHeight="1" x14ac:dyDescent="0.3">
      <c r="A24" s="1"/>
      <c r="B24" s="10" t="s">
        <v>3</v>
      </c>
      <c r="C24" s="29">
        <f>FV(Taxa_mensal,Qtd_anos*12,Aporte)*-1</f>
        <v>41888.456999243819</v>
      </c>
      <c r="D24" s="30"/>
    </row>
    <row r="25" spans="1:7" ht="15" customHeight="1" thickBot="1" x14ac:dyDescent="0.35">
      <c r="A25" s="1"/>
      <c r="B25" s="11" t="s">
        <v>4</v>
      </c>
      <c r="C25" s="31">
        <f>Patrimonio*1%</f>
        <v>418.88456999243817</v>
      </c>
      <c r="D25" s="32"/>
    </row>
    <row r="26" spans="1:7" ht="15.75" thickBot="1" x14ac:dyDescent="0.3"/>
    <row r="27" spans="1:7" ht="41.25" thickBot="1" x14ac:dyDescent="0.75">
      <c r="A27" s="1"/>
      <c r="B27" s="25" t="s">
        <v>11</v>
      </c>
      <c r="C27" s="26"/>
      <c r="D27" s="6" t="s">
        <v>12</v>
      </c>
      <c r="G27" s="4"/>
    </row>
    <row r="28" spans="1:7" ht="18" thickBot="1" x14ac:dyDescent="0.35">
      <c r="A28" s="3">
        <v>2</v>
      </c>
      <c r="B28" s="12" t="s">
        <v>6</v>
      </c>
      <c r="C28" s="37">
        <f>FV($C$23,$A28*12,$C$21*-1)</f>
        <v>13613.813648822608</v>
      </c>
      <c r="D28" s="38">
        <f>C28*Rendimento_carteira</f>
        <v>81.682881892935654</v>
      </c>
    </row>
    <row r="29" spans="1:7" ht="18" thickBot="1" x14ac:dyDescent="0.35">
      <c r="A29" s="3">
        <v>5</v>
      </c>
      <c r="B29" s="12" t="s">
        <v>7</v>
      </c>
      <c r="C29" s="37">
        <f>FV($C$23,$A29*12,$C$21*-1)</f>
        <v>41888.456999243819</v>
      </c>
      <c r="D29" s="38">
        <f>C29*Rendimento_carteira</f>
        <v>251.33074199546292</v>
      </c>
    </row>
    <row r="30" spans="1:7" ht="18" thickBot="1" x14ac:dyDescent="0.35">
      <c r="A30" s="3">
        <v>10</v>
      </c>
      <c r="B30" s="12" t="s">
        <v>8</v>
      </c>
      <c r="C30" s="37">
        <f>FV($C$23,$A30*12,$C$21*-1)</f>
        <v>121642.1062650861</v>
      </c>
      <c r="D30" s="38">
        <f>C30*Rendimento_carteira</f>
        <v>729.85263759051657</v>
      </c>
    </row>
    <row r="31" spans="1:7" ht="18" thickBot="1" x14ac:dyDescent="0.35">
      <c r="A31" s="3">
        <v>20</v>
      </c>
      <c r="B31" s="12" t="s">
        <v>9</v>
      </c>
      <c r="C31" s="37">
        <f>FV($C$23,$A31*12,$C$21*-1)</f>
        <v>562599.20004854025</v>
      </c>
      <c r="D31" s="39">
        <f>C31*Rendimento_carteira</f>
        <v>3375.5952002912418</v>
      </c>
    </row>
    <row r="32" spans="1:7" ht="18" thickBot="1" x14ac:dyDescent="0.35">
      <c r="A32" s="3">
        <v>30</v>
      </c>
      <c r="B32" s="13" t="s">
        <v>10</v>
      </c>
      <c r="C32" s="40">
        <f>FV($C$23,$A32*12,$C$21*-1)</f>
        <v>2161084.8275023573</v>
      </c>
      <c r="D32" s="41">
        <f>C32*Rendimento_carteira</f>
        <v>12966.508965014144</v>
      </c>
    </row>
    <row r="33" spans="2:4" x14ac:dyDescent="0.25">
      <c r="D33" s="1"/>
    </row>
    <row r="34" spans="2:4" ht="11.25" customHeight="1" x14ac:dyDescent="0.25"/>
    <row r="41" spans="2:4" x14ac:dyDescent="0.25">
      <c r="B41" s="14" t="s">
        <v>18</v>
      </c>
      <c r="C41" s="15" t="s">
        <v>29</v>
      </c>
      <c r="D41" s="14"/>
    </row>
    <row r="42" spans="2:4" s="5" customFormat="1" ht="16.5" x14ac:dyDescent="0.3">
      <c r="B42" s="36" t="s">
        <v>17</v>
      </c>
      <c r="C42" s="42">
        <f>Aporte</f>
        <v>500</v>
      </c>
      <c r="D42" s="43"/>
    </row>
    <row r="43" spans="2:4" x14ac:dyDescent="0.25"/>
    <row r="44" spans="2:4" ht="16.5" x14ac:dyDescent="0.3">
      <c r="B44" s="45" t="s">
        <v>19</v>
      </c>
      <c r="C44" s="45" t="s">
        <v>20</v>
      </c>
      <c r="D44" s="45" t="s">
        <v>21</v>
      </c>
    </row>
    <row r="45" spans="2:4" ht="16.5" x14ac:dyDescent="0.3">
      <c r="B45" s="44" t="s">
        <v>22</v>
      </c>
      <c r="C45" s="48">
        <f>VLOOKUP($C$41&amp;"-"&amp;B45,Planilha2!A:D,4,FALSE)</f>
        <v>0.32</v>
      </c>
      <c r="D45" s="42">
        <f>$C$42*C45</f>
        <v>160</v>
      </c>
    </row>
    <row r="46" spans="2:4" ht="16.5" x14ac:dyDescent="0.3">
      <c r="B46" s="44" t="s">
        <v>23</v>
      </c>
      <c r="C46" s="48">
        <f>VLOOKUP($C$41&amp;"-"&amp;B46,Planilha2!A:D,4,FALSE)</f>
        <v>0.35</v>
      </c>
      <c r="D46" s="42">
        <f t="shared" ref="D46:D50" si="0">$C$42*C46</f>
        <v>175</v>
      </c>
    </row>
    <row r="47" spans="2:4" ht="16.5" x14ac:dyDescent="0.3">
      <c r="B47" s="44" t="s">
        <v>24</v>
      </c>
      <c r="C47" s="48">
        <f>VLOOKUP($C$41&amp;"-"&amp;B47,Planilha2!A:D,4,FALSE)</f>
        <v>0.08</v>
      </c>
      <c r="D47" s="42">
        <f t="shared" si="0"/>
        <v>40</v>
      </c>
    </row>
    <row r="48" spans="2:4" ht="16.5" x14ac:dyDescent="0.3">
      <c r="B48" s="44" t="s">
        <v>25</v>
      </c>
      <c r="C48" s="48">
        <f>VLOOKUP($C$41&amp;"-"&amp;B48,Planilha2!A:D,4,FALSE)</f>
        <v>0.05</v>
      </c>
      <c r="D48" s="42">
        <f t="shared" si="0"/>
        <v>25</v>
      </c>
    </row>
    <row r="49" spans="2:4" ht="16.5" x14ac:dyDescent="0.3">
      <c r="B49" s="44" t="s">
        <v>26</v>
      </c>
      <c r="C49" s="48">
        <f>VLOOKUP($C$41&amp;"-"&amp;B49,Planilha2!A:D,4,FALSE)</f>
        <v>0.1</v>
      </c>
      <c r="D49" s="42">
        <f t="shared" si="0"/>
        <v>50</v>
      </c>
    </row>
    <row r="50" spans="2:4" ht="16.5" x14ac:dyDescent="0.3">
      <c r="B50" s="44" t="s">
        <v>27</v>
      </c>
      <c r="C50" s="48">
        <f>VLOOKUP($C$41&amp;"-"&amp;B50,Planilha2!A:D,4,FALSE)</f>
        <v>0.1</v>
      </c>
      <c r="D50" s="42">
        <f t="shared" si="0"/>
        <v>50</v>
      </c>
    </row>
    <row r="51" spans="2:4" x14ac:dyDescent="0.25">
      <c r="B51" s="46"/>
      <c r="C51" s="46"/>
      <c r="D51" s="47">
        <f>SUM(D45:D50)</f>
        <v>500</v>
      </c>
    </row>
    <row r="52" spans="2:4" x14ac:dyDescent="0.25"/>
    <row r="53" spans="2:4" x14ac:dyDescent="0.25"/>
    <row r="54" spans="2:4" x14ac:dyDescent="0.25"/>
    <row r="55" spans="2:4" x14ac:dyDescent="0.25"/>
    <row r="56" spans="2:4" x14ac:dyDescent="0.25"/>
    <row r="57" spans="2:4" x14ac:dyDescent="0.25"/>
    <row r="58" spans="2:4" x14ac:dyDescent="0.25"/>
    <row r="59" spans="2:4" x14ac:dyDescent="0.25"/>
    <row r="60" spans="2:4" x14ac:dyDescent="0.25"/>
    <row r="61" spans="2:4" x14ac:dyDescent="0.25"/>
    <row r="62" spans="2:4" x14ac:dyDescent="0.25"/>
    <row r="63" spans="2:4" x14ac:dyDescent="0.25"/>
    <row r="64" spans="2:4" x14ac:dyDescent="0.25"/>
    <row r="65" x14ac:dyDescent="0.25"/>
    <row r="66" x14ac:dyDescent="0.25"/>
    <row r="67" x14ac:dyDescent="0.25"/>
    <row r="68" ht="18.75" customHeight="1" x14ac:dyDescent="0.25"/>
    <row r="97" customFormat="1" hidden="1" x14ac:dyDescent="0.25"/>
    <row r="98" customFormat="1" hidden="1" x14ac:dyDescent="0.25"/>
    <row r="99" customFormat="1" hidden="1" x14ac:dyDescent="0.25"/>
  </sheetData>
  <mergeCells count="11">
    <mergeCell ref="B15:D15"/>
    <mergeCell ref="C16:D16"/>
    <mergeCell ref="C17:D17"/>
    <mergeCell ref="C18:D18"/>
    <mergeCell ref="B27:C27"/>
    <mergeCell ref="C21:D21"/>
    <mergeCell ref="C22:D22"/>
    <mergeCell ref="C24:D24"/>
    <mergeCell ref="C25:D25"/>
    <mergeCell ref="C23:D23"/>
    <mergeCell ref="B20:D20"/>
  </mergeCells>
  <dataValidations count="1">
    <dataValidation type="list" allowBlank="1" showInputMessage="1" showErrorMessage="1" sqref="C41" xr:uid="{D4C30050-A96A-4E74-A448-D1A9AA48366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B420-297F-4C56-927A-477D123981DD}">
  <dimension ref="A4:I24"/>
  <sheetViews>
    <sheetView workbookViewId="0">
      <selection activeCell="D16" sqref="D16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22" bestFit="1" customWidth="1"/>
    <col min="8" max="8" width="18.5703125" bestFit="1" customWidth="1"/>
    <col min="9" max="9" width="16.28515625" customWidth="1"/>
  </cols>
  <sheetData>
    <row r="4" spans="1:9" x14ac:dyDescent="0.25">
      <c r="A4" s="1" t="s">
        <v>32</v>
      </c>
      <c r="B4" s="1" t="s">
        <v>18</v>
      </c>
      <c r="C4" s="1" t="s">
        <v>28</v>
      </c>
      <c r="D4" s="49" t="s">
        <v>31</v>
      </c>
    </row>
    <row r="5" spans="1:9" ht="16.5" x14ac:dyDescent="0.3">
      <c r="A5" s="1" t="str">
        <f>B5&amp;"-"&amp;C5</f>
        <v>CONSERVADOR-PAPEL</v>
      </c>
      <c r="B5" s="1" t="s">
        <v>16</v>
      </c>
      <c r="C5" s="50" t="s">
        <v>22</v>
      </c>
      <c r="D5" s="51">
        <v>0.3</v>
      </c>
    </row>
    <row r="6" spans="1:9" ht="16.5" x14ac:dyDescent="0.3">
      <c r="A6" s="1" t="str">
        <f t="shared" ref="A6:A10" si="0">B6&amp;"-"&amp;C6</f>
        <v>CONSERVADOR-TIJOLO</v>
      </c>
      <c r="B6" s="1" t="s">
        <v>16</v>
      </c>
      <c r="C6" s="50" t="s">
        <v>23</v>
      </c>
      <c r="D6" s="51">
        <v>0.5</v>
      </c>
      <c r="H6" s="58" t="s">
        <v>33</v>
      </c>
      <c r="I6" s="59">
        <f>VLOOKUP(H6,$A:$D,4,FALSE)</f>
        <v>0.35</v>
      </c>
    </row>
    <row r="7" spans="1:9" ht="16.5" x14ac:dyDescent="0.3">
      <c r="A7" s="1" t="str">
        <f t="shared" si="0"/>
        <v>CONSERVADOR-HIBRIDOS</v>
      </c>
      <c r="B7" s="1" t="s">
        <v>16</v>
      </c>
      <c r="C7" s="50" t="s">
        <v>24</v>
      </c>
      <c r="D7" s="51">
        <v>0.1</v>
      </c>
    </row>
    <row r="8" spans="1:9" ht="16.5" x14ac:dyDescent="0.3">
      <c r="A8" s="1" t="str">
        <f t="shared" si="0"/>
        <v>CONSERVADOR-FOFs</v>
      </c>
      <c r="B8" s="1" t="s">
        <v>16</v>
      </c>
      <c r="C8" s="50" t="s">
        <v>25</v>
      </c>
      <c r="D8" s="51">
        <v>0.1</v>
      </c>
    </row>
    <row r="9" spans="1:9" ht="16.5" x14ac:dyDescent="0.3">
      <c r="A9" s="1" t="str">
        <f t="shared" si="0"/>
        <v>CONSERVADOR-DESENVOLVIMENTO</v>
      </c>
      <c r="B9" s="1" t="s">
        <v>16</v>
      </c>
      <c r="C9" s="50" t="s">
        <v>26</v>
      </c>
      <c r="D9" s="51">
        <v>0</v>
      </c>
    </row>
    <row r="10" spans="1:9" ht="16.5" x14ac:dyDescent="0.3">
      <c r="A10" s="1" t="str">
        <f t="shared" si="0"/>
        <v>CONSERVADOR-HOTELARIAS</v>
      </c>
      <c r="B10" s="1" t="s">
        <v>16</v>
      </c>
      <c r="C10" s="50" t="s">
        <v>27</v>
      </c>
      <c r="D10" s="51">
        <v>0</v>
      </c>
    </row>
    <row r="11" spans="1:9" ht="15.75" thickBot="1" x14ac:dyDescent="0.3">
      <c r="A11" s="52"/>
      <c r="B11" s="52"/>
      <c r="C11" s="52"/>
      <c r="D11" s="52"/>
    </row>
    <row r="12" spans="1:9" ht="16.5" x14ac:dyDescent="0.3">
      <c r="A12" s="1" t="str">
        <f>B12&amp;"-"&amp;C5</f>
        <v>MODERADO-PAPEL</v>
      </c>
      <c r="B12" s="1" t="s">
        <v>29</v>
      </c>
      <c r="C12" s="50" t="s">
        <v>22</v>
      </c>
      <c r="D12" s="51">
        <v>0.32</v>
      </c>
    </row>
    <row r="13" spans="1:9" ht="16.5" x14ac:dyDescent="0.3">
      <c r="A13" s="1" t="str">
        <f t="shared" ref="A13:A16" si="1">B13&amp;"-"&amp;C6</f>
        <v>MODERADO-TIJOLO</v>
      </c>
      <c r="B13" s="1" t="s">
        <v>29</v>
      </c>
      <c r="C13" s="50" t="s">
        <v>23</v>
      </c>
      <c r="D13" s="51">
        <v>0.35</v>
      </c>
    </row>
    <row r="14" spans="1:9" ht="16.5" x14ac:dyDescent="0.3">
      <c r="A14" s="1" t="str">
        <f t="shared" si="1"/>
        <v>MODERADO-HIBRIDOS</v>
      </c>
      <c r="B14" s="1" t="s">
        <v>29</v>
      </c>
      <c r="C14" s="50" t="s">
        <v>24</v>
      </c>
      <c r="D14" s="51">
        <v>0.08</v>
      </c>
    </row>
    <row r="15" spans="1:9" ht="16.5" x14ac:dyDescent="0.3">
      <c r="A15" s="1" t="str">
        <f t="shared" si="1"/>
        <v>MODERADO-FOFs</v>
      </c>
      <c r="B15" s="1" t="s">
        <v>29</v>
      </c>
      <c r="C15" s="50" t="s">
        <v>25</v>
      </c>
      <c r="D15" s="51">
        <v>0.05</v>
      </c>
    </row>
    <row r="16" spans="1:9" ht="16.5" x14ac:dyDescent="0.3">
      <c r="A16" s="1" t="str">
        <f t="shared" si="1"/>
        <v>MODERADO-DESENVOLVIMENTO</v>
      </c>
      <c r="B16" s="1" t="s">
        <v>29</v>
      </c>
      <c r="C16" s="50" t="s">
        <v>26</v>
      </c>
      <c r="D16" s="51">
        <v>0.1</v>
      </c>
    </row>
    <row r="17" spans="1:4" ht="16.5" x14ac:dyDescent="0.3">
      <c r="A17" s="1" t="str">
        <f>B17&amp;"-"&amp;C10</f>
        <v>MODERADO-HOTELARIAS</v>
      </c>
      <c r="B17" s="1" t="s">
        <v>29</v>
      </c>
      <c r="C17" s="50" t="s">
        <v>27</v>
      </c>
      <c r="D17" s="51">
        <v>0.1</v>
      </c>
    </row>
    <row r="18" spans="1:4" ht="15.75" thickBot="1" x14ac:dyDescent="0.3">
      <c r="A18" s="52"/>
      <c r="B18" s="52"/>
      <c r="C18" s="52"/>
      <c r="D18" s="52"/>
    </row>
    <row r="19" spans="1:4" ht="17.25" thickBot="1" x14ac:dyDescent="0.35">
      <c r="A19" s="53" t="str">
        <f>B19&amp;"-"&amp;C19</f>
        <v>AGRESSIVO-PAPEL</v>
      </c>
      <c r="B19" s="53" t="s">
        <v>30</v>
      </c>
      <c r="C19" s="54" t="s">
        <v>22</v>
      </c>
      <c r="D19" s="55">
        <v>0.5</v>
      </c>
    </row>
    <row r="20" spans="1:4" ht="17.25" thickBot="1" x14ac:dyDescent="0.35">
      <c r="A20" s="53" t="str">
        <f t="shared" ref="A20:A24" si="2">B20&amp;"-"&amp;C20</f>
        <v>AGRESSIVO-TIJOLO</v>
      </c>
      <c r="B20" s="1" t="s">
        <v>30</v>
      </c>
      <c r="C20" s="50" t="s">
        <v>23</v>
      </c>
      <c r="D20" s="51">
        <v>0.1</v>
      </c>
    </row>
    <row r="21" spans="1:4" ht="17.25" thickBot="1" x14ac:dyDescent="0.35">
      <c r="A21" s="53" t="str">
        <f t="shared" si="2"/>
        <v>AGRESSIVO-HIBRIDOS</v>
      </c>
      <c r="B21" s="1" t="s">
        <v>30</v>
      </c>
      <c r="C21" s="50" t="s">
        <v>24</v>
      </c>
      <c r="D21" s="51">
        <v>0.05</v>
      </c>
    </row>
    <row r="22" spans="1:4" ht="17.25" thickBot="1" x14ac:dyDescent="0.35">
      <c r="A22" s="53" t="str">
        <f t="shared" si="2"/>
        <v>AGRESSIVO-FOFs</v>
      </c>
      <c r="B22" s="1" t="s">
        <v>30</v>
      </c>
      <c r="C22" s="50" t="s">
        <v>25</v>
      </c>
      <c r="D22" s="51">
        <v>0.05</v>
      </c>
    </row>
    <row r="23" spans="1:4" ht="17.25" thickBot="1" x14ac:dyDescent="0.35">
      <c r="A23" s="53" t="str">
        <f t="shared" si="2"/>
        <v>AGRESSIVO-DESENVOLVIMENTO</v>
      </c>
      <c r="B23" s="1" t="s">
        <v>30</v>
      </c>
      <c r="C23" s="50" t="s">
        <v>26</v>
      </c>
      <c r="D23" s="51">
        <v>0.2</v>
      </c>
    </row>
    <row r="24" spans="1:4" ht="17.25" thickBot="1" x14ac:dyDescent="0.35">
      <c r="A24" s="53" t="str">
        <f t="shared" si="2"/>
        <v>AGRESSIVO-HOTELARIAS</v>
      </c>
      <c r="B24" s="52" t="s">
        <v>30</v>
      </c>
      <c r="C24" s="56" t="s">
        <v>27</v>
      </c>
      <c r="D24" s="5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sugestao_rendimento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Diogo Batista Pimentel</dc:creator>
  <cp:lastModifiedBy>Antony Diogo Batista Pimentel</cp:lastModifiedBy>
  <dcterms:created xsi:type="dcterms:W3CDTF">2025-06-24T22:27:33Z</dcterms:created>
  <dcterms:modified xsi:type="dcterms:W3CDTF">2025-06-26T22:31:27Z</dcterms:modified>
</cp:coreProperties>
</file>