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F:\proyectos del cuarto semestre\analizadorDeDatos_Estadistica\"/>
    </mc:Choice>
  </mc:AlternateContent>
  <xr:revisionPtr revIDLastSave="0" documentId="13_ncr:1_{CF510B4F-810B-4901-9F69-24F2079F4CD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4" i="1" l="1"/>
  <c r="N35" i="1"/>
  <c r="N36" i="1"/>
  <c r="N37" i="1"/>
  <c r="N38" i="1"/>
  <c r="N39" i="1"/>
  <c r="N40" i="1"/>
  <c r="N41" i="1"/>
  <c r="N33" i="1"/>
  <c r="I34" i="1"/>
  <c r="I35" i="1"/>
  <c r="I36" i="1"/>
  <c r="I37" i="1"/>
  <c r="I38" i="1"/>
  <c r="I39" i="1"/>
  <c r="I40" i="1"/>
  <c r="I41" i="1"/>
  <c r="I33" i="1"/>
  <c r="G34" i="1"/>
  <c r="G35" i="1"/>
  <c r="G36" i="1"/>
  <c r="G37" i="1"/>
  <c r="G38" i="1"/>
  <c r="G39" i="1"/>
  <c r="G40" i="1"/>
  <c r="G41" i="1"/>
  <c r="G33" i="1"/>
  <c r="F33" i="1"/>
  <c r="B35" i="1"/>
  <c r="B36" i="1"/>
  <c r="B37" i="1"/>
  <c r="B38" i="1"/>
  <c r="B39" i="1"/>
  <c r="B40" i="1"/>
  <c r="B41" i="1"/>
  <c r="A35" i="1"/>
  <c r="A36" i="1"/>
  <c r="A37" i="1" s="1"/>
  <c r="A38" i="1" s="1"/>
  <c r="A39" i="1" s="1"/>
  <c r="A40" i="1" s="1"/>
  <c r="A41" i="1" s="1"/>
  <c r="B34" i="1"/>
  <c r="D35" i="1"/>
  <c r="A34" i="1"/>
  <c r="D34" i="1" s="1"/>
  <c r="B33" i="1"/>
  <c r="C30" i="1"/>
  <c r="B30" i="1"/>
  <c r="D33" i="1"/>
  <c r="B25" i="1"/>
  <c r="B29" i="1" s="1"/>
  <c r="A33" i="1"/>
  <c r="C33" i="1" l="1"/>
  <c r="C34" i="1" l="1"/>
  <c r="J33" i="1"/>
  <c r="K33" i="1"/>
  <c r="C36" i="1" l="1"/>
  <c r="D36" i="1"/>
  <c r="D37" i="1"/>
  <c r="L33" i="1"/>
  <c r="O33" i="1"/>
  <c r="K34" i="1"/>
  <c r="J34" i="1"/>
  <c r="C35" i="1"/>
  <c r="F34" i="1"/>
  <c r="M33" i="1"/>
  <c r="F35" i="1" l="1"/>
  <c r="K35" i="1"/>
  <c r="O35" i="1" s="1"/>
  <c r="J35" i="1"/>
  <c r="C37" i="1"/>
  <c r="O34" i="1"/>
  <c r="M34" i="1"/>
  <c r="L34" i="1"/>
  <c r="D38" i="1" l="1"/>
  <c r="K36" i="1"/>
  <c r="O36" i="1" s="1"/>
  <c r="J36" i="1"/>
  <c r="K37" i="1"/>
  <c r="O37" i="1" s="1"/>
  <c r="J37" i="1"/>
  <c r="L35" i="1"/>
  <c r="M35" i="1"/>
  <c r="F36" i="1"/>
  <c r="D39" i="1" l="1"/>
  <c r="L37" i="1"/>
  <c r="C38" i="1"/>
  <c r="K38" i="1" s="1"/>
  <c r="M37" i="1"/>
  <c r="F37" i="1"/>
  <c r="L36" i="1"/>
  <c r="M36" i="1"/>
  <c r="D40" i="1" l="1"/>
  <c r="D41" i="1"/>
  <c r="O38" i="1"/>
  <c r="M38" i="1"/>
  <c r="L38" i="1"/>
  <c r="J38" i="1"/>
  <c r="F38" i="1"/>
  <c r="C39" i="1"/>
  <c r="D42" i="1" l="1"/>
  <c r="E35" i="1"/>
  <c r="E34" i="1"/>
  <c r="E33" i="1"/>
  <c r="E37" i="1"/>
  <c r="E36" i="1"/>
  <c r="E38" i="1"/>
  <c r="E39" i="1"/>
  <c r="E41" i="1"/>
  <c r="E40" i="1"/>
  <c r="K39" i="1"/>
  <c r="J39" i="1"/>
  <c r="C40" i="1"/>
  <c r="F39" i="1"/>
  <c r="E42" i="1" l="1"/>
  <c r="F40" i="1"/>
  <c r="H33" i="1"/>
  <c r="K40" i="1"/>
  <c r="O40" i="1" s="1"/>
  <c r="J40" i="1"/>
  <c r="C41" i="1"/>
  <c r="O39" i="1"/>
  <c r="M39" i="1"/>
  <c r="L39" i="1"/>
  <c r="K41" i="1" l="1"/>
  <c r="J41" i="1"/>
  <c r="J42" i="1" s="1"/>
  <c r="H34" i="1"/>
  <c r="L40" i="1"/>
  <c r="M40" i="1"/>
  <c r="F41" i="1"/>
  <c r="H35" i="1" l="1"/>
  <c r="O41" i="1"/>
  <c r="O42" i="1" s="1"/>
  <c r="N42" i="1"/>
  <c r="M41" i="1"/>
  <c r="M42" i="1" s="1"/>
  <c r="L41" i="1"/>
  <c r="L42" i="1" s="1"/>
  <c r="H36" i="1" l="1"/>
  <c r="H37" i="1" l="1"/>
  <c r="H38" i="1" l="1"/>
  <c r="H39" i="1" l="1"/>
  <c r="H40" i="1" l="1"/>
  <c r="H41" i="1" l="1"/>
  <c r="B26" i="1" l="1"/>
  <c r="B28" i="1"/>
  <c r="B27" i="1"/>
</calcChain>
</file>

<file path=xl/sharedStrings.xml><?xml version="1.0" encoding="utf-8"?>
<sst xmlns="http://schemas.openxmlformats.org/spreadsheetml/2006/main" count="24" uniqueCount="24">
  <si>
    <t>Variable: resistencia de un material a la presión (medida en kilogramos)</t>
  </si>
  <si>
    <t xml:space="preserve">rango </t>
  </si>
  <si>
    <t>min</t>
  </si>
  <si>
    <t>max</t>
  </si>
  <si>
    <t>ni</t>
  </si>
  <si>
    <t>i</t>
  </si>
  <si>
    <t>n</t>
  </si>
  <si>
    <t>LI</t>
  </si>
  <si>
    <t>LS</t>
  </si>
  <si>
    <t>Xi</t>
  </si>
  <si>
    <t>f</t>
  </si>
  <si>
    <t>fr%</t>
  </si>
  <si>
    <t>Fa</t>
  </si>
  <si>
    <t>Fa%</t>
  </si>
  <si>
    <t>Fd</t>
  </si>
  <si>
    <t>Fd%</t>
  </si>
  <si>
    <t>f*Xi</t>
  </si>
  <si>
    <t>d</t>
  </si>
  <si>
    <t>f*|d|</t>
  </si>
  <si>
    <r>
      <t>f*d</t>
    </r>
    <r>
      <rPr>
        <sz val="11"/>
        <color rgb="FF000000"/>
        <rFont val="Calibri"/>
        <family val="2"/>
        <scheme val="minor"/>
      </rPr>
      <t>2</t>
    </r>
  </si>
  <si>
    <t>f*d3</t>
  </si>
  <si>
    <t>f*d4</t>
  </si>
  <si>
    <t>media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</si>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</sst>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4" fontId="1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3" fontId="3" fillId="2" borderId="2" xfId="0" applyNumberFormat="1" applyFont="1" applyFill="1" applyBorder="1" applyAlignment="1">
      <alignment horizontal="center"/>
    </xf>
    <xf numFmtId="4" fontId="3" fillId="2" borderId="2" xfId="0" applyNumberFormat="1" applyFont="1" applyFill="1" applyBorder="1" applyAlignment="1">
      <alignment horizontal="center"/>
    </xf>
    <xf numFmtId="3" fontId="3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164" fontId="3" fillId="3" borderId="2" xfId="0" applyNumberFormat="1" applyFont="1" applyFill="1" applyBorder="1" applyAlignment="1">
      <alignment horizontal="right"/>
    </xf>
    <xf numFmtId="164" fontId="3" fillId="0" borderId="2" xfId="0" applyNumberFormat="1" applyFont="1" applyBorder="1" applyAlignment="1">
      <alignment horizontal="left"/>
    </xf>
    <xf numFmtId="10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44"/>
  <sheetViews>
    <sheetView tabSelected="1" topLeftCell="A34" zoomScale="138" workbookViewId="0">
      <selection activeCell="B44" sqref="B44"/>
    </sheetView>
  </sheetViews>
  <sheetFormatPr baseColWidth="10" defaultColWidth="8.88671875" defaultRowHeight="14.4" x14ac:dyDescent="0.3"/>
  <cols>
    <col min="1" max="9" width="13.77734375" style="3" bestFit="1" customWidth="1"/>
    <col min="10" max="10" width="10" bestFit="1" customWidth="1"/>
    <col min="11" max="11" width="9.109375" bestFit="1" customWidth="1"/>
    <col min="12" max="12" width="10" bestFit="1" customWidth="1"/>
    <col min="13" max="13" width="11" bestFit="1" customWidth="1"/>
    <col min="14" max="14" width="14.109375" bestFit="1" customWidth="1"/>
    <col min="15" max="15" width="14.44140625" bestFit="1" customWidth="1"/>
  </cols>
  <sheetData>
    <row r="1" spans="1:9" ht="19.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8.75" customHeight="1" x14ac:dyDescent="0.3">
      <c r="A2" s="4">
        <v>0.21</v>
      </c>
      <c r="B2" s="4">
        <v>0.245</v>
      </c>
      <c r="C2" s="4">
        <v>0.27300000000000002</v>
      </c>
      <c r="D2" s="4">
        <v>0.29099999999999998</v>
      </c>
      <c r="E2" s="4">
        <v>0.21199999999999999</v>
      </c>
      <c r="F2" s="4">
        <v>0.29599999999999999</v>
      </c>
      <c r="G2" s="4">
        <v>0.216</v>
      </c>
      <c r="H2" s="4">
        <v>0.23699999999999999</v>
      </c>
      <c r="I2" s="4">
        <v>0.23899999999999999</v>
      </c>
    </row>
    <row r="3" spans="1:9" ht="18.75" customHeight="1" x14ac:dyDescent="0.3">
      <c r="A3" s="4">
        <v>0.27800000000000002</v>
      </c>
      <c r="B3" s="4">
        <v>0.25</v>
      </c>
      <c r="C3" s="4">
        <v>0.26900000000000002</v>
      </c>
      <c r="D3" s="4">
        <v>0.23499999999999999</v>
      </c>
      <c r="E3" s="4">
        <v>0.20599999999999999</v>
      </c>
      <c r="F3" s="4">
        <v>0.28499999999999998</v>
      </c>
      <c r="G3" s="4">
        <v>0.27</v>
      </c>
      <c r="H3" s="4">
        <v>0.27</v>
      </c>
      <c r="I3" s="4">
        <v>0.28999999999999998</v>
      </c>
    </row>
    <row r="4" spans="1:9" ht="18.75" customHeight="1" x14ac:dyDescent="0.3">
      <c r="A4" s="4">
        <v>0.29699999999999999</v>
      </c>
      <c r="B4" s="4">
        <v>0.20300000000000001</v>
      </c>
      <c r="C4" s="4">
        <v>0.23200000000000001</v>
      </c>
      <c r="D4" s="4">
        <v>0.28799999999999998</v>
      </c>
      <c r="E4" s="4">
        <v>0.28399999999999997</v>
      </c>
      <c r="F4" s="4">
        <v>0.28399999999999997</v>
      </c>
      <c r="G4" s="4">
        <v>0.27600000000000002</v>
      </c>
      <c r="H4" s="4">
        <v>0.20399999999999999</v>
      </c>
      <c r="I4" s="4">
        <v>0.224</v>
      </c>
    </row>
    <row r="5" spans="1:9" ht="18.75" customHeight="1" x14ac:dyDescent="0.3">
      <c r="A5" s="4">
        <v>0.28199999999999997</v>
      </c>
      <c r="B5" s="4">
        <v>0.29599999999999999</v>
      </c>
      <c r="C5" s="4">
        <v>0.21099999999999999</v>
      </c>
      <c r="D5" s="4">
        <v>0.21099999999999999</v>
      </c>
      <c r="E5" s="4">
        <v>0.20599999999999999</v>
      </c>
      <c r="F5" s="4">
        <v>0.21299999999999999</v>
      </c>
      <c r="G5" s="4">
        <v>0.22600000000000001</v>
      </c>
      <c r="H5" s="4">
        <v>0.29099999999999998</v>
      </c>
      <c r="I5" s="4">
        <v>0.23400000000000001</v>
      </c>
    </row>
    <row r="6" spans="1:9" ht="18.75" customHeight="1" x14ac:dyDescent="0.3">
      <c r="A6" s="4">
        <v>0.24</v>
      </c>
      <c r="B6" s="4">
        <v>0.23799999999999999</v>
      </c>
      <c r="C6" s="4">
        <v>0.245</v>
      </c>
      <c r="D6" s="4">
        <v>0.26800000000000002</v>
      </c>
      <c r="E6" s="4">
        <v>0.24099999999999999</v>
      </c>
      <c r="F6" s="4">
        <v>0.28100000000000003</v>
      </c>
      <c r="G6" s="4">
        <v>0.21299999999999999</v>
      </c>
      <c r="H6" s="4">
        <v>0.22700000000000001</v>
      </c>
      <c r="I6" s="4">
        <v>0.26300000000000001</v>
      </c>
    </row>
    <row r="7" spans="1:9" ht="18.75" customHeight="1" x14ac:dyDescent="0.3">
      <c r="A7" s="4">
        <v>0.27700000000000002</v>
      </c>
      <c r="B7" s="4">
        <v>0.26400000000000001</v>
      </c>
      <c r="C7" s="4">
        <v>0.20300000000000001</v>
      </c>
      <c r="D7" s="4">
        <v>0.27600000000000002</v>
      </c>
      <c r="E7" s="4">
        <v>0.29699999999999999</v>
      </c>
      <c r="F7" s="4">
        <v>0.25800000000000001</v>
      </c>
      <c r="G7" s="4">
        <v>0.21099999999999999</v>
      </c>
      <c r="H7" s="4">
        <v>0.251</v>
      </c>
      <c r="I7" s="4">
        <v>0.216</v>
      </c>
    </row>
    <row r="8" spans="1:9" ht="18.75" customHeight="1" x14ac:dyDescent="0.3">
      <c r="A8" s="4">
        <v>0.221</v>
      </c>
      <c r="B8" s="4">
        <v>0.27500000000000002</v>
      </c>
      <c r="C8" s="4">
        <v>0.21</v>
      </c>
      <c r="D8" s="4">
        <v>0.27400000000000002</v>
      </c>
      <c r="E8" s="4">
        <v>0.216</v>
      </c>
      <c r="F8" s="4">
        <v>0.216</v>
      </c>
      <c r="G8" s="4">
        <v>0.28199999999999997</v>
      </c>
      <c r="H8" s="4">
        <v>0.24199999999999999</v>
      </c>
      <c r="I8" s="4">
        <v>0.28999999999999998</v>
      </c>
    </row>
    <row r="9" spans="1:9" ht="18.75" customHeight="1" x14ac:dyDescent="0.3">
      <c r="A9" s="4">
        <v>0.23799999999999999</v>
      </c>
      <c r="B9" s="4">
        <v>0.28999999999999998</v>
      </c>
      <c r="C9" s="4">
        <v>0.25600000000000001</v>
      </c>
      <c r="D9" s="4">
        <v>0.29099999999999998</v>
      </c>
      <c r="E9" s="4">
        <v>0.28699999999999998</v>
      </c>
      <c r="F9" s="4">
        <v>0.24199999999999999</v>
      </c>
      <c r="G9" s="4">
        <v>0.20399999999999999</v>
      </c>
      <c r="H9" s="4">
        <v>0.20200000000000001</v>
      </c>
      <c r="I9" s="4">
        <v>0.26</v>
      </c>
    </row>
    <row r="10" spans="1:9" ht="18.75" customHeight="1" x14ac:dyDescent="0.3">
      <c r="A10" s="4">
        <v>0.224</v>
      </c>
      <c r="B10" s="4">
        <v>0.28599999999999998</v>
      </c>
      <c r="C10" s="4">
        <v>0.20399999999999999</v>
      </c>
      <c r="D10" s="4">
        <v>0.27400000000000002</v>
      </c>
      <c r="E10" s="4">
        <v>0.28899999999999998</v>
      </c>
      <c r="F10" s="4">
        <v>0.251</v>
      </c>
      <c r="G10" s="4">
        <v>0.26300000000000001</v>
      </c>
      <c r="H10" s="4">
        <v>0.26200000000000001</v>
      </c>
      <c r="I10" s="4">
        <v>0.23699999999999999</v>
      </c>
    </row>
    <row r="11" spans="1:9" ht="18.75" customHeight="1" x14ac:dyDescent="0.3">
      <c r="A11" s="4">
        <v>0.22900000000000001</v>
      </c>
      <c r="B11" s="4">
        <v>0.224</v>
      </c>
      <c r="C11" s="4">
        <v>0.28699999999999998</v>
      </c>
      <c r="D11" s="4">
        <v>0.23899999999999999</v>
      </c>
      <c r="E11" s="4">
        <v>0.28399999999999997</v>
      </c>
      <c r="F11" s="4">
        <v>0.20399999999999999</v>
      </c>
      <c r="G11" s="4">
        <v>0.21</v>
      </c>
      <c r="H11" s="4">
        <v>0.29699999999999999</v>
      </c>
      <c r="I11" s="4">
        <v>0.251</v>
      </c>
    </row>
    <row r="12" spans="1:9" ht="18.75" customHeight="1" x14ac:dyDescent="0.3">
      <c r="A12" s="4">
        <v>0.22800000000000001</v>
      </c>
      <c r="B12" s="4">
        <v>0.28699999999999998</v>
      </c>
      <c r="C12" s="4">
        <v>0.221</v>
      </c>
      <c r="D12" s="4">
        <v>0.27100000000000002</v>
      </c>
      <c r="E12" s="4">
        <v>0.26100000000000001</v>
      </c>
      <c r="F12" s="4">
        <v>0.23599999999999999</v>
      </c>
      <c r="G12" s="4">
        <v>0.20599999999999999</v>
      </c>
      <c r="H12" s="4">
        <v>0.27200000000000002</v>
      </c>
      <c r="I12" s="4">
        <v>0.28799999999999998</v>
      </c>
    </row>
    <row r="13" spans="1:9" ht="18.75" customHeight="1" x14ac:dyDescent="0.3">
      <c r="A13" s="4">
        <v>0.254</v>
      </c>
      <c r="B13" s="4">
        <v>0.246</v>
      </c>
      <c r="C13" s="4">
        <v>0.28000000000000003</v>
      </c>
      <c r="D13" s="4">
        <v>0.26700000000000002</v>
      </c>
      <c r="E13" s="4">
        <v>0.27300000000000002</v>
      </c>
      <c r="F13" s="4">
        <v>0.23200000000000001</v>
      </c>
      <c r="G13" s="4">
        <v>0.248</v>
      </c>
      <c r="H13" s="4">
        <v>0.21299999999999999</v>
      </c>
      <c r="I13" s="4">
        <v>0.24099999999999999</v>
      </c>
    </row>
    <row r="14" spans="1:9" ht="18.75" customHeight="1" x14ac:dyDescent="0.3">
      <c r="A14" s="4">
        <v>0.29299999999999998</v>
      </c>
      <c r="B14" s="4">
        <v>0.29399999999999998</v>
      </c>
      <c r="C14" s="4">
        <v>0.29699999999999999</v>
      </c>
      <c r="D14" s="4">
        <v>0.25800000000000001</v>
      </c>
      <c r="E14" s="4">
        <v>0.23699999999999999</v>
      </c>
      <c r="F14" s="4">
        <v>0.214</v>
      </c>
      <c r="G14" s="4">
        <v>0.22</v>
      </c>
      <c r="H14" s="4">
        <v>0.21</v>
      </c>
      <c r="I14" s="4">
        <v>0.29299999999999998</v>
      </c>
    </row>
    <row r="15" spans="1:9" ht="18.75" customHeight="1" x14ac:dyDescent="0.3">
      <c r="A15" s="4">
        <v>0.216</v>
      </c>
      <c r="B15" s="4">
        <v>0.29199999999999998</v>
      </c>
      <c r="C15" s="4">
        <v>0.21199999999999999</v>
      </c>
      <c r="D15" s="4">
        <v>0.224</v>
      </c>
      <c r="E15" s="4">
        <v>0.224</v>
      </c>
      <c r="F15" s="4">
        <v>0.214</v>
      </c>
      <c r="G15" s="4">
        <v>0.252</v>
      </c>
      <c r="H15" s="4">
        <v>0.28399999999999997</v>
      </c>
      <c r="I15" s="4">
        <v>0.29599999999999999</v>
      </c>
    </row>
    <row r="16" spans="1:9" ht="18.75" customHeight="1" x14ac:dyDescent="0.3">
      <c r="A16" s="4">
        <v>0.20300000000000001</v>
      </c>
      <c r="B16" s="4">
        <v>0.252</v>
      </c>
      <c r="C16" s="4">
        <v>0.27300000000000002</v>
      </c>
      <c r="D16" s="4">
        <v>0.23599999999999999</v>
      </c>
      <c r="E16" s="4">
        <v>0.20200000000000001</v>
      </c>
      <c r="F16" s="4">
        <v>0.23599999999999999</v>
      </c>
      <c r="G16" s="4">
        <v>0.26500000000000001</v>
      </c>
      <c r="H16" s="4">
        <v>0.224</v>
      </c>
      <c r="I16" s="4">
        <v>0.23599999999999999</v>
      </c>
    </row>
    <row r="17" spans="1:15" ht="18.75" customHeight="1" x14ac:dyDescent="0.3">
      <c r="A17" s="4">
        <v>0.26</v>
      </c>
      <c r="B17" s="4">
        <v>0.29599999999999999</v>
      </c>
      <c r="C17" s="4">
        <v>0.22900000000000001</v>
      </c>
      <c r="D17" s="4">
        <v>0.22</v>
      </c>
      <c r="E17" s="4">
        <v>0.25600000000000001</v>
      </c>
      <c r="F17" s="4">
        <v>0.29899999999999999</v>
      </c>
      <c r="G17" s="4">
        <v>0.26300000000000001</v>
      </c>
      <c r="H17" s="4">
        <v>0.28399999999999997</v>
      </c>
      <c r="I17" s="4">
        <v>0.28000000000000003</v>
      </c>
    </row>
    <row r="18" spans="1:15" ht="18.75" customHeight="1" x14ac:dyDescent="0.3">
      <c r="A18" s="4">
        <v>0.24199999999999999</v>
      </c>
      <c r="B18" s="4">
        <v>0.26300000000000001</v>
      </c>
      <c r="C18" s="4">
        <v>0.255</v>
      </c>
      <c r="D18" s="4">
        <v>0.221</v>
      </c>
      <c r="E18" s="4">
        <v>0.21199999999999999</v>
      </c>
      <c r="F18" s="4">
        <v>0.25800000000000001</v>
      </c>
      <c r="G18" s="4">
        <v>0.21299999999999999</v>
      </c>
      <c r="H18" s="4">
        <v>0.218</v>
      </c>
      <c r="I18" s="4">
        <v>0.27700000000000002</v>
      </c>
    </row>
    <row r="19" spans="1:15" ht="18.75" customHeight="1" x14ac:dyDescent="0.3">
      <c r="A19" s="4">
        <v>0.20599999999999999</v>
      </c>
      <c r="B19" s="4">
        <v>0.29699999999999999</v>
      </c>
      <c r="C19" s="4">
        <v>0.214</v>
      </c>
      <c r="D19" s="4">
        <v>0.29699999999999999</v>
      </c>
      <c r="E19" s="4">
        <v>0.27200000000000002</v>
      </c>
      <c r="F19" s="4">
        <v>0.25900000000000001</v>
      </c>
      <c r="G19" s="4">
        <v>0.23400000000000001</v>
      </c>
      <c r="H19" s="4">
        <v>0.28299999999999997</v>
      </c>
      <c r="I19" s="4">
        <v>0.28100000000000003</v>
      </c>
    </row>
    <row r="20" spans="1:15" ht="18.75" customHeight="1" x14ac:dyDescent="0.3">
      <c r="A20" s="4">
        <v>0.28899999999999998</v>
      </c>
      <c r="B20" s="4">
        <v>0.26900000000000002</v>
      </c>
      <c r="C20" s="4">
        <v>0.26100000000000001</v>
      </c>
      <c r="D20" s="4">
        <v>0.27300000000000002</v>
      </c>
      <c r="E20" s="4">
        <v>0.23499999999999999</v>
      </c>
      <c r="F20" s="4">
        <v>0.20100000000000001</v>
      </c>
      <c r="G20" s="4">
        <v>0.25</v>
      </c>
      <c r="H20" s="4">
        <v>0.29599999999999999</v>
      </c>
      <c r="I20" s="4">
        <v>0.28100000000000003</v>
      </c>
    </row>
    <row r="21" spans="1:15" ht="18.75" customHeight="1" x14ac:dyDescent="0.3">
      <c r="A21" s="4">
        <v>0.20300000000000001</v>
      </c>
      <c r="B21" s="4">
        <v>0.215</v>
      </c>
      <c r="C21" s="4">
        <v>0.28899999999999998</v>
      </c>
      <c r="D21" s="4">
        <v>0.24099999999999999</v>
      </c>
      <c r="E21" s="4">
        <v>0.26200000000000001</v>
      </c>
      <c r="F21" s="4">
        <v>0.24199999999999999</v>
      </c>
      <c r="G21" s="4">
        <v>0.22900000000000001</v>
      </c>
      <c r="H21" s="4">
        <v>0.29399999999999998</v>
      </c>
      <c r="I21" s="4">
        <v>0.27</v>
      </c>
    </row>
    <row r="22" spans="1:15" ht="18.75" customHeight="1" x14ac:dyDescent="0.3">
      <c r="A22" s="4">
        <v>0.24299999999999999</v>
      </c>
      <c r="B22" s="4">
        <v>0.28899999999999998</v>
      </c>
      <c r="C22" s="4">
        <v>0.21299999999999999</v>
      </c>
      <c r="D22" s="4">
        <v>0.22600000000000001</v>
      </c>
      <c r="E22" s="4">
        <v>0.27300000000000002</v>
      </c>
      <c r="F22" s="4">
        <v>0.20200000000000001</v>
      </c>
      <c r="G22" s="4">
        <v>0.23699999999999999</v>
      </c>
      <c r="H22" s="4">
        <v>0.21299999999999999</v>
      </c>
      <c r="I22" s="4">
        <v>0.20799999999999999</v>
      </c>
    </row>
    <row r="23" spans="1:15" ht="18.75" customHeight="1" x14ac:dyDescent="0.3">
      <c r="A23" s="4">
        <v>0.27300000000000002</v>
      </c>
      <c r="B23" s="4">
        <v>0.27500000000000002</v>
      </c>
      <c r="C23" s="4">
        <v>0.22800000000000001</v>
      </c>
      <c r="D23" s="4">
        <v>0.28999999999999998</v>
      </c>
      <c r="E23" s="4">
        <v>0.26200000000000001</v>
      </c>
      <c r="F23" s="4">
        <v>0.223</v>
      </c>
      <c r="G23" s="4">
        <v>0.21199999999999999</v>
      </c>
      <c r="H23" s="4">
        <v>0.29199999999999998</v>
      </c>
      <c r="I23" s="4">
        <v>0.20499999999999999</v>
      </c>
    </row>
    <row r="25" spans="1:15" x14ac:dyDescent="0.3">
      <c r="A25" s="3" t="s">
        <v>6</v>
      </c>
      <c r="B25" s="3">
        <f>COUNT(A2:I23)</f>
        <v>198</v>
      </c>
    </row>
    <row r="26" spans="1:15" x14ac:dyDescent="0.3">
      <c r="A26" s="3" t="s">
        <v>1</v>
      </c>
      <c r="B26" s="5">
        <f>B28-B27</f>
        <v>9.7999999999999976E-2</v>
      </c>
    </row>
    <row r="27" spans="1:15" x14ac:dyDescent="0.3">
      <c r="A27" s="3" t="s">
        <v>2</v>
      </c>
      <c r="B27" s="5">
        <f>MIN(A2:I23)</f>
        <v>0.20100000000000001</v>
      </c>
    </row>
    <row r="28" spans="1:15" x14ac:dyDescent="0.3">
      <c r="A28" s="3" t="s">
        <v>3</v>
      </c>
      <c r="B28" s="5">
        <f>MAX(A2:I23)</f>
        <v>0.29899999999999999</v>
      </c>
    </row>
    <row r="29" spans="1:15" x14ac:dyDescent="0.3">
      <c r="A29" s="3" t="s">
        <v>4</v>
      </c>
      <c r="B29" s="5">
        <f>1+3.322*LOG(B25)</f>
        <v>8.6295217620488067</v>
      </c>
    </row>
    <row r="30" spans="1:15" x14ac:dyDescent="0.3">
      <c r="A30" s="3" t="s">
        <v>5</v>
      </c>
      <c r="B30" s="5">
        <f>B26/B29</f>
        <v>1.1356365126858777E-2</v>
      </c>
      <c r="C30" s="5">
        <f>ROUND(B30,3)</f>
        <v>1.0999999999999999E-2</v>
      </c>
    </row>
    <row r="32" spans="1:15" x14ac:dyDescent="0.3">
      <c r="A32" s="6" t="s">
        <v>7</v>
      </c>
      <c r="B32" s="6" t="s">
        <v>8</v>
      </c>
      <c r="C32" s="6" t="s">
        <v>9</v>
      </c>
      <c r="D32" s="6" t="s">
        <v>10</v>
      </c>
      <c r="E32" s="6" t="s">
        <v>11</v>
      </c>
      <c r="F32" s="6" t="s">
        <v>12</v>
      </c>
      <c r="G32" s="6" t="s">
        <v>13</v>
      </c>
      <c r="H32" s="6" t="s">
        <v>14</v>
      </c>
      <c r="I32" s="6" t="s">
        <v>15</v>
      </c>
      <c r="J32" s="6" t="s">
        <v>16</v>
      </c>
      <c r="K32" s="7" t="s">
        <v>17</v>
      </c>
      <c r="L32" s="7" t="s">
        <v>18</v>
      </c>
      <c r="M32" s="7" t="s">
        <v>19</v>
      </c>
      <c r="N32" s="7" t="s">
        <v>20</v>
      </c>
      <c r="O32" s="7" t="s">
        <v>21</v>
      </c>
    </row>
    <row r="33" spans="1:15" x14ac:dyDescent="0.3">
      <c r="A33" s="9">
        <f>B27</f>
        <v>0.20100000000000001</v>
      </c>
      <c r="B33" s="9">
        <f>A33+$C$30-0.001</f>
        <v>0.21100000000000002</v>
      </c>
      <c r="C33" s="9">
        <f>AVERAGE(A33:B33)</f>
        <v>0.20600000000000002</v>
      </c>
      <c r="D33" s="8">
        <f>COUNTIFS($A$2:$I$23, "&gt;="&amp;A33, $A$2:$I$23, "&lt;="&amp;B33)</f>
        <v>25</v>
      </c>
      <c r="E33" s="12">
        <f>D33/$D$42</f>
        <v>0.12626262626262627</v>
      </c>
      <c r="F33" s="9">
        <f>D33</f>
        <v>25</v>
      </c>
      <c r="G33" s="9">
        <f>F33/$D$42</f>
        <v>0.12626262626262627</v>
      </c>
      <c r="H33" s="9">
        <f>D42</f>
        <v>198</v>
      </c>
      <c r="I33" s="12">
        <f>H33/$D$42</f>
        <v>1</v>
      </c>
      <c r="J33" s="9">
        <f t="shared" ref="J33:J41" si="0">C33*D33</f>
        <v>5.15</v>
      </c>
      <c r="K33" s="9">
        <f>C33-$B$34</f>
        <v>-1.6000000000000014E-2</v>
      </c>
      <c r="L33" s="9">
        <f t="shared" ref="L33:L41" si="1">D33*ABS(K33)</f>
        <v>0.40000000000000036</v>
      </c>
      <c r="M33" s="9">
        <f t="shared" ref="M33:M41" si="2">D33*(K33*K33)</f>
        <v>6.4000000000000116E-3</v>
      </c>
      <c r="N33" s="9">
        <f>ROUND(D33*(K33^3),3)</f>
        <v>0</v>
      </c>
      <c r="O33" s="9">
        <f>D33*(K33^4)</f>
        <v>1.6384000000000062E-6</v>
      </c>
    </row>
    <row r="34" spans="1:15" x14ac:dyDescent="0.3">
      <c r="A34" s="9">
        <f>A33+$C$30</f>
        <v>0.21200000000000002</v>
      </c>
      <c r="B34" s="9">
        <f>A34+$C$30-0.001</f>
        <v>0.22200000000000003</v>
      </c>
      <c r="C34" s="9">
        <f t="shared" ref="C33:C41" si="3">AVERAGE(A34:B34)</f>
        <v>0.21700000000000003</v>
      </c>
      <c r="D34" s="8">
        <f t="shared" ref="D34:D41" si="4">COUNTIFS($A$2:$I$23, "&gt;="&amp;A34, $A$2:$I$23, "&lt;="&amp;B34)</f>
        <v>25</v>
      </c>
      <c r="E34" s="12">
        <f t="shared" ref="E34:E41" si="5">D34/$D$42</f>
        <v>0.12626262626262627</v>
      </c>
      <c r="F34" s="9">
        <f t="shared" ref="F34:F41" si="6">F33+D34</f>
        <v>50</v>
      </c>
      <c r="G34" s="9">
        <f t="shared" ref="G34:G41" si="7">F34/$D$42</f>
        <v>0.25252525252525254</v>
      </c>
      <c r="H34" s="9">
        <f t="shared" ref="H34:H41" si="8">H33-D33</f>
        <v>173</v>
      </c>
      <c r="I34" s="12">
        <f t="shared" ref="I34:I41" si="9">H34/$D$42</f>
        <v>0.8737373737373737</v>
      </c>
      <c r="J34" s="9">
        <f t="shared" si="0"/>
        <v>5.4250000000000007</v>
      </c>
      <c r="K34" s="9">
        <f t="shared" ref="K34:K41" si="10">C34-$B$34</f>
        <v>-5.0000000000000044E-3</v>
      </c>
      <c r="L34" s="9">
        <f t="shared" si="1"/>
        <v>0.12500000000000011</v>
      </c>
      <c r="M34" s="9">
        <f t="shared" si="2"/>
        <v>6.250000000000011E-4</v>
      </c>
      <c r="N34" s="9">
        <f t="shared" ref="N34:N41" si="11">ROUND(D34*(K34^3),3)</f>
        <v>0</v>
      </c>
      <c r="O34" s="9">
        <f t="shared" ref="O34:O41" si="12">D34*(K34^4)</f>
        <v>1.5625000000000056E-8</v>
      </c>
    </row>
    <row r="35" spans="1:15" x14ac:dyDescent="0.3">
      <c r="A35" s="9">
        <f t="shared" ref="A35:A41" si="13">A34+$C$30</f>
        <v>0.22300000000000003</v>
      </c>
      <c r="B35" s="9">
        <f t="shared" ref="B35:B41" si="14">A35+$C$30-0.001</f>
        <v>0.23300000000000004</v>
      </c>
      <c r="C35" s="9">
        <f t="shared" si="3"/>
        <v>0.22800000000000004</v>
      </c>
      <c r="D35" s="8">
        <f t="shared" si="4"/>
        <v>17</v>
      </c>
      <c r="E35" s="12">
        <f t="shared" si="5"/>
        <v>8.5858585858585856E-2</v>
      </c>
      <c r="F35" s="9">
        <f t="shared" si="6"/>
        <v>67</v>
      </c>
      <c r="G35" s="9">
        <f t="shared" si="7"/>
        <v>0.3383838383838384</v>
      </c>
      <c r="H35" s="9">
        <f t="shared" si="8"/>
        <v>148</v>
      </c>
      <c r="I35" s="12">
        <f t="shared" si="9"/>
        <v>0.74747474747474751</v>
      </c>
      <c r="J35" s="9">
        <f t="shared" si="0"/>
        <v>3.8760000000000008</v>
      </c>
      <c r="K35" s="9">
        <f t="shared" si="10"/>
        <v>6.0000000000000053E-3</v>
      </c>
      <c r="L35" s="9">
        <f t="shared" si="1"/>
        <v>0.10200000000000009</v>
      </c>
      <c r="M35" s="9">
        <f t="shared" si="2"/>
        <v>6.12000000000001E-4</v>
      </c>
      <c r="N35" s="9">
        <f t="shared" si="11"/>
        <v>0</v>
      </c>
      <c r="O35" s="9">
        <f t="shared" si="12"/>
        <v>2.2032000000000074E-8</v>
      </c>
    </row>
    <row r="36" spans="1:15" x14ac:dyDescent="0.3">
      <c r="A36" s="9">
        <f t="shared" si="13"/>
        <v>0.23400000000000004</v>
      </c>
      <c r="B36" s="9">
        <f t="shared" si="14"/>
        <v>0.24400000000000005</v>
      </c>
      <c r="C36" s="9">
        <f>AVERAGE(A36:B36)</f>
        <v>0.23900000000000005</v>
      </c>
      <c r="D36" s="8">
        <f t="shared" si="4"/>
        <v>25</v>
      </c>
      <c r="E36" s="12">
        <f t="shared" si="5"/>
        <v>0.12626262626262627</v>
      </c>
      <c r="F36" s="9">
        <f t="shared" si="6"/>
        <v>92</v>
      </c>
      <c r="G36" s="9">
        <f t="shared" si="7"/>
        <v>0.46464646464646464</v>
      </c>
      <c r="H36" s="9">
        <f t="shared" si="8"/>
        <v>131</v>
      </c>
      <c r="I36" s="12">
        <f t="shared" si="9"/>
        <v>0.66161616161616166</v>
      </c>
      <c r="J36" s="9">
        <f t="shared" si="0"/>
        <v>5.9750000000000014</v>
      </c>
      <c r="K36" s="9">
        <f t="shared" si="10"/>
        <v>1.7000000000000015E-2</v>
      </c>
      <c r="L36" s="9">
        <f t="shared" si="1"/>
        <v>0.42500000000000038</v>
      </c>
      <c r="M36" s="9">
        <f t="shared" si="2"/>
        <v>7.2250000000000127E-3</v>
      </c>
      <c r="N36" s="9">
        <f t="shared" si="11"/>
        <v>0</v>
      </c>
      <c r="O36" s="9">
        <f t="shared" si="12"/>
        <v>2.0880250000000074E-6</v>
      </c>
    </row>
    <row r="37" spans="1:15" x14ac:dyDescent="0.3">
      <c r="A37" s="9">
        <f t="shared" si="13"/>
        <v>0.24500000000000005</v>
      </c>
      <c r="B37" s="9">
        <f t="shared" si="14"/>
        <v>0.25500000000000006</v>
      </c>
      <c r="C37" s="9">
        <f t="shared" si="3"/>
        <v>0.25000000000000006</v>
      </c>
      <c r="D37" s="8">
        <f t="shared" si="4"/>
        <v>13</v>
      </c>
      <c r="E37" s="12">
        <f t="shared" si="5"/>
        <v>6.5656565656565663E-2</v>
      </c>
      <c r="F37" s="10">
        <f t="shared" si="6"/>
        <v>105</v>
      </c>
      <c r="G37" s="9">
        <f t="shared" si="7"/>
        <v>0.53030303030303028</v>
      </c>
      <c r="H37" s="9">
        <f t="shared" si="8"/>
        <v>106</v>
      </c>
      <c r="I37" s="12">
        <f t="shared" si="9"/>
        <v>0.53535353535353536</v>
      </c>
      <c r="J37" s="9">
        <f t="shared" si="0"/>
        <v>3.2500000000000009</v>
      </c>
      <c r="K37" s="9">
        <f t="shared" si="10"/>
        <v>2.8000000000000025E-2</v>
      </c>
      <c r="L37" s="9">
        <f t="shared" si="1"/>
        <v>0.36400000000000032</v>
      </c>
      <c r="M37" s="9">
        <f t="shared" si="2"/>
        <v>1.0192000000000019E-2</v>
      </c>
      <c r="N37" s="9">
        <f t="shared" si="11"/>
        <v>0</v>
      </c>
      <c r="O37" s="9">
        <f t="shared" si="12"/>
        <v>7.9905280000000279E-6</v>
      </c>
    </row>
    <row r="38" spans="1:15" x14ac:dyDescent="0.3">
      <c r="A38" s="9">
        <f t="shared" si="13"/>
        <v>0.25600000000000006</v>
      </c>
      <c r="B38" s="9">
        <f t="shared" si="14"/>
        <v>0.26600000000000007</v>
      </c>
      <c r="C38" s="9">
        <f t="shared" si="3"/>
        <v>0.26100000000000007</v>
      </c>
      <c r="D38" s="8">
        <f t="shared" si="4"/>
        <v>19</v>
      </c>
      <c r="E38" s="12">
        <f t="shared" si="5"/>
        <v>9.5959595959595953E-2</v>
      </c>
      <c r="F38" s="9">
        <f t="shared" si="6"/>
        <v>124</v>
      </c>
      <c r="G38" s="9">
        <f t="shared" si="7"/>
        <v>0.6262626262626263</v>
      </c>
      <c r="H38" s="9">
        <f t="shared" si="8"/>
        <v>93</v>
      </c>
      <c r="I38" s="12">
        <f t="shared" si="9"/>
        <v>0.46969696969696972</v>
      </c>
      <c r="J38" s="9">
        <f t="shared" si="0"/>
        <v>4.9590000000000014</v>
      </c>
      <c r="K38" s="9">
        <f t="shared" si="10"/>
        <v>3.9000000000000035E-2</v>
      </c>
      <c r="L38" s="9">
        <f t="shared" si="1"/>
        <v>0.74100000000000066</v>
      </c>
      <c r="M38" s="9">
        <f t="shared" si="2"/>
        <v>2.889900000000005E-2</v>
      </c>
      <c r="N38" s="9">
        <f t="shared" si="11"/>
        <v>1E-3</v>
      </c>
      <c r="O38" s="9">
        <f t="shared" si="12"/>
        <v>4.3955379000000148E-5</v>
      </c>
    </row>
    <row r="39" spans="1:15" x14ac:dyDescent="0.3">
      <c r="A39" s="9">
        <f t="shared" si="13"/>
        <v>0.26700000000000007</v>
      </c>
      <c r="B39" s="9">
        <f t="shared" si="14"/>
        <v>0.27700000000000008</v>
      </c>
      <c r="C39" s="9">
        <f t="shared" si="3"/>
        <v>0.27200000000000008</v>
      </c>
      <c r="D39" s="8">
        <f t="shared" si="4"/>
        <v>24</v>
      </c>
      <c r="E39" s="12">
        <f t="shared" si="5"/>
        <v>0.12121212121212122</v>
      </c>
      <c r="F39" s="9">
        <f t="shared" si="6"/>
        <v>148</v>
      </c>
      <c r="G39" s="9">
        <f t="shared" si="7"/>
        <v>0.74747474747474751</v>
      </c>
      <c r="H39" s="9">
        <f t="shared" si="8"/>
        <v>74</v>
      </c>
      <c r="I39" s="12">
        <f t="shared" si="9"/>
        <v>0.37373737373737376</v>
      </c>
      <c r="J39" s="9">
        <f t="shared" si="0"/>
        <v>6.5280000000000022</v>
      </c>
      <c r="K39" s="9">
        <f t="shared" si="10"/>
        <v>5.0000000000000044E-2</v>
      </c>
      <c r="L39" s="9">
        <f t="shared" si="1"/>
        <v>1.2000000000000011</v>
      </c>
      <c r="M39" s="9">
        <f t="shared" si="2"/>
        <v>6.0000000000000109E-2</v>
      </c>
      <c r="N39" s="9">
        <f t="shared" si="11"/>
        <v>3.0000000000000001E-3</v>
      </c>
      <c r="O39" s="9">
        <f t="shared" si="12"/>
        <v>1.5000000000000053E-4</v>
      </c>
    </row>
    <row r="40" spans="1:15" x14ac:dyDescent="0.3">
      <c r="A40" s="9">
        <f t="shared" si="13"/>
        <v>0.27800000000000008</v>
      </c>
      <c r="B40" s="9">
        <f t="shared" si="14"/>
        <v>0.28800000000000009</v>
      </c>
      <c r="C40" s="9">
        <f t="shared" si="3"/>
        <v>0.28300000000000008</v>
      </c>
      <c r="D40" s="8">
        <f t="shared" si="4"/>
        <v>21</v>
      </c>
      <c r="E40" s="12">
        <f t="shared" si="5"/>
        <v>0.10606060606060606</v>
      </c>
      <c r="F40" s="9">
        <f t="shared" si="6"/>
        <v>169</v>
      </c>
      <c r="G40" s="9">
        <f t="shared" si="7"/>
        <v>0.85353535353535348</v>
      </c>
      <c r="H40" s="9">
        <f t="shared" si="8"/>
        <v>50</v>
      </c>
      <c r="I40" s="12">
        <f t="shared" si="9"/>
        <v>0.25252525252525254</v>
      </c>
      <c r="J40" s="9">
        <f t="shared" si="0"/>
        <v>5.9430000000000014</v>
      </c>
      <c r="K40" s="9">
        <f t="shared" si="10"/>
        <v>6.1000000000000054E-2</v>
      </c>
      <c r="L40" s="9">
        <f t="shared" si="1"/>
        <v>1.281000000000001</v>
      </c>
      <c r="M40" s="9">
        <f t="shared" si="2"/>
        <v>7.8141000000000141E-2</v>
      </c>
      <c r="N40" s="9">
        <f t="shared" si="11"/>
        <v>5.0000000000000001E-3</v>
      </c>
      <c r="O40" s="9">
        <f t="shared" si="12"/>
        <v>2.9076266100000101E-4</v>
      </c>
    </row>
    <row r="41" spans="1:15" x14ac:dyDescent="0.3">
      <c r="A41" s="9">
        <f t="shared" si="13"/>
        <v>0.28900000000000009</v>
      </c>
      <c r="B41" s="9">
        <f t="shared" si="14"/>
        <v>0.2990000000000001</v>
      </c>
      <c r="C41" s="9">
        <f t="shared" si="3"/>
        <v>0.29400000000000009</v>
      </c>
      <c r="D41" s="8">
        <f t="shared" si="4"/>
        <v>29</v>
      </c>
      <c r="E41" s="12">
        <f t="shared" si="5"/>
        <v>0.14646464646464646</v>
      </c>
      <c r="F41" s="9">
        <f t="shared" si="6"/>
        <v>198</v>
      </c>
      <c r="G41" s="9">
        <f t="shared" si="7"/>
        <v>1</v>
      </c>
      <c r="H41" s="9">
        <f t="shared" si="8"/>
        <v>29</v>
      </c>
      <c r="I41" s="12">
        <f t="shared" si="9"/>
        <v>0.14646464646464646</v>
      </c>
      <c r="J41" s="9">
        <f t="shared" si="0"/>
        <v>8.5260000000000034</v>
      </c>
      <c r="K41" s="9">
        <f t="shared" si="10"/>
        <v>7.2000000000000064E-2</v>
      </c>
      <c r="L41" s="9">
        <f t="shared" si="1"/>
        <v>2.0880000000000019</v>
      </c>
      <c r="M41" s="9">
        <f t="shared" si="2"/>
        <v>0.15033600000000025</v>
      </c>
      <c r="N41" s="9">
        <f t="shared" si="11"/>
        <v>1.0999999999999999E-2</v>
      </c>
      <c r="O41" s="9">
        <f t="shared" si="12"/>
        <v>7.7934182400000269E-4</v>
      </c>
    </row>
    <row r="42" spans="1:15" x14ac:dyDescent="0.3">
      <c r="A42" s="11"/>
      <c r="B42" s="11"/>
      <c r="C42" s="11"/>
      <c r="D42" s="8">
        <f>SUM(D33:D41)</f>
        <v>198</v>
      </c>
      <c r="E42" s="12">
        <f>SUM(E33:E41)</f>
        <v>1</v>
      </c>
      <c r="F42" s="11"/>
      <c r="G42" s="11"/>
      <c r="H42" s="11"/>
      <c r="I42" s="11"/>
      <c r="J42" s="9">
        <f>SUM(J33:J41)</f>
        <v>49.632000000000012</v>
      </c>
      <c r="K42" s="11"/>
      <c r="L42" s="9">
        <f>SUM(L33:L41)</f>
        <v>6.7260000000000053</v>
      </c>
      <c r="M42" s="9">
        <f>SUM(M33:M41)</f>
        <v>0.34243000000000057</v>
      </c>
      <c r="N42" s="9">
        <f>SUM(N33:N41)</f>
        <v>0.02</v>
      </c>
      <c r="O42" s="9">
        <f>SUM(O33:O41)</f>
        <v>1.2758144740000043E-3</v>
      </c>
    </row>
    <row r="44" spans="1:15" x14ac:dyDescent="0.3">
      <c r="A44" s="3" t="s">
        <v>22</v>
      </c>
      <c r="B44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ramiro santos lopez</dc:creator>
  <cp:lastModifiedBy>antony ramiro santos lopez</cp:lastModifiedBy>
  <dcterms:created xsi:type="dcterms:W3CDTF">2024-08-29T02:12:38Z</dcterms:created>
  <dcterms:modified xsi:type="dcterms:W3CDTF">2024-08-31T02:20:57Z</dcterms:modified>
</cp:coreProperties>
</file>