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tony\NSU_Education\6_Term\OTU\"/>
    </mc:Choice>
  </mc:AlternateContent>
  <bookViews>
    <workbookView xWindow="0" yWindow="0" windowWidth="23040" windowHeight="10512" activeTab="2"/>
  </bookViews>
  <sheets>
    <sheet name="Общая" sheetId="4" r:id="rId1"/>
    <sheet name="ПИ" sheetId="1" r:id="rId2"/>
    <sheet name="ПИД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3" l="1"/>
  <c r="C29" i="3"/>
  <c r="C28" i="3"/>
  <c r="B29" i="3"/>
  <c r="B30" i="3"/>
  <c r="B28" i="3"/>
  <c r="B8" i="3"/>
  <c r="B6" i="3"/>
  <c r="B7" i="3"/>
  <c r="B6" i="1"/>
  <c r="B7" i="1"/>
  <c r="B8" i="1"/>
  <c r="D10" i="4"/>
  <c r="D11" i="4"/>
  <c r="D9" i="4"/>
  <c r="G10" i="4"/>
  <c r="G11" i="4"/>
  <c r="G9" i="4"/>
  <c r="F10" i="4"/>
  <c r="F11" i="4"/>
  <c r="F9" i="4"/>
  <c r="C10" i="4"/>
  <c r="C11" i="4"/>
  <c r="C9" i="4"/>
  <c r="L4" i="4"/>
  <c r="L3" i="4"/>
</calcChain>
</file>

<file path=xl/sharedStrings.xml><?xml version="1.0" encoding="utf-8"?>
<sst xmlns="http://schemas.openxmlformats.org/spreadsheetml/2006/main" count="43" uniqueCount="19">
  <si>
    <t>T_1</t>
  </si>
  <si>
    <t>K</t>
  </si>
  <si>
    <t>T_i</t>
  </si>
  <si>
    <t>Polynome</t>
  </si>
  <si>
    <t>Exp</t>
  </si>
  <si>
    <t>Способ</t>
  </si>
  <si>
    <t>ПИ</t>
  </si>
  <si>
    <t>ПИД</t>
  </si>
  <si>
    <t>Оптимальный</t>
  </si>
  <si>
    <t>Формулы</t>
  </si>
  <si>
    <t>I</t>
  </si>
  <si>
    <t>T_0</t>
  </si>
  <si>
    <t>T_a</t>
  </si>
  <si>
    <t>T_emk</t>
  </si>
  <si>
    <t>`</t>
  </si>
  <si>
    <t>Интегральная оценка</t>
  </si>
  <si>
    <t>T_i (по экспоненте)</t>
  </si>
  <si>
    <t>T_i (по полиному)</t>
  </si>
  <si>
    <t>Никольс-Циглер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</si>
</sst>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3" xfId="0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0" xfId="0" applyFill="1" applyBorder="1"/>
    <xf numFmtId="0" fontId="0" fillId="0" borderId="5" xfId="0" applyFill="1" applyBorder="1"/>
    <xf numFmtId="0" fontId="0" fillId="0" borderId="8" xfId="0" applyFill="1" applyBorder="1"/>
    <xf numFmtId="0" fontId="0" fillId="0" borderId="0" xfId="0" applyAlignment="1">
      <alignment horizontal="right"/>
    </xf>
    <xf numFmtId="164" fontId="0" fillId="0" borderId="4" xfId="0" applyNumberFormat="1" applyBorder="1"/>
    <xf numFmtId="164" fontId="0" fillId="0" borderId="0" xfId="0" applyNumberFormat="1" applyFill="1" applyBorder="1"/>
    <xf numFmtId="164" fontId="0" fillId="0" borderId="6" xfId="0" applyNumberFormat="1" applyBorder="1"/>
    <xf numFmtId="164" fontId="0" fillId="0" borderId="7" xfId="0" applyNumberFormat="1" applyFill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7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 applyBorder="1"/>
    <xf numFmtId="2" fontId="0" fillId="0" borderId="7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0"/>
            <c:dispRSqr val="0"/>
            <c:dispEq val="1"/>
            <c:trendlineLbl>
              <c:layout>
                <c:manualLayout>
                  <c:x val="4.8695538057742779E-2"/>
                  <c:y val="-0.46516294838145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ПИ!$A$2:$A$5</c:f>
              <c:numCache>
                <c:formatCode>General</c:formatCode>
                <c:ptCount val="4"/>
                <c:pt idx="0">
                  <c:v>0</c:v>
                </c:pt>
                <c:pt idx="1">
                  <c:v>1.5</c:v>
                </c:pt>
                <c:pt idx="2">
                  <c:v>3</c:v>
                </c:pt>
              </c:numCache>
            </c:numRef>
          </c:xVal>
          <c:yVal>
            <c:numRef>
              <c:f>ПИ!$B$2:$B$5</c:f>
              <c:numCache>
                <c:formatCode>General</c:formatCode>
                <c:ptCount val="4"/>
                <c:pt idx="0">
                  <c:v>1.0620000000000001</c:v>
                </c:pt>
                <c:pt idx="1">
                  <c:v>0.79200000000000004</c:v>
                </c:pt>
                <c:pt idx="2">
                  <c:v>0.67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B8-454D-BE1D-5073DCDA0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9919"/>
        <c:axId val="22700335"/>
      </c:scatterChart>
      <c:valAx>
        <c:axId val="2269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00335"/>
        <c:crosses val="autoZero"/>
        <c:crossBetween val="midCat"/>
        <c:majorUnit val="1"/>
        <c:minorUnit val="0.5"/>
      </c:valAx>
      <c:valAx>
        <c:axId val="2270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9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7634259259259263"/>
          <c:w val="0.89019685039370078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0"/>
            <c:dispRSqr val="0"/>
            <c:dispEq val="1"/>
            <c:trendlineLbl>
              <c:layout>
                <c:manualLayout>
                  <c:x val="-0.14462270341207348"/>
                  <c:y val="3.59616506270049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ПИ!$A$23:$A$25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3</c:v>
                </c:pt>
              </c:numCache>
            </c:numRef>
          </c:xVal>
          <c:yVal>
            <c:numRef>
              <c:f>ПИ!$B$23:$B$25</c:f>
              <c:numCache>
                <c:formatCode>General</c:formatCode>
                <c:ptCount val="3"/>
                <c:pt idx="0">
                  <c:v>7.83</c:v>
                </c:pt>
                <c:pt idx="1">
                  <c:v>7.83</c:v>
                </c:pt>
                <c:pt idx="2">
                  <c:v>7.83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2D-4B1A-9F27-797D1D829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8464"/>
        <c:axId val="1640125440"/>
      </c:scatterChart>
      <c:valAx>
        <c:axId val="15823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0125440"/>
        <c:crosses val="autoZero"/>
        <c:crossBetween val="midCat"/>
      </c:valAx>
      <c:valAx>
        <c:axId val="1640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23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7634259259259263"/>
          <c:w val="0.89019685039370078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0"/>
            <c:dispRSqr val="0"/>
            <c:dispEq val="1"/>
            <c:trendlineLbl>
              <c:layout>
                <c:manualLayout>
                  <c:x val="-0.14462270341207348"/>
                  <c:y val="3.59616506270049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ПИ!$A$23:$A$25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3</c:v>
                </c:pt>
              </c:numCache>
            </c:numRef>
          </c:xVal>
          <c:yVal>
            <c:numRef>
              <c:f>ПИ!$B$23:$B$25</c:f>
              <c:numCache>
                <c:formatCode>General</c:formatCode>
                <c:ptCount val="3"/>
                <c:pt idx="0">
                  <c:v>7.83</c:v>
                </c:pt>
                <c:pt idx="1">
                  <c:v>7.83</c:v>
                </c:pt>
                <c:pt idx="2">
                  <c:v>7.83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4E-4DFA-836B-C90C6AC3A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8464"/>
        <c:axId val="1640125440"/>
      </c:scatterChart>
      <c:valAx>
        <c:axId val="15823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0125440"/>
        <c:crosses val="autoZero"/>
        <c:crossBetween val="midCat"/>
      </c:valAx>
      <c:valAx>
        <c:axId val="1640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23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7634259259259263"/>
          <c:w val="0.89019685039370078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0"/>
            <c:dispRSqr val="0"/>
            <c:dispEq val="1"/>
            <c:trendlineLbl>
              <c:layout>
                <c:manualLayout>
                  <c:x val="-0.14462270341207348"/>
                  <c:y val="3.59616506270049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ПИД!$A$23:$A$25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3</c:v>
                </c:pt>
              </c:numCache>
            </c:numRef>
          </c:xVal>
          <c:yVal>
            <c:numRef>
              <c:f>ПИД!$B$23:$B$25</c:f>
              <c:numCache>
                <c:formatCode>General</c:formatCode>
                <c:ptCount val="3"/>
                <c:pt idx="0">
                  <c:v>7.12</c:v>
                </c:pt>
                <c:pt idx="1">
                  <c:v>7.8449999999999998</c:v>
                </c:pt>
                <c:pt idx="2">
                  <c:v>8.73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31-4C71-951D-A755FD27A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8464"/>
        <c:axId val="1640125440"/>
      </c:scatterChart>
      <c:valAx>
        <c:axId val="15823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0125440"/>
        <c:crosses val="autoZero"/>
        <c:crossBetween val="midCat"/>
      </c:valAx>
      <c:valAx>
        <c:axId val="1640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23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7634259259259263"/>
          <c:w val="0.89019685039370078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0"/>
            <c:dispRSqr val="0"/>
            <c:dispEq val="1"/>
            <c:trendlineLbl>
              <c:layout>
                <c:manualLayout>
                  <c:x val="-0.14462270341207348"/>
                  <c:y val="3.59616506270049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ПИД!$A$23:$A$25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3</c:v>
                </c:pt>
              </c:numCache>
            </c:numRef>
          </c:xVal>
          <c:yVal>
            <c:numRef>
              <c:f>ПИД!$B$23:$B$25</c:f>
              <c:numCache>
                <c:formatCode>General</c:formatCode>
                <c:ptCount val="3"/>
                <c:pt idx="0">
                  <c:v>7.12</c:v>
                </c:pt>
                <c:pt idx="1">
                  <c:v>7.8449999999999998</c:v>
                </c:pt>
                <c:pt idx="2">
                  <c:v>8.73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7-4CE9-932E-CD6967DB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8464"/>
        <c:axId val="1640125440"/>
      </c:scatterChart>
      <c:valAx>
        <c:axId val="15823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0125440"/>
        <c:crosses val="autoZero"/>
        <c:crossBetween val="midCat"/>
      </c:valAx>
      <c:valAx>
        <c:axId val="1640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23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0"/>
            <c:dispRSqr val="0"/>
            <c:dispEq val="1"/>
            <c:trendlineLbl>
              <c:layout>
                <c:manualLayout>
                  <c:x val="4.8695538057742779E-2"/>
                  <c:y val="-0.46516294838145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ПИД!$A$2:$A$5</c:f>
              <c:numCache>
                <c:formatCode>General</c:formatCode>
                <c:ptCount val="4"/>
                <c:pt idx="0">
                  <c:v>0</c:v>
                </c:pt>
                <c:pt idx="1">
                  <c:v>1.5</c:v>
                </c:pt>
                <c:pt idx="2">
                  <c:v>3</c:v>
                </c:pt>
              </c:numCache>
            </c:numRef>
          </c:xVal>
          <c:yVal>
            <c:numRef>
              <c:f>ПИД!$B$2:$B$5</c:f>
              <c:numCache>
                <c:formatCode>General</c:formatCode>
                <c:ptCount val="4"/>
                <c:pt idx="0">
                  <c:v>1.3</c:v>
                </c:pt>
                <c:pt idx="1">
                  <c:v>1</c:v>
                </c:pt>
                <c:pt idx="2">
                  <c:v>0.83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F8-46BF-8432-C76591533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9919"/>
        <c:axId val="22700335"/>
      </c:scatterChart>
      <c:valAx>
        <c:axId val="2269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00335"/>
        <c:crosses val="autoZero"/>
        <c:crossBetween val="midCat"/>
        <c:majorUnit val="1"/>
        <c:minorUnit val="0.5"/>
      </c:valAx>
      <c:valAx>
        <c:axId val="2270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9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0</xdr:row>
      <xdr:rowOff>34290</xdr:rowOff>
    </xdr:from>
    <xdr:to>
      <xdr:col>11</xdr:col>
      <xdr:colOff>373380</xdr:colOff>
      <xdr:row>15</xdr:row>
      <xdr:rowOff>30480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388620</xdr:colOff>
      <xdr:row>17</xdr:row>
      <xdr:rowOff>26670</xdr:rowOff>
    </xdr:from>
    <xdr:to>
      <xdr:col>11</xdr:col>
      <xdr:colOff>350520</xdr:colOff>
      <xdr:row>32</xdr:row>
      <xdr:rowOff>26670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</xdr:colOff>
      <xdr:row>17</xdr:row>
      <xdr:rowOff>22860</xdr:rowOff>
    </xdr:from>
    <xdr:to>
      <xdr:col>19</xdr:col>
      <xdr:colOff>586740</xdr:colOff>
      <xdr:row>32</xdr:row>
      <xdr:rowOff>22860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17</xdr:row>
      <xdr:rowOff>26670</xdr:rowOff>
    </xdr:from>
    <xdr:to>
      <xdr:col>11</xdr:col>
      <xdr:colOff>350520</xdr:colOff>
      <xdr:row>32</xdr:row>
      <xdr:rowOff>26670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</xdr:colOff>
      <xdr:row>17</xdr:row>
      <xdr:rowOff>22860</xdr:rowOff>
    </xdr:from>
    <xdr:to>
      <xdr:col>19</xdr:col>
      <xdr:colOff>586740</xdr:colOff>
      <xdr:row>32</xdr:row>
      <xdr:rowOff>22860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0</xdr:row>
      <xdr:rowOff>144780</xdr:rowOff>
    </xdr:from>
    <xdr:to>
      <xdr:col>11</xdr:col>
      <xdr:colOff>495300</xdr:colOff>
      <xdr:row>15</xdr:row>
      <xdr:rowOff>140970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13" sqref="A13"/>
    </sheetView>
  </sheetViews>
  <sheetFormatPr defaultRowHeight="14.4" x14ac:dyDescent="0.3"/>
  <cols>
    <col min="1" max="1" width="16.5546875" customWidth="1"/>
    <col min="6" max="7" width="9.44140625" bestFit="1" customWidth="1"/>
  </cols>
  <sheetData>
    <row r="1" spans="1:12" x14ac:dyDescent="0.3">
      <c r="A1" s="2"/>
      <c r="B1" s="11"/>
      <c r="C1" s="29" t="s">
        <v>6</v>
      </c>
      <c r="D1" s="30"/>
      <c r="E1" s="31"/>
      <c r="F1" s="29" t="s">
        <v>7</v>
      </c>
      <c r="G1" s="30"/>
      <c r="H1" s="31"/>
    </row>
    <row r="2" spans="1:12" x14ac:dyDescent="0.3">
      <c r="A2" s="9" t="s">
        <v>5</v>
      </c>
      <c r="B2" s="12" t="s">
        <v>0</v>
      </c>
      <c r="C2" s="9" t="s">
        <v>1</v>
      </c>
      <c r="D2" s="8" t="s">
        <v>2</v>
      </c>
      <c r="E2" s="14" t="s">
        <v>10</v>
      </c>
      <c r="F2" s="9" t="s">
        <v>1</v>
      </c>
      <c r="G2" s="7" t="s">
        <v>2</v>
      </c>
      <c r="H2" s="16" t="s">
        <v>10</v>
      </c>
      <c r="K2" s="17" t="s">
        <v>11</v>
      </c>
      <c r="L2">
        <v>1.17</v>
      </c>
    </row>
    <row r="3" spans="1:12" x14ac:dyDescent="0.3">
      <c r="A3" s="29" t="s">
        <v>18</v>
      </c>
      <c r="B3" s="11">
        <v>0</v>
      </c>
      <c r="C3" s="2">
        <v>1.0620000000000001</v>
      </c>
      <c r="D3" s="3">
        <v>10.62</v>
      </c>
      <c r="E3" s="10">
        <v>10</v>
      </c>
      <c r="F3" s="2">
        <v>1.4159999999999999</v>
      </c>
      <c r="G3" s="3">
        <v>6.37</v>
      </c>
      <c r="H3" s="6">
        <v>6.2</v>
      </c>
      <c r="K3" s="17" t="s">
        <v>12</v>
      </c>
      <c r="L3">
        <f>5.7*L2</f>
        <v>6.6689999999999996</v>
      </c>
    </row>
    <row r="4" spans="1:12" x14ac:dyDescent="0.3">
      <c r="A4" s="32"/>
      <c r="B4" s="13">
        <v>1.5</v>
      </c>
      <c r="C4" s="4">
        <v>0.79200000000000004</v>
      </c>
      <c r="D4" s="5">
        <v>13.5</v>
      </c>
      <c r="E4" s="6">
        <v>17.7</v>
      </c>
      <c r="F4" s="4">
        <v>1.056</v>
      </c>
      <c r="G4" s="14">
        <v>8.1</v>
      </c>
      <c r="H4" s="6">
        <v>8.77</v>
      </c>
      <c r="K4" s="17" t="s">
        <v>13</v>
      </c>
      <c r="L4">
        <f>2.81*L2</f>
        <v>3.2877000000000001</v>
      </c>
    </row>
    <row r="5" spans="1:12" x14ac:dyDescent="0.3">
      <c r="A5" s="33"/>
      <c r="B5" s="12">
        <v>3</v>
      </c>
      <c r="C5" s="9">
        <v>0.67</v>
      </c>
      <c r="D5" s="7">
        <v>16.2</v>
      </c>
      <c r="E5" s="8">
        <v>24.1</v>
      </c>
      <c r="F5" s="9">
        <v>0.9</v>
      </c>
      <c r="G5" s="7">
        <v>9.73</v>
      </c>
      <c r="H5" s="8">
        <v>11.38</v>
      </c>
    </row>
    <row r="6" spans="1:12" x14ac:dyDescent="0.3">
      <c r="A6" s="29" t="s">
        <v>8</v>
      </c>
      <c r="B6" s="11">
        <v>0</v>
      </c>
      <c r="C6" s="2">
        <v>1</v>
      </c>
      <c r="D6" s="3">
        <v>7.83</v>
      </c>
      <c r="E6" s="10">
        <v>8.4450000000000003</v>
      </c>
      <c r="F6" s="2">
        <v>1.3</v>
      </c>
      <c r="G6" s="3">
        <v>7.12</v>
      </c>
      <c r="H6" s="10">
        <v>6.01</v>
      </c>
    </row>
    <row r="7" spans="1:12" x14ac:dyDescent="0.3">
      <c r="A7" s="32"/>
      <c r="B7" s="13">
        <v>1.5</v>
      </c>
      <c r="C7" s="4">
        <v>0.77</v>
      </c>
      <c r="D7" s="14">
        <v>7.83</v>
      </c>
      <c r="E7" s="6">
        <v>10.808</v>
      </c>
      <c r="F7" s="4">
        <v>1</v>
      </c>
      <c r="G7" s="14">
        <v>7.8449999999999998</v>
      </c>
      <c r="H7" s="6">
        <v>8.52</v>
      </c>
    </row>
    <row r="8" spans="1:12" x14ac:dyDescent="0.3">
      <c r="A8" s="33"/>
      <c r="B8" s="12">
        <v>3</v>
      </c>
      <c r="C8" s="9">
        <v>0.60750000000000004</v>
      </c>
      <c r="D8" s="7">
        <v>7.83</v>
      </c>
      <c r="E8" s="8">
        <v>12.9</v>
      </c>
      <c r="F8" s="9">
        <v>0.83</v>
      </c>
      <c r="G8" s="7">
        <v>8.73</v>
      </c>
      <c r="H8" s="8">
        <v>10.9</v>
      </c>
    </row>
    <row r="9" spans="1:12" x14ac:dyDescent="0.3">
      <c r="A9" s="32" t="s">
        <v>9</v>
      </c>
      <c r="B9" s="11">
        <v>0</v>
      </c>
      <c r="C9" s="18">
        <f>1/(1.905*($L$4+$B9)/$L$3 + 0.826)</f>
        <v>0.56653000372717111</v>
      </c>
      <c r="D9" s="19">
        <f>(0.153*($L$4+$B9)/$L$3 + 0.362)*$L$3</f>
        <v>2.9171960999999995</v>
      </c>
      <c r="E9" s="6">
        <v>10.14</v>
      </c>
      <c r="F9" s="22">
        <f>1/(1.552*($L$4+$B9)/$L$3 + 0.078)</f>
        <v>1.1860865801586442</v>
      </c>
      <c r="G9" s="23">
        <f>(0.186*($L$4+$B9)/$L$3 + 0.532)*$L$3</f>
        <v>4.1594201999999996</v>
      </c>
      <c r="H9" s="6">
        <v>7.2</v>
      </c>
    </row>
    <row r="10" spans="1:12" x14ac:dyDescent="0.3">
      <c r="A10" s="32"/>
      <c r="B10" s="13">
        <v>1.5</v>
      </c>
      <c r="C10" s="18">
        <f t="shared" ref="C10:C11" si="0">1/(1.905*($L$4+$B10)/$L$3 + 0.826)</f>
        <v>0.4558702523128032</v>
      </c>
      <c r="D10" s="19">
        <f t="shared" ref="D10:D11" si="1">(0.153*($L$4+$B10)/$L$3 + 0.362)*$L$3</f>
        <v>3.1466960999999998</v>
      </c>
      <c r="E10" s="6">
        <v>13.215</v>
      </c>
      <c r="F10" s="18">
        <f t="shared" ref="F10:F11" si="2">1/(1.552*($L$4+$B10)/$L$3 + 0.078)</f>
        <v>0.83879487024299915</v>
      </c>
      <c r="G10" s="24">
        <f t="shared" ref="G10:G11" si="3">(0.186*($L$4+$B10)/$L$3 + 0.532)*$L$3</f>
        <v>4.4384202000000004</v>
      </c>
      <c r="H10" s="6">
        <v>10.3</v>
      </c>
    </row>
    <row r="11" spans="1:12" x14ac:dyDescent="0.3">
      <c r="A11" s="33"/>
      <c r="B11" s="12">
        <v>3</v>
      </c>
      <c r="C11" s="20">
        <f t="shared" si="0"/>
        <v>0.38137637756776055</v>
      </c>
      <c r="D11" s="21">
        <f t="shared" si="1"/>
        <v>3.3761960999999996</v>
      </c>
      <c r="E11" s="7">
        <v>16.032</v>
      </c>
      <c r="F11" s="20">
        <f t="shared" si="2"/>
        <v>0.64881793719208858</v>
      </c>
      <c r="G11" s="25">
        <f t="shared" si="3"/>
        <v>4.7174202000000003</v>
      </c>
      <c r="H11" s="8">
        <v>12.91</v>
      </c>
    </row>
  </sheetData>
  <mergeCells count="5">
    <mergeCell ref="C1:E1"/>
    <mergeCell ref="F1:H1"/>
    <mergeCell ref="A3:A5"/>
    <mergeCell ref="A6:A8"/>
    <mergeCell ref="A9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X33" sqref="X33"/>
    </sheetView>
  </sheetViews>
  <sheetFormatPr defaultRowHeight="14.4" x14ac:dyDescent="0.3"/>
  <sheetData>
    <row r="1" spans="1:17" x14ac:dyDescent="0.3">
      <c r="A1" s="2" t="s">
        <v>0</v>
      </c>
      <c r="B1" s="10" t="s">
        <v>1</v>
      </c>
    </row>
    <row r="2" spans="1:17" x14ac:dyDescent="0.3">
      <c r="A2" s="4">
        <v>0</v>
      </c>
      <c r="B2" s="6">
        <v>1.0620000000000001</v>
      </c>
    </row>
    <row r="3" spans="1:17" x14ac:dyDescent="0.3">
      <c r="A3" s="4">
        <v>1.5</v>
      </c>
      <c r="B3" s="6">
        <v>0.79200000000000004</v>
      </c>
      <c r="N3" t="s">
        <v>15</v>
      </c>
    </row>
    <row r="4" spans="1:17" x14ac:dyDescent="0.3">
      <c r="A4" s="4">
        <v>3</v>
      </c>
      <c r="B4" s="6">
        <v>0.67</v>
      </c>
    </row>
    <row r="5" spans="1:17" x14ac:dyDescent="0.3">
      <c r="A5" s="26"/>
      <c r="B5" s="28"/>
      <c r="N5" s="26" t="s">
        <v>0</v>
      </c>
      <c r="O5" s="27" t="s">
        <v>1</v>
      </c>
      <c r="P5" s="27" t="s">
        <v>2</v>
      </c>
      <c r="Q5" s="28" t="s">
        <v>10</v>
      </c>
    </row>
    <row r="6" spans="1:17" x14ac:dyDescent="0.3">
      <c r="A6" s="4">
        <v>1</v>
      </c>
      <c r="B6" s="6">
        <f>1.0399*EXP(-0.154*A6)</f>
        <v>0.89147717464981469</v>
      </c>
      <c r="N6" s="4">
        <v>1</v>
      </c>
      <c r="O6" s="5">
        <v>0.89</v>
      </c>
      <c r="P6" s="5">
        <v>7.83</v>
      </c>
      <c r="Q6" s="6">
        <v>10.36</v>
      </c>
    </row>
    <row r="7" spans="1:17" x14ac:dyDescent="0.3">
      <c r="A7" s="4">
        <v>2</v>
      </c>
      <c r="B7" s="6">
        <f>1.0399*EXP(-0.154*A7)</f>
        <v>0.76423843919763057</v>
      </c>
      <c r="N7" s="4">
        <v>2</v>
      </c>
      <c r="O7" s="5">
        <v>0.76400000000000001</v>
      </c>
      <c r="P7" s="5">
        <v>7.83</v>
      </c>
      <c r="Q7" s="6">
        <v>11.8</v>
      </c>
    </row>
    <row r="8" spans="1:17" x14ac:dyDescent="0.3">
      <c r="A8" s="9">
        <v>10</v>
      </c>
      <c r="B8" s="8">
        <f>1.0399*EXP(-0.154*A8)</f>
        <v>0.22293490737391439</v>
      </c>
      <c r="N8" s="9">
        <v>10</v>
      </c>
      <c r="O8" s="7">
        <v>0.22</v>
      </c>
      <c r="P8" s="7">
        <v>7.83</v>
      </c>
      <c r="Q8" s="8">
        <v>35.57</v>
      </c>
    </row>
    <row r="11" spans="1:17" x14ac:dyDescent="0.3">
      <c r="O11" t="s">
        <v>14</v>
      </c>
    </row>
    <row r="22" spans="1:15" x14ac:dyDescent="0.3">
      <c r="A22" s="2" t="s">
        <v>0</v>
      </c>
      <c r="B22" s="3" t="s">
        <v>2</v>
      </c>
      <c r="C22" s="10"/>
      <c r="O22" s="1"/>
    </row>
    <row r="23" spans="1:15" x14ac:dyDescent="0.3">
      <c r="A23" s="4">
        <v>0</v>
      </c>
      <c r="B23" s="5">
        <v>7.83</v>
      </c>
      <c r="C23" s="6"/>
    </row>
    <row r="24" spans="1:15" x14ac:dyDescent="0.3">
      <c r="A24" s="4">
        <v>1.5</v>
      </c>
      <c r="B24" s="14">
        <v>7.83</v>
      </c>
      <c r="C24" s="6"/>
    </row>
    <row r="25" spans="1:15" x14ac:dyDescent="0.3">
      <c r="A25" s="4">
        <v>3</v>
      </c>
      <c r="B25" s="5">
        <v>7.83</v>
      </c>
      <c r="C25" s="6"/>
    </row>
    <row r="26" spans="1:15" x14ac:dyDescent="0.3">
      <c r="A26" s="26"/>
      <c r="B26" s="27"/>
      <c r="C26" s="28"/>
    </row>
    <row r="27" spans="1:15" x14ac:dyDescent="0.3">
      <c r="A27" s="4"/>
      <c r="B27" s="5" t="s">
        <v>3</v>
      </c>
      <c r="C27" s="6" t="s">
        <v>4</v>
      </c>
    </row>
    <row r="28" spans="1:15" x14ac:dyDescent="0.3">
      <c r="A28" s="4">
        <v>1</v>
      </c>
      <c r="B28" s="5">
        <v>7.83</v>
      </c>
      <c r="C28" s="6">
        <v>7.83</v>
      </c>
    </row>
    <row r="29" spans="1:15" x14ac:dyDescent="0.3">
      <c r="A29" s="4">
        <v>2</v>
      </c>
      <c r="B29" s="14">
        <v>7.83</v>
      </c>
      <c r="C29" s="15">
        <v>7.83</v>
      </c>
    </row>
    <row r="30" spans="1:15" x14ac:dyDescent="0.3">
      <c r="A30" s="9">
        <v>10</v>
      </c>
      <c r="B30" s="7">
        <v>7.83</v>
      </c>
      <c r="C30" s="8">
        <v>7.83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V33" sqref="V33"/>
    </sheetView>
  </sheetViews>
  <sheetFormatPr defaultRowHeight="14.4" x14ac:dyDescent="0.3"/>
  <cols>
    <col min="16" max="16" width="18" bestFit="1" customWidth="1"/>
  </cols>
  <sheetData>
    <row r="1" spans="1:17" x14ac:dyDescent="0.3">
      <c r="A1" s="2" t="s">
        <v>0</v>
      </c>
      <c r="B1" s="10" t="s">
        <v>1</v>
      </c>
    </row>
    <row r="2" spans="1:17" x14ac:dyDescent="0.3">
      <c r="A2" s="4">
        <v>0</v>
      </c>
      <c r="B2" s="6">
        <v>1.3</v>
      </c>
    </row>
    <row r="3" spans="1:17" x14ac:dyDescent="0.3">
      <c r="A3" s="4">
        <v>1.5</v>
      </c>
      <c r="B3" s="6">
        <v>1</v>
      </c>
      <c r="N3" t="s">
        <v>15</v>
      </c>
    </row>
    <row r="4" spans="1:17" x14ac:dyDescent="0.3">
      <c r="A4" s="4">
        <v>3</v>
      </c>
      <c r="B4" s="6">
        <v>0.83</v>
      </c>
    </row>
    <row r="5" spans="1:17" x14ac:dyDescent="0.3">
      <c r="A5" s="26"/>
      <c r="B5" s="28"/>
      <c r="N5" s="26" t="s">
        <v>0</v>
      </c>
      <c r="O5" s="27" t="s">
        <v>1</v>
      </c>
      <c r="P5" s="27" t="s">
        <v>16</v>
      </c>
      <c r="Q5" s="28" t="s">
        <v>10</v>
      </c>
    </row>
    <row r="6" spans="1:17" x14ac:dyDescent="0.3">
      <c r="A6" s="4">
        <v>1</v>
      </c>
      <c r="B6" s="6">
        <f>1.2836*EXP(-0.15*A6)</f>
        <v>1.1048047585392042</v>
      </c>
      <c r="N6" s="4">
        <v>1</v>
      </c>
      <c r="O6" s="5">
        <v>1.1000000000000001</v>
      </c>
      <c r="P6" s="5">
        <v>7.61</v>
      </c>
      <c r="Q6" s="6">
        <v>7.62</v>
      </c>
    </row>
    <row r="7" spans="1:17" x14ac:dyDescent="0.3">
      <c r="A7" s="4">
        <v>2</v>
      </c>
      <c r="B7" s="6">
        <f>1.2836*EXP(-0.15*A7)</f>
        <v>0.95091426806705315</v>
      </c>
      <c r="N7" s="4">
        <v>2</v>
      </c>
      <c r="O7" s="5">
        <v>0.95</v>
      </c>
      <c r="P7" s="5">
        <v>8.14</v>
      </c>
      <c r="Q7" s="6">
        <v>9.2479999999999993</v>
      </c>
    </row>
    <row r="8" spans="1:17" x14ac:dyDescent="0.3">
      <c r="A8" s="9">
        <v>10</v>
      </c>
      <c r="B8" s="8">
        <f>1.2836*EXP(-0.15*A8)</f>
        <v>0.28640987356652453</v>
      </c>
      <c r="N8" s="9">
        <v>10</v>
      </c>
      <c r="O8" s="7">
        <v>0.28000000000000003</v>
      </c>
      <c r="P8" s="7">
        <v>14.03</v>
      </c>
      <c r="Q8" s="8">
        <v>50.14</v>
      </c>
    </row>
    <row r="10" spans="1:17" x14ac:dyDescent="0.3">
      <c r="N10" s="26" t="s">
        <v>0</v>
      </c>
      <c r="O10" s="27" t="s">
        <v>1</v>
      </c>
      <c r="P10" s="27" t="s">
        <v>17</v>
      </c>
      <c r="Q10" s="28" t="s">
        <v>10</v>
      </c>
    </row>
    <row r="11" spans="1:17" x14ac:dyDescent="0.3">
      <c r="N11" s="4">
        <v>1</v>
      </c>
      <c r="O11" s="5">
        <v>1.1000000000000001</v>
      </c>
      <c r="P11" s="34">
        <v>7.59</v>
      </c>
      <c r="Q11" s="6">
        <v>7.6109999999999998</v>
      </c>
    </row>
    <row r="12" spans="1:17" x14ac:dyDescent="0.3">
      <c r="N12" s="4">
        <v>2</v>
      </c>
      <c r="O12" s="5">
        <v>0.95</v>
      </c>
      <c r="P12" s="34">
        <v>8.1199999999999992</v>
      </c>
      <c r="Q12" s="6">
        <v>9.2360000000000007</v>
      </c>
    </row>
    <row r="13" spans="1:17" x14ac:dyDescent="0.3">
      <c r="N13" s="9">
        <v>10</v>
      </c>
      <c r="O13" s="7">
        <v>0.28000000000000003</v>
      </c>
      <c r="P13" s="35">
        <v>14.98</v>
      </c>
      <c r="Q13" s="8">
        <v>53.52</v>
      </c>
    </row>
    <row r="22" spans="1:15" x14ac:dyDescent="0.3">
      <c r="A22" s="2" t="s">
        <v>0</v>
      </c>
      <c r="B22" s="3" t="s">
        <v>2</v>
      </c>
      <c r="C22" s="10"/>
      <c r="O22" s="1"/>
    </row>
    <row r="23" spans="1:15" x14ac:dyDescent="0.3">
      <c r="A23" s="4">
        <v>0</v>
      </c>
      <c r="B23" s="5">
        <v>7.12</v>
      </c>
      <c r="C23" s="6"/>
    </row>
    <row r="24" spans="1:15" x14ac:dyDescent="0.3">
      <c r="A24" s="4">
        <v>1.5</v>
      </c>
      <c r="B24" s="14">
        <v>7.8449999999999998</v>
      </c>
      <c r="C24" s="6"/>
    </row>
    <row r="25" spans="1:15" x14ac:dyDescent="0.3">
      <c r="A25" s="4">
        <v>3</v>
      </c>
      <c r="B25" s="5">
        <v>8.73</v>
      </c>
      <c r="C25" s="6"/>
    </row>
    <row r="26" spans="1:15" x14ac:dyDescent="0.3">
      <c r="A26" s="26"/>
      <c r="B26" s="27"/>
      <c r="C26" s="28"/>
    </row>
    <row r="27" spans="1:15" x14ac:dyDescent="0.3">
      <c r="A27" s="4"/>
      <c r="B27" s="5" t="s">
        <v>3</v>
      </c>
      <c r="C27" s="6" t="s">
        <v>4</v>
      </c>
    </row>
    <row r="28" spans="1:15" x14ac:dyDescent="0.3">
      <c r="A28" s="4">
        <v>1</v>
      </c>
      <c r="B28" s="5">
        <f>0.0356*A28*A28+0.43*A28+7.12</f>
        <v>7.5856000000000003</v>
      </c>
      <c r="C28" s="6">
        <f>7.1082*EXP(0.068*A28)</f>
        <v>7.6083706857288238</v>
      </c>
    </row>
    <row r="29" spans="1:15" x14ac:dyDescent="0.3">
      <c r="A29" s="4">
        <v>2</v>
      </c>
      <c r="B29" s="5">
        <f t="shared" ref="B29:B30" si="0">0.0356*A29*A29+0.43*A29+7.12</f>
        <v>8.1224000000000007</v>
      </c>
      <c r="C29" s="6">
        <f t="shared" ref="C29:C30" si="1">7.1082*EXP(0.068*A29)</f>
        <v>8.1437360360509974</v>
      </c>
    </row>
    <row r="30" spans="1:15" x14ac:dyDescent="0.3">
      <c r="A30" s="9">
        <v>10</v>
      </c>
      <c r="B30" s="7">
        <f t="shared" si="0"/>
        <v>14.98</v>
      </c>
      <c r="C30" s="8">
        <f t="shared" si="1"/>
        <v>14.030717696240469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Общая</vt:lpstr>
      <vt:lpstr>ПИ</vt:lpstr>
      <vt:lpstr>ПИД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Усольцев</dc:creator>
  <cp:lastModifiedBy>Антон Усольцев</cp:lastModifiedBy>
  <dcterms:created xsi:type="dcterms:W3CDTF">2024-03-11T08:29:10Z</dcterms:created>
  <dcterms:modified xsi:type="dcterms:W3CDTF">2024-03-25T09:22:40Z</dcterms:modified>
</cp:coreProperties>
</file>