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27"/>
  <workbookPr hidePivotFieldList="1" defaultThemeVersion="166925"/>
  <mc:AlternateContent xmlns:mc="http://schemas.openxmlformats.org/markup-compatibility/2006">
    <mc:Choice Requires="x15">
      <x15ac:absPath xmlns:x15ac="http://schemas.microsoft.com/office/spreadsheetml/2010/11/ac" url="https://d.docs.live.net/417a27d86a0167f2/Desktop/"/>
    </mc:Choice>
  </mc:AlternateContent>
  <xr:revisionPtr revIDLastSave="20" documentId="13_ncr:1_{7C455915-B1B2-4F22-A7C3-E04D523AD4D6}" xr6:coauthVersionLast="47" xr6:coauthVersionMax="47" xr10:uidLastSave="{40DE1468-ABEF-470D-B2C4-9990AF907984}"/>
  <bookViews>
    <workbookView xWindow="-108" yWindow="-108" windowWidth="23256" windowHeight="12456" firstSheet="4" activeTab="4" xr2:uid="{E4189187-C93C-4FCD-B77B-0D38BF9EC874}"/>
  </bookViews>
  <sheets>
    <sheet name="Staff1" sheetId="1" r:id="rId1"/>
    <sheet name="Staff2" sheetId="2" r:id="rId2"/>
    <sheet name="ALL STAFF" sheetId="3" r:id="rId3"/>
    <sheet name="Analysis" sheetId="4" r:id="rId4"/>
    <sheet name="Final report" sheetId="5" r:id="rId5"/>
  </sheets>
  <definedNames>
    <definedName name="_xlchart.v1.0" hidden="1">'ALL STAFF'!$H$4:$H$186</definedName>
    <definedName name="_xlcn.WorksheetConnection_intenshiptask2.xlsxstaffs1" hidden="1">staffs[]</definedName>
    <definedName name="ExternalData_1" localSheetId="2" hidden="1">'ALL STAFF'!$B$3:$I$186</definedName>
    <definedName name="Slicer_country">#N/A</definedName>
  </definedNames>
  <calcPr calcId="191028"/>
  <pivotCaches>
    <pivotCache cacheId="1364" r:id="rId6"/>
    <pivotCache cacheId="1365" r:id="rId7"/>
    <pivotCache cacheId="1366" r:id="rId8"/>
  </pivotCaches>
  <extLst>
    <ext xmlns:x14="http://schemas.microsoft.com/office/spreadsheetml/2009/9/main" uri="{876F7934-8845-4945-9796-88D515C7AA90}">
      <x14:pivotCaches>
        <pivotCache cacheId="1367" r:id="rId9"/>
      </x14:pivotCaches>
    </ex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s" name="staffs" connection="WorksheetConnection_intenship task 2.xlsx!staffs"/>
        </x15:modelTables>
        <x15:extLst>
          <ext xmlns:x16="http://schemas.microsoft.com/office/spreadsheetml/2014/11/main" uri="{9835A34E-60A6-4A7C-AAB8-D5F71C897F49}">
            <x16:modelTimeGroupings>
              <x16:modelTimeGrouping tableName="staffs"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5" l="1"/>
  <c r="E3" i="5"/>
  <c r="G3" i="5"/>
  <c r="J3" i="5"/>
  <c r="L3" i="5"/>
  <c r="N3" i="5"/>
  <c r="O1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P9" i="3"/>
  <c r="P8" i="3"/>
  <c r="O9" i="3"/>
  <c r="O8" i="3"/>
  <c r="O7" i="3"/>
  <c r="E104" i="1"/>
  <c r="G104" i="1"/>
  <c r="H104" i="1"/>
  <c r="O26" i="3" l="1" a="1"/>
  <c r="O26" i="3" s="1"/>
  <c r="U11" i="3" a="1"/>
  <c r="U11" i="3" s="1"/>
  <c r="O14" i="3"/>
  <c r="O10"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2309348-8AE7-4201-A6DA-9E50CC6CD3A0}" keepAlive="1" name="Query - indiastaff" description="Connection to the 'indiastaff' query in the workbook." type="5" refreshedVersion="0" background="1">
    <dbPr connection="Provider=Microsoft.Mashup.OleDb.1;Data Source=$Workbook$;Location=indiastaff;Extended Properties=&quot;&quot;" command="SELECT * FROM [indiastaff]"/>
  </connection>
  <connection id="2" xr16:uid="{FD2C714B-88CD-4206-81D8-670135896F07}" keepAlive="1" name="Query - newzstaff" description="Connection to the 'newzstaff' query in the workbook." type="5" refreshedVersion="0" background="1">
    <dbPr connection="Provider=Microsoft.Mashup.OleDb.1;Data Source=$Workbook$;Location=newzstaff;Extended Properties=&quot;&quot;" command="SELECT * FROM [newzstaff]"/>
  </connection>
  <connection id="3" xr16:uid="{BEE8267B-DE2F-42AC-B03C-70ABAEE13EC2}" keepAlive="1" name="Query - staffs" description="Connection to the 'staffs' query in the workbook." type="5" refreshedVersion="8" background="1" saveData="1">
    <dbPr connection="Provider=Microsoft.Mashup.OleDb.1;Data Source=$Workbook$;Location=staffs;Extended Properties=&quot;&quot;" command="SELECT * FROM [staffs]"/>
  </connection>
  <connection id="4" xr16:uid="{F447CE69-2D48-423E-B19D-B963D8FF358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66AAAE83-0B3B-49C1-81CC-0BD92FD7541D}" name="WorksheetConnection_intenship task 2.xlsx!staffs" type="102" refreshedVersion="8" minRefreshableVersion="5">
    <extLst>
      <ext xmlns:x15="http://schemas.microsoft.com/office/spreadsheetml/2010/11/main" uri="{DE250136-89BD-433C-8126-D09CA5730AF9}">
        <x15:connection id="staffs" autoDelete="1">
          <x15:rangePr sourceName="_xlcn.WorksheetConnection_intenshiptask2.xlsxstaff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<sst xmlns="http://schemas.openxmlformats.org/spreadsheetml/2006/main" count="1859" uniqueCount="250">
  <si>
    <t>Name</t>
  </si>
  <si>
    <t>Gender</t>
  </si>
  <si>
    <t>Department</t>
  </si>
  <si>
    <t>Age</t>
  </si>
  <si>
    <t>Date Joined</t>
  </si>
  <si>
    <t>Salary</t>
  </si>
  <si>
    <t>Rating</t>
  </si>
  <si>
    <t>Lindy Guillet</t>
  </si>
  <si>
    <t>Male</t>
  </si>
  <si>
    <t>Sales</t>
  </si>
  <si>
    <t>Above average</t>
  </si>
  <si>
    <t>Ambros Murthwaite</t>
  </si>
  <si>
    <t>Procurement</t>
  </si>
  <si>
    <t>Average</t>
  </si>
  <si>
    <t>Tatum Hush</t>
  </si>
  <si>
    <t>Female</t>
  </si>
  <si>
    <t>Benny Karolovsky</t>
  </si>
  <si>
    <t>Finance</t>
  </si>
  <si>
    <t>Poor</t>
  </si>
  <si>
    <t>Hoyt D'Alesco</t>
  </si>
  <si>
    <t>Halimeda Kuscha</t>
  </si>
  <si>
    <t>Erin Androsik</t>
  </si>
  <si>
    <t>Vic Radolf</t>
  </si>
  <si>
    <t>Website</t>
  </si>
  <si>
    <t>William Reeveley</t>
  </si>
  <si>
    <t>Ewart Laphorn</t>
  </si>
  <si>
    <t>HR</t>
  </si>
  <si>
    <t>Bev Lashley</t>
  </si>
  <si>
    <t>Kath Bletsoe</t>
  </si>
  <si>
    <t>Murry Dryburgh</t>
  </si>
  <si>
    <t>Kaine Padly</t>
  </si>
  <si>
    <t>Kassi Jonson</t>
  </si>
  <si>
    <t>Simon Kembery</t>
  </si>
  <si>
    <t>Orton Livick</t>
  </si>
  <si>
    <t>Kelci Walkden</t>
  </si>
  <si>
    <t>Dotty Strutley</t>
  </si>
  <si>
    <t>Shari McNee</t>
  </si>
  <si>
    <t>Oby Sorrel</t>
  </si>
  <si>
    <t>Husein Augar</t>
  </si>
  <si>
    <t>Brien Boise</t>
  </si>
  <si>
    <t>Esmaria Denecamp</t>
  </si>
  <si>
    <t>Curtice Advani</t>
  </si>
  <si>
    <t>Barr Faughny</t>
  </si>
  <si>
    <t>Exceptional</t>
  </si>
  <si>
    <t>Merrilee Plenty</t>
  </si>
  <si>
    <t>Niall Selesnick</t>
  </si>
  <si>
    <t>Beverie Moffet</t>
  </si>
  <si>
    <t>Jehu Rudeforth</t>
  </si>
  <si>
    <t>Camilla Castle</t>
  </si>
  <si>
    <t>Very poor</t>
  </si>
  <si>
    <t>Roddy Speechley</t>
  </si>
  <si>
    <t>Gray Seamon</t>
  </si>
  <si>
    <t>Madelene Upcott</t>
  </si>
  <si>
    <t>Violante Courtonne</t>
  </si>
  <si>
    <t>Bernie Gorges</t>
  </si>
  <si>
    <t>Torrance Collier</t>
  </si>
  <si>
    <t>Dyna Doucette</t>
  </si>
  <si>
    <t>Gunar Cockshoot</t>
  </si>
  <si>
    <t>Kaye Crocroft</t>
  </si>
  <si>
    <t>Allene Gobbet</t>
  </si>
  <si>
    <t>Sibyl Dunkirk</t>
  </si>
  <si>
    <t>Agnes Collicott</t>
  </si>
  <si>
    <t>Leilah Yesinin</t>
  </si>
  <si>
    <t>Mollie Hanway</t>
  </si>
  <si>
    <t>Kellsie Waby</t>
  </si>
  <si>
    <t>Hyacinthie Braybrooke</t>
  </si>
  <si>
    <t>Van Tuxwell</t>
  </si>
  <si>
    <t>Lilyan Klimpt</t>
  </si>
  <si>
    <t>Tawnya Tickel</t>
  </si>
  <si>
    <t>Jan Morforth</t>
  </si>
  <si>
    <t>Florinda Crace</t>
  </si>
  <si>
    <t>Tracy Renad</t>
  </si>
  <si>
    <t>Myer McCory</t>
  </si>
  <si>
    <t>Bennie Pepis</t>
  </si>
  <si>
    <t>Rafaelita Blaksland</t>
  </si>
  <si>
    <t>Mahalia Larcher</t>
  </si>
  <si>
    <t>Andria Kimpton</t>
  </si>
  <si>
    <t>Valentia Etteridge</t>
  </si>
  <si>
    <t>Virginia McConville</t>
  </si>
  <si>
    <t>Wilone O'Kielt</t>
  </si>
  <si>
    <t>Madge McCloughen</t>
  </si>
  <si>
    <t>Janene Hairsine</t>
  </si>
  <si>
    <t>Alta Kaszper</t>
  </si>
  <si>
    <t>Dennison Crosswaite</t>
  </si>
  <si>
    <t>Oran Buxcy</t>
  </si>
  <si>
    <t>Hinda Label</t>
  </si>
  <si>
    <t>Marney O'Breen</t>
  </si>
  <si>
    <t>Dell Molloy</t>
  </si>
  <si>
    <t>Mallorie Waber</t>
  </si>
  <si>
    <t>Cherlyn Barter</t>
  </si>
  <si>
    <t>Ches Bonnell</t>
  </si>
  <si>
    <t>Collin Jagson</t>
  </si>
  <si>
    <t>Hogan Iles</t>
  </si>
  <si>
    <t>Gretchen Callow</t>
  </si>
  <si>
    <t>Kissiah Maydway</t>
  </si>
  <si>
    <t>Archibald Filliskirk</t>
  </si>
  <si>
    <t>Enoch Dowrey</t>
  </si>
  <si>
    <t>Bili Sizey</t>
  </si>
  <si>
    <t>Caro Chappel</t>
  </si>
  <si>
    <t>Constantino Espley</t>
  </si>
  <si>
    <t>Karlen McCaffrey</t>
  </si>
  <si>
    <t>Drusy MacCombe</t>
  </si>
  <si>
    <t>My Hanscome</t>
  </si>
  <si>
    <t>Teressa Udden</t>
  </si>
  <si>
    <t>Crissie Cordel</t>
  </si>
  <si>
    <t>Elia Cockton</t>
  </si>
  <si>
    <t>Gigi Bohling</t>
  </si>
  <si>
    <t>Ebonee Roxburgh</t>
  </si>
  <si>
    <t>Shayne Stegel</t>
  </si>
  <si>
    <t>Zach Polon</t>
  </si>
  <si>
    <t>Total</t>
  </si>
  <si>
    <t>Deepali Charan</t>
  </si>
  <si>
    <t>Yagna Sujeev</t>
  </si>
  <si>
    <t>Satyendra Venkatadri</t>
  </si>
  <si>
    <t>Madhavdas Buhpathi</t>
  </si>
  <si>
    <t>Sahila Chandrasekhar</t>
  </si>
  <si>
    <t>Mirium Seemantini Shivakumar</t>
  </si>
  <si>
    <t>Purnendu Vijayarangan</t>
  </si>
  <si>
    <t>Rukma Vinita</t>
  </si>
  <si>
    <t>Yauvani Tarpa</t>
  </si>
  <si>
    <t>Damayanti Thangavadivelu</t>
  </si>
  <si>
    <t>Manjusri Ruchi</t>
  </si>
  <si>
    <t>Mithil Nadkarni</t>
  </si>
  <si>
    <t>Ardhendu Abhichandra Jayakar</t>
  </si>
  <si>
    <t>Akbar Sorabhjee</t>
  </si>
  <si>
    <t>Bandhula Sathyanna</t>
  </si>
  <si>
    <t>Daruka Ghazali</t>
  </si>
  <si>
    <t>Heer Pennathur</t>
  </si>
  <si>
    <t>Shekhar Eswara</t>
  </si>
  <si>
    <t>Udyan Lanka</t>
  </si>
  <si>
    <t>Shreela Ramasubraman</t>
  </si>
  <si>
    <t>Sanchali Shirish</t>
  </si>
  <si>
    <t>Gangadutt Ragha</t>
  </si>
  <si>
    <t>Waheeda Vasuman</t>
  </si>
  <si>
    <t>Nanak Sapna</t>
  </si>
  <si>
    <t>Shobhana Samuel</t>
  </si>
  <si>
    <t>Amlankusum Rajabhushan</t>
  </si>
  <si>
    <t>Pratigya Rema</t>
  </si>
  <si>
    <t>Ramnath Ravuri</t>
  </si>
  <si>
    <t>Prerana Nishita</t>
  </si>
  <si>
    <t>Makshi Vinutha</t>
  </si>
  <si>
    <t>Shiuli Sapna</t>
  </si>
  <si>
    <t>Agrata Rajarama</t>
  </si>
  <si>
    <t>Vasu Nandin</t>
  </si>
  <si>
    <t>Bhuvan Pals</t>
  </si>
  <si>
    <t>Gumwant Veera</t>
  </si>
  <si>
    <t>Narois Motiwala</t>
  </si>
  <si>
    <t>Anjushri Chandiramani</t>
  </si>
  <si>
    <t>Krishnakanta Vellanki</t>
  </si>
  <si>
    <t>Dhruv Manjunath</t>
  </si>
  <si>
    <t>Vanmala Shriharsha</t>
  </si>
  <si>
    <t>Sameer Shashank Sapra</t>
  </si>
  <si>
    <t>Anumati Shyamari Meherhomji</t>
  </si>
  <si>
    <t>Tarala Vishaal</t>
  </si>
  <si>
    <t>Shubhra Potla</t>
  </si>
  <si>
    <t>Hemavati Muthiah</t>
  </si>
  <si>
    <t>Krittika Gaekwad</t>
  </si>
  <si>
    <t>Shevantilal Muppala</t>
  </si>
  <si>
    <t>Shattesh Utpat</t>
  </si>
  <si>
    <t>Kamalakshi Mukundan</t>
  </si>
  <si>
    <t>Chandana Sannidhi Surnilla</t>
  </si>
  <si>
    <t>Indu Varada Sumedh</t>
  </si>
  <si>
    <t>Karuna Pashupathy</t>
  </si>
  <si>
    <t>Mardav Ramaswami</t>
  </si>
  <si>
    <t>Sarayu Ragunathan</t>
  </si>
  <si>
    <t>Kevalkumar Solanki</t>
  </si>
  <si>
    <t>Upendra Swati</t>
  </si>
  <si>
    <t>Deepit Ranjana</t>
  </si>
  <si>
    <t>Amal Nimesh</t>
  </si>
  <si>
    <t>Kunja Prashanta Vibha</t>
  </si>
  <si>
    <t>Godavari Veena</t>
  </si>
  <si>
    <t>Devasree Fullara Saurin</t>
  </si>
  <si>
    <t>Geena Raghavanpillai</t>
  </si>
  <si>
    <t>Rupak Mehra</t>
  </si>
  <si>
    <t>Sawini Chandan</t>
  </si>
  <si>
    <t>Baruna Ogale</t>
  </si>
  <si>
    <t>Jagajeet Viraj</t>
  </si>
  <si>
    <t>Kulbhushan Moorthy</t>
  </si>
  <si>
    <t>Ilesh Dasgupta</t>
  </si>
  <si>
    <t>Madhumati Gazala Soumitra</t>
  </si>
  <si>
    <t>Chitrasen Laul</t>
  </si>
  <si>
    <t>Jaishree Atasi Yavatkar</t>
  </si>
  <si>
    <t>Kantimoy Pritish</t>
  </si>
  <si>
    <t>Rameshwari Chikodi</t>
  </si>
  <si>
    <t>Lalit Kothari</t>
  </si>
  <si>
    <t>Sahas Sanabhi Shrikant</t>
  </si>
  <si>
    <t>Kaishori Harathi Kateel</t>
  </si>
  <si>
    <t>Rushil Kripa</t>
  </si>
  <si>
    <t>Sarojini Naueshwara</t>
  </si>
  <si>
    <t>Sartaj Probal</t>
  </si>
  <si>
    <t>Mahindra Sreedharan</t>
  </si>
  <si>
    <t>Suchira Bhanupriya Tapti</t>
  </si>
  <si>
    <t>Fullara Sushanti Mokate</t>
  </si>
  <si>
    <t>Hridaynath Tendulkar</t>
  </si>
  <si>
    <t>Abhaya Priyavardhan</t>
  </si>
  <si>
    <t>Ayog Chakrabarti</t>
  </si>
  <si>
    <t>Pragya Nilufar</t>
  </si>
  <si>
    <t>Shulabh Qutub Sundaramoorthy</t>
  </si>
  <si>
    <t>Vinanti Choudhari</t>
  </si>
  <si>
    <t>Ranajay Kailashnath Richa</t>
  </si>
  <si>
    <t>Asija Pothireddy</t>
  </si>
  <si>
    <t>Piyali Mahanthapa</t>
  </si>
  <si>
    <t>Sukhdev Nageshwar</t>
  </si>
  <si>
    <t>country</t>
  </si>
  <si>
    <t>Tenure</t>
  </si>
  <si>
    <t>IND</t>
  </si>
  <si>
    <t xml:space="preserve">Quick Analysis of data </t>
  </si>
  <si>
    <t>Extended Info Finder</t>
  </si>
  <si>
    <t>Male vs Female</t>
  </si>
  <si>
    <t>Count of employee</t>
  </si>
  <si>
    <t>website</t>
  </si>
  <si>
    <t>other</t>
  </si>
  <si>
    <t>Average Salary</t>
  </si>
  <si>
    <t>Average Age</t>
  </si>
  <si>
    <t>Average Tenure</t>
  </si>
  <si>
    <t>Column Labels</t>
  </si>
  <si>
    <t>Female Ratio%</t>
  </si>
  <si>
    <t>Values</t>
  </si>
  <si>
    <t>Count of Name</t>
  </si>
  <si>
    <t xml:space="preserve">female count </t>
  </si>
  <si>
    <t>Average of Salary</t>
  </si>
  <si>
    <t>ratio%</t>
  </si>
  <si>
    <t>Average of Age</t>
  </si>
  <si>
    <t>Country</t>
  </si>
  <si>
    <t>NZ</t>
  </si>
  <si>
    <t xml:space="preserve">company growth over time </t>
  </si>
  <si>
    <t xml:space="preserve">Realtionship between salary and rating </t>
  </si>
  <si>
    <t xml:space="preserve">Salary vs Rating </t>
  </si>
  <si>
    <t>Row Labels</t>
  </si>
  <si>
    <t>2020</t>
  </si>
  <si>
    <t>May</t>
  </si>
  <si>
    <t>Jun</t>
  </si>
  <si>
    <t>Jul</t>
  </si>
  <si>
    <t>Analyze Salary spread</t>
  </si>
  <si>
    <t>Aug</t>
  </si>
  <si>
    <t>Sep</t>
  </si>
  <si>
    <t>Grand Total</t>
  </si>
  <si>
    <t>Oct</t>
  </si>
  <si>
    <t>Nov</t>
  </si>
  <si>
    <t>Dec</t>
  </si>
  <si>
    <t>2021</t>
  </si>
  <si>
    <t>Jan</t>
  </si>
  <si>
    <t>Feb</t>
  </si>
  <si>
    <t>Mar</t>
  </si>
  <si>
    <t>Apr</t>
  </si>
  <si>
    <t>2022</t>
  </si>
  <si>
    <t>2023</t>
  </si>
  <si>
    <t>Newzealand</t>
  </si>
  <si>
    <t>India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</si>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</sst>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 #,##0.00;[Red]&quot;₹&quot;\ \-#,##0.00"/>
    <numFmt numFmtId="164" formatCode="0.0"/>
    <numFmt numFmtId="165" formatCode="&quot;₹&quot;\ #,##0.0;[Red]&quot;₹&quot;\ \-#,##0.0"/>
  </numFmts>
  <fonts count="9">
    <font>
      <sz val="11"/>
      <color theme="1"/>
      <name val="Calibri"/>
      <family val="2"/>
      <scheme val="minor"/>
    </font>
    <font>
      <b/>
      <sz val="11"/>
      <color theme="1"/>
      <name val="Calibri"/>
      <family val="2"/>
      <scheme val="minor"/>
    </font>
    <font>
      <b/>
      <sz val="11"/>
      <color theme="1"/>
      <name val="Arial Black"/>
      <family val="2"/>
    </font>
    <font>
      <sz val="11"/>
      <color theme="1"/>
      <name val="Arial Black"/>
      <family val="2"/>
    </font>
    <font>
      <sz val="24"/>
      <color theme="0"/>
      <name val="Segoe UI Black"/>
      <family val="2"/>
    </font>
    <font>
      <sz val="48"/>
      <color theme="0"/>
      <name val="Segoe UI Black"/>
      <family val="2"/>
    </font>
    <font>
      <sz val="12"/>
      <color theme="0"/>
      <name val="Segoe UI Black"/>
      <family val="2"/>
    </font>
    <font>
      <sz val="11"/>
      <color theme="0"/>
      <name val="Segoe UI Black"/>
      <family val="2"/>
    </font>
    <font>
      <sz val="25"/>
      <color theme="1"/>
      <name val="Arial Black"/>
      <family val="2"/>
    </font>
  </fonts>
  <fills count="7">
    <fill>
      <patternFill patternType="none"/>
    </fill>
    <fill>
      <patternFill patternType="gray125"/>
    </fill>
    <fill>
      <patternFill patternType="solid">
        <fgColor theme="4" tint="0.39997558519241921"/>
        <bgColor indexed="64"/>
      </patternFill>
    </fill>
    <fill>
      <patternFill patternType="solid">
        <fgColor theme="8" tint="0.39997558519241921"/>
        <bgColor indexed="64"/>
      </patternFill>
    </fill>
    <fill>
      <patternFill patternType="solid">
        <fgColor theme="4" tint="-0.249977111117893"/>
        <bgColor indexed="64"/>
      </patternFill>
    </fill>
    <fill>
      <patternFill patternType="solid">
        <fgColor rgb="FFFFC000"/>
        <bgColor indexed="64"/>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15" fontId="0" fillId="0" borderId="0" xfId="0" applyNumberFormat="1"/>
    <xf numFmtId="8" fontId="0" fillId="0" borderId="0" xfId="0" applyNumberFormat="1"/>
    <xf numFmtId="14" fontId="0" fillId="0" borderId="0" xfId="0" applyNumberFormat="1"/>
    <xf numFmtId="2" fontId="0" fillId="0" borderId="0" xfId="0" applyNumberFormat="1"/>
    <xf numFmtId="9" fontId="0" fillId="0" borderId="0" xfId="0" applyNumberFormat="1"/>
    <xf numFmtId="0" fontId="0" fillId="2" borderId="0" xfId="0" applyFill="1"/>
    <xf numFmtId="0" fontId="0" fillId="0" borderId="2" xfId="0" applyBorder="1"/>
    <xf numFmtId="0" fontId="0" fillId="0" borderId="2" xfId="0" applyBorder="1" applyAlignment="1">
      <alignment horizontal="left"/>
    </xf>
    <xf numFmtId="8" fontId="0" fillId="0" borderId="2" xfId="0" applyNumberFormat="1" applyBorder="1" applyAlignment="1">
      <alignment horizontal="left"/>
    </xf>
    <xf numFmtId="15" fontId="0" fillId="0" borderId="2" xfId="0" applyNumberFormat="1" applyBorder="1" applyAlignment="1">
      <alignment horizontal="left"/>
    </xf>
    <xf numFmtId="0" fontId="0" fillId="3" borderId="0" xfId="0" applyFill="1"/>
    <xf numFmtId="0" fontId="1" fillId="0" borderId="0" xfId="0" applyFont="1"/>
    <xf numFmtId="0" fontId="0" fillId="0" borderId="0" xfId="0" pivotButton="1"/>
    <xf numFmtId="164" fontId="0" fillId="0" borderId="2" xfId="0" applyNumberFormat="1" applyBorder="1"/>
    <xf numFmtId="0" fontId="0" fillId="0" borderId="0" xfId="0" applyAlignment="1">
      <alignment horizontal="left"/>
    </xf>
    <xf numFmtId="0" fontId="2" fillId="0" borderId="0" xfId="0" applyFont="1"/>
    <xf numFmtId="0" fontId="3" fillId="0" borderId="0" xfId="0" applyFont="1"/>
    <xf numFmtId="0" fontId="0" fillId="0" borderId="0" xfId="0" applyAlignment="1">
      <alignment horizontal="left" indent="1"/>
    </xf>
    <xf numFmtId="9" fontId="4" fillId="4" borderId="0" xfId="0" applyNumberFormat="1" applyFont="1" applyFill="1" applyAlignment="1">
      <alignment horizontal="center" vertical="center"/>
    </xf>
    <xf numFmtId="8" fontId="6" fillId="4" borderId="0" xfId="0" applyNumberFormat="1" applyFont="1" applyFill="1" applyAlignment="1">
      <alignment horizontal="center" vertical="center"/>
    </xf>
    <xf numFmtId="0" fontId="5" fillId="4" borderId="0" xfId="0" applyFont="1" applyFill="1" applyAlignment="1">
      <alignment horizontal="center" vertical="center"/>
    </xf>
    <xf numFmtId="0" fontId="5" fillId="5" borderId="0" xfId="0" applyFont="1" applyFill="1" applyAlignment="1">
      <alignment horizontal="center" vertical="center"/>
    </xf>
    <xf numFmtId="9" fontId="4" fillId="5" borderId="0" xfId="0" applyNumberFormat="1" applyFont="1" applyFill="1" applyAlignment="1">
      <alignment horizontal="center" vertical="center"/>
    </xf>
    <xf numFmtId="165" fontId="7" fillId="5" borderId="0" xfId="0" applyNumberFormat="1" applyFont="1" applyFill="1" applyAlignment="1">
      <alignment horizontal="center" vertical="center"/>
    </xf>
    <xf numFmtId="0" fontId="8" fillId="0" borderId="0" xfId="0" applyFont="1" applyAlignment="1">
      <alignment horizontal="center" vertical="center"/>
    </xf>
    <xf numFmtId="0" fontId="0" fillId="6" borderId="1" xfId="0" applyFill="1" applyBorder="1"/>
    <xf numFmtId="0" fontId="0" fillId="0" borderId="0" xfId="0" applyAlignment="1">
      <alignment horizontal="center"/>
    </xf>
  </cellXfs>
  <cellStyles count="1">
    <cellStyle name="Normal" xfId="0" builtinId="0"/>
  </cellStyles>
  <dxfs count="20">
    <dxf>
      <numFmt numFmtId="2" formatCode="0.00"/>
    </dxf>
    <dxf>
      <numFmt numFmtId="12" formatCode="&quot;₹&quot;\ #,##0.00;[Red]&quot;₹&quot;\ \-#,##0.00"/>
    </dxf>
    <dxf>
      <numFmt numFmtId="0" formatCode="General"/>
    </dxf>
    <dxf>
      <numFmt numFmtId="19" formatCode="dd/mm/yyyy"/>
    </dxf>
    <dxf>
      <numFmt numFmtId="0" formatCode="General"/>
    </dxf>
    <dxf>
      <numFmt numFmtId="0" formatCode="General"/>
    </dxf>
    <dxf>
      <numFmt numFmtId="20" formatCode="dd/mmm/yy"/>
    </dxf>
    <dxf>
      <font>
        <color rgb="FF9C5700"/>
      </font>
      <fill>
        <patternFill>
          <bgColor rgb="FFFFEB9C"/>
        </patternFill>
      </fill>
    </dxf>
    <dxf>
      <fill>
        <patternFill>
          <bgColor rgb="FFFFC7CE"/>
        </patternFill>
      </fill>
    </dxf>
    <dxf>
      <numFmt numFmtId="12" formatCode="&quot;₹&quot;\ #,##0.00;[Red]&quot;₹&quot;\ \-#,##0.00"/>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numFmt numFmtId="12" formatCode="&quot;₹&quot;\ #,##0.00;[Red]&quot;₹&quot;\ \-#,##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dxf>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[intenship task 2.xlsx]Analysis!PivotTable2</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98266125825181"/>
          <c:y val="0.26791447944006996"/>
          <c:w val="0.76633937803229146"/>
          <c:h val="0.46043708078156897"/>
        </c:manualLayout>
      </c:layout>
      <c:lineChart>
        <c:grouping val="standard"/>
        <c:varyColors val="0"/>
        <c:ser>
          <c:idx val="0"/>
          <c:order val="0"/>
          <c:tx>
            <c:strRef>
              <c:f>Analysis!$W$7</c:f>
              <c:strCache>
                <c:ptCount val="1"/>
                <c:pt idx="0">
                  <c:v>Total</c:v>
                </c:pt>
              </c:strCache>
            </c:strRef>
          </c:tx>
          <c:spPr>
            <a:ln w="28575" cap="rnd">
              <a:solidFill>
                <a:schemeClr val="accent1"/>
              </a:solidFill>
              <a:round/>
            </a:ln>
            <a:effectLst/>
          </c:spPr>
          <c:marker>
            <c:symbol val="none"/>
          </c:marker>
          <c:cat>
            <c:multiLvlStrRef>
              <c:f>Analysis!$V$8:$V$45</c:f>
              <c:multiLvlStrCache>
                <c:ptCount val="33"/>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Dec</c:v>
                  </c:pt>
                  <c:pt idx="31">
                    <c:v>Feb</c:v>
                  </c:pt>
                  <c:pt idx="32">
                    <c:v>Apr</c:v>
                  </c:pt>
                </c:lvl>
                <c:lvl>
                  <c:pt idx="0">
                    <c:v>2020</c:v>
                  </c:pt>
                  <c:pt idx="8">
                    <c:v>2021</c:v>
                  </c:pt>
                  <c:pt idx="20">
                    <c:v>2022</c:v>
                  </c:pt>
                  <c:pt idx="31">
                    <c:v>2023</c:v>
                  </c:pt>
                </c:lvl>
              </c:multiLvlStrCache>
            </c:multiLvlStrRef>
          </c:cat>
          <c:val>
            <c:numRef>
              <c:f>Analysis!$W$8:$W$45</c:f>
              <c:numCache>
                <c:formatCode>General</c:formatCode>
                <c:ptCount val="33"/>
                <c:pt idx="0">
                  <c:v>3</c:v>
                </c:pt>
                <c:pt idx="1">
                  <c:v>1</c:v>
                </c:pt>
                <c:pt idx="2">
                  <c:v>5</c:v>
                </c:pt>
                <c:pt idx="3">
                  <c:v>3</c:v>
                </c:pt>
                <c:pt idx="4">
                  <c:v>6</c:v>
                </c:pt>
                <c:pt idx="5">
                  <c:v>6</c:v>
                </c:pt>
                <c:pt idx="6">
                  <c:v>6</c:v>
                </c:pt>
                <c:pt idx="7">
                  <c:v>7</c:v>
                </c:pt>
                <c:pt idx="8">
                  <c:v>6</c:v>
                </c:pt>
                <c:pt idx="9">
                  <c:v>4</c:v>
                </c:pt>
                <c:pt idx="10">
                  <c:v>9</c:v>
                </c:pt>
                <c:pt idx="11">
                  <c:v>5</c:v>
                </c:pt>
                <c:pt idx="12">
                  <c:v>9</c:v>
                </c:pt>
                <c:pt idx="13">
                  <c:v>6</c:v>
                </c:pt>
                <c:pt idx="14">
                  <c:v>13</c:v>
                </c:pt>
                <c:pt idx="15">
                  <c:v>4</c:v>
                </c:pt>
                <c:pt idx="16">
                  <c:v>11</c:v>
                </c:pt>
                <c:pt idx="17">
                  <c:v>3</c:v>
                </c:pt>
                <c:pt idx="18">
                  <c:v>4</c:v>
                </c:pt>
                <c:pt idx="19">
                  <c:v>7</c:v>
                </c:pt>
                <c:pt idx="20">
                  <c:v>3</c:v>
                </c:pt>
                <c:pt idx="21">
                  <c:v>10</c:v>
                </c:pt>
                <c:pt idx="22">
                  <c:v>9</c:v>
                </c:pt>
                <c:pt idx="23">
                  <c:v>9</c:v>
                </c:pt>
                <c:pt idx="24">
                  <c:v>9</c:v>
                </c:pt>
                <c:pt idx="25">
                  <c:v>7</c:v>
                </c:pt>
                <c:pt idx="26">
                  <c:v>5</c:v>
                </c:pt>
                <c:pt idx="27">
                  <c:v>5</c:v>
                </c:pt>
                <c:pt idx="28">
                  <c:v>2</c:v>
                </c:pt>
                <c:pt idx="29">
                  <c:v>3</c:v>
                </c:pt>
                <c:pt idx="30">
                  <c:v>1</c:v>
                </c:pt>
                <c:pt idx="31">
                  <c:v>1</c:v>
                </c:pt>
                <c:pt idx="32">
                  <c:v>1</c:v>
                </c:pt>
              </c:numCache>
            </c:numRef>
          </c:val>
          <c:smooth val="0"/>
          <c:extLst>
            <c:ext xmlns:c16="http://schemas.microsoft.com/office/drawing/2014/chart" uri="{C3380CC4-5D6E-409C-BE32-E72D297353CC}">
              <c16:uniqueId val="{00000000-4AE2-41B1-8F14-0AC80DEB3D9C}"/>
            </c:ext>
          </c:extLst>
        </c:ser>
        <c:dLbls>
          <c:showLegendKey val="0"/>
          <c:showVal val="0"/>
          <c:showCatName val="0"/>
          <c:showSerName val="0"/>
          <c:showPercent val="0"/>
          <c:showBubbleSize val="0"/>
        </c:dLbls>
        <c:smooth val="0"/>
        <c:axId val="2136133168"/>
        <c:axId val="2136134608"/>
      </c:lineChart>
      <c:catAx>
        <c:axId val="2136133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6134608"/>
        <c:crosses val="autoZero"/>
        <c:auto val="1"/>
        <c:lblAlgn val="ctr"/>
        <c:lblOffset val="100"/>
        <c:noMultiLvlLbl val="0"/>
      </c:catAx>
      <c:valAx>
        <c:axId val="2136134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6133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Series1</c:v>
          </c:tx>
          <c:spPr>
            <a:solidFill>
              <a:schemeClr val="accent4"/>
            </a:solidFill>
            <a:ln>
              <a:noFill/>
            </a:ln>
            <a:effectLst/>
          </c:spPr>
          <c:invertIfNegative val="0"/>
          <c:cat>
            <c:strLit>
              <c:ptCount val="5"/>
              <c:pt idx="0">
                <c:v>Procurement</c:v>
              </c:pt>
              <c:pt idx="1">
                <c:v>Website</c:v>
              </c:pt>
              <c:pt idx="2">
                <c:v>Finance</c:v>
              </c:pt>
              <c:pt idx="3">
                <c:v>Sales</c:v>
              </c:pt>
              <c:pt idx="4">
                <c:v>HR</c:v>
              </c:pt>
            </c:strLit>
          </c:cat>
          <c:val>
            <c:numLit>
              <c:formatCode>General</c:formatCode>
              <c:ptCount val="5"/>
              <c:pt idx="0">
                <c:v>28</c:v>
              </c:pt>
              <c:pt idx="1">
                <c:v>27</c:v>
              </c:pt>
              <c:pt idx="2">
                <c:v>19</c:v>
              </c:pt>
              <c:pt idx="3">
                <c:v>14</c:v>
              </c:pt>
              <c:pt idx="4">
                <c:v>4</c:v>
              </c:pt>
            </c:numLit>
          </c:val>
          <c:extLst>
            <c:ext xmlns:c16="http://schemas.microsoft.com/office/drawing/2014/chart" uri="{C3380CC4-5D6E-409C-BE32-E72D297353CC}">
              <c16:uniqueId val="{00000000-9959-437D-A5FE-E1360340D799}"/>
            </c:ext>
          </c:extLst>
        </c:ser>
        <c:dLbls>
          <c:showLegendKey val="0"/>
          <c:showVal val="0"/>
          <c:showCatName val="0"/>
          <c:showSerName val="0"/>
          <c:showPercent val="0"/>
          <c:showBubbleSize val="0"/>
        </c:dLbls>
        <c:gapWidth val="35"/>
        <c:axId val="43948928"/>
        <c:axId val="43947008"/>
      </c:barChart>
      <c:catAx>
        <c:axId val="4394892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47008"/>
        <c:crosses val="autoZero"/>
        <c:auto val="1"/>
        <c:lblAlgn val="ctr"/>
        <c:lblOffset val="100"/>
        <c:noMultiLvlLbl val="0"/>
      </c:catAx>
      <c:valAx>
        <c:axId val="43947008"/>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48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Series1</c:v>
          </c:tx>
          <c:spPr>
            <a:solidFill>
              <a:schemeClr val="accent1"/>
            </a:solidFill>
            <a:ln>
              <a:noFill/>
            </a:ln>
            <a:effectLst/>
          </c:spPr>
          <c:invertIfNegative val="0"/>
          <c:cat>
            <c:strLit>
              <c:ptCount val="5"/>
              <c:pt idx="0">
                <c:v>Website</c:v>
              </c:pt>
              <c:pt idx="1">
                <c:v>Procurement</c:v>
              </c:pt>
              <c:pt idx="2">
                <c:v>Finance</c:v>
              </c:pt>
              <c:pt idx="3">
                <c:v>Sales</c:v>
              </c:pt>
              <c:pt idx="4">
                <c:v>HR</c:v>
              </c:pt>
            </c:strLit>
          </c:cat>
          <c:val>
            <c:numLit>
              <c:formatCode>General</c:formatCode>
              <c:ptCount val="5"/>
              <c:pt idx="0">
                <c:v>27</c:v>
              </c:pt>
              <c:pt idx="1">
                <c:v>27</c:v>
              </c:pt>
              <c:pt idx="2">
                <c:v>19</c:v>
              </c:pt>
              <c:pt idx="3">
                <c:v>14</c:v>
              </c:pt>
              <c:pt idx="4">
                <c:v>4</c:v>
              </c:pt>
            </c:numLit>
          </c:val>
          <c:extLst>
            <c:ext xmlns:c16="http://schemas.microsoft.com/office/drawing/2014/chart" uri="{C3380CC4-5D6E-409C-BE32-E72D297353CC}">
              <c16:uniqueId val="{00000000-EC94-48E7-9094-51891C572F1C}"/>
            </c:ext>
          </c:extLst>
        </c:ser>
        <c:dLbls>
          <c:showLegendKey val="0"/>
          <c:showVal val="0"/>
          <c:showCatName val="0"/>
          <c:showSerName val="0"/>
          <c:showPercent val="0"/>
          <c:showBubbleSize val="0"/>
        </c:dLbls>
        <c:gapWidth val="32"/>
        <c:axId val="1161734240"/>
        <c:axId val="1162001856"/>
      </c:barChart>
      <c:catAx>
        <c:axId val="116173424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2001856"/>
        <c:crosses val="autoZero"/>
        <c:auto val="1"/>
        <c:lblAlgn val="ctr"/>
        <c:lblOffset val="100"/>
        <c:noMultiLvlLbl val="0"/>
      </c:catAx>
      <c:valAx>
        <c:axId val="1162001856"/>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1734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Salary spread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a:t>
          </a:r>
        </a:p>
      </cx:txPr>
    </cx:title>
    <cx:plotArea>
      <cx:plotAreaRegion>
        <cx:series layoutId="clusteredColumn" uniqueId="{82AFD860-B32B-4485-AD84-81F90F52ADB4}">
          <cx:dataId val="0"/>
          <cx:layoutPr>
            <cx:binning intervalClosed="r" underflow="40000">
              <cx:binSize val="10000"/>
            </cx:binning>
          </cx:layoutPr>
        </cx:series>
      </cx:plotAreaRegion>
      <cx:axis id="0">
        <cx:catScaling gapWidth="0.200000003"/>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majorGridlines/>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38</xdr:col>
      <xdr:colOff>238207</xdr:colOff>
      <xdr:row>9</xdr:row>
      <xdr:rowOff>33130</xdr:rowOff>
    </xdr:from>
    <xdr:to>
      <xdr:col>40</xdr:col>
      <xdr:colOff>228267</xdr:colOff>
      <xdr:row>13</xdr:row>
      <xdr:rowOff>173935</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35BAA1D4-9C4A-9317-2369-3A5326AACD58}"/>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8606142" y="1673087"/>
              <a:ext cx="1828800" cy="8696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502920</xdr:colOff>
      <xdr:row>0</xdr:row>
      <xdr:rowOff>160020</xdr:rowOff>
    </xdr:from>
    <xdr:to>
      <xdr:col>12</xdr:col>
      <xdr:colOff>198120</xdr:colOff>
      <xdr:row>28</xdr:row>
      <xdr:rowOff>22860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D4DDA5A-4B4E-453E-A6BB-4BAD3D07DCB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15240</xdr:colOff>
      <xdr:row>11</xdr:row>
      <xdr:rowOff>0</xdr:rowOff>
    </xdr:from>
    <xdr:to>
      <xdr:col>4</xdr:col>
      <xdr:colOff>312420</xdr:colOff>
      <xdr:row>11</xdr:row>
      <xdr:rowOff>213360</xdr:rowOff>
    </xdr:to>
    <xdr:sp macro="" textlink="">
      <xdr:nvSpPr>
        <xdr:cNvPr id="3" name="Arrow: Right 2">
          <a:extLst>
            <a:ext uri="{FF2B5EF4-FFF2-40B4-BE49-F238E27FC236}">
              <a16:creationId xmlns:a16="http://schemas.microsoft.com/office/drawing/2014/main" id="{E32465EA-AC94-7E1A-6DFB-14D42F6179F4}"/>
            </a:ext>
          </a:extLst>
        </xdr:cNvPr>
        <xdr:cNvSpPr/>
      </xdr:nvSpPr>
      <xdr:spPr>
        <a:xfrm>
          <a:off x="2453640" y="2049780"/>
          <a:ext cx="297180" cy="213360"/>
        </a:xfrm>
        <a:prstGeom prst="rightArrow">
          <a:avLst/>
        </a:prstGeom>
        <a:solidFill>
          <a:schemeClr val="tx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594360</xdr:colOff>
      <xdr:row>1</xdr:row>
      <xdr:rowOff>163830</xdr:rowOff>
    </xdr:from>
    <xdr:to>
      <xdr:col>32</xdr:col>
      <xdr:colOff>137160</xdr:colOff>
      <xdr:row>16</xdr:row>
      <xdr:rowOff>11430</xdr:rowOff>
    </xdr:to>
    <xdr:graphicFrame macro="">
      <xdr:nvGraphicFramePr>
        <xdr:cNvPr id="4" name="Chart 3">
          <a:extLst>
            <a:ext uri="{FF2B5EF4-FFF2-40B4-BE49-F238E27FC236}">
              <a16:creationId xmlns:a16="http://schemas.microsoft.com/office/drawing/2014/main" id="{0EEF12C4-1768-C267-A077-D63AAFB27A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7620</xdr:colOff>
      <xdr:row>5</xdr:row>
      <xdr:rowOff>163830</xdr:rowOff>
    </xdr:from>
    <xdr:to>
      <xdr:col>14</xdr:col>
      <xdr:colOff>60960</xdr:colOff>
      <xdr:row>20</xdr:row>
      <xdr:rowOff>163830</xdr:rowOff>
    </xdr:to>
    <xdr:graphicFrame macro="">
      <xdr:nvGraphicFramePr>
        <xdr:cNvPr id="2" name="Chart 1">
          <a:extLst>
            <a:ext uri="{FF2B5EF4-FFF2-40B4-BE49-F238E27FC236}">
              <a16:creationId xmlns:a16="http://schemas.microsoft.com/office/drawing/2014/main" id="{05952119-3B57-1677-C31F-E893C9B258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601980</xdr:colOff>
      <xdr:row>5</xdr:row>
      <xdr:rowOff>163830</xdr:rowOff>
    </xdr:from>
    <xdr:to>
      <xdr:col>7</xdr:col>
      <xdr:colOff>0</xdr:colOff>
      <xdr:row>20</xdr:row>
      <xdr:rowOff>163830</xdr:rowOff>
    </xdr:to>
    <xdr:graphicFrame macro="">
      <xdr:nvGraphicFramePr>
        <xdr:cNvPr id="3" name="Chart 2">
          <a:extLst>
            <a:ext uri="{FF2B5EF4-FFF2-40B4-BE49-F238E27FC236}">
              <a16:creationId xmlns:a16="http://schemas.microsoft.com/office/drawing/2014/main" id="{41A411BF-545B-29B4-557E-D0BBFD4F42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22860</xdr:colOff>
      <xdr:row>1</xdr:row>
      <xdr:rowOff>205740</xdr:rowOff>
    </xdr:from>
    <xdr:to>
      <xdr:col>8</xdr:col>
      <xdr:colOff>45720</xdr:colOff>
      <xdr:row>22</xdr:row>
      <xdr:rowOff>160020</xdr:rowOff>
    </xdr:to>
    <xdr:cxnSp macro="">
      <xdr:nvCxnSpPr>
        <xdr:cNvPr id="9" name="Straight Connector 8">
          <a:extLst>
            <a:ext uri="{FF2B5EF4-FFF2-40B4-BE49-F238E27FC236}">
              <a16:creationId xmlns:a16="http://schemas.microsoft.com/office/drawing/2014/main" id="{63773549-E1A6-3560-7A0B-40E9287F0E8E}"/>
            </a:ext>
          </a:extLst>
        </xdr:cNvPr>
        <xdr:cNvCxnSpPr/>
      </xdr:nvCxnSpPr>
      <xdr:spPr>
        <a:xfrm>
          <a:off x="5433060" y="388620"/>
          <a:ext cx="22860" cy="50368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inix" refreshedDate="45455.460625462962" backgroundQuery="1" createdVersion="8" refreshedVersion="8" minRefreshableVersion="3" recordCount="0" supportSubquery="1" supportAdvancedDrill="1" xr:uid="{A0DECDDC-5F14-4F61-BA0E-FCCE180A3C26}">
  <cacheSource type="external" connectionId="4"/>
  <cacheFields count="2">
    <cacheField name="[staffs].[Rating].[Rating]" caption="Rating" numFmtId="0" hierarchy="3" level="1">
      <sharedItems count="5">
        <s v="Above average"/>
        <s v="Average"/>
        <s v="Exceptional"/>
        <s v="Poor"/>
        <s v="Very poor"/>
      </sharedItems>
    </cacheField>
    <cacheField name="[Measures].[Average of Salary]" caption="Average of Salary" numFmtId="0" hierarchy="20" level="32767"/>
  </cacheFields>
  <cacheHierarchies count="21">
    <cacheHierarchy uniqueName="[staffs].[Name]" caption="Name" attribute="1" defaultMemberUniqueName="[staffs].[Name].[All]" allUniqueName="[staffs].[Name].[All]" dimensionUniqueName="[staffs]" displayFolder="" count="0" memberValueDatatype="130" unbalanced="0"/>
    <cacheHierarchy uniqueName="[staffs].[Gender]" caption="Gender" attribute="1" defaultMemberUniqueName="[staffs].[Gender].[All]" allUniqueName="[staffs].[Gender].[All]" dimensionUniqueName="[staffs]" displayFolder="" count="0" memberValueDatatype="130" unbalanced="0"/>
    <cacheHierarchy uniqueName="[staffs].[Age]" caption="Age" attribute="1" defaultMemberUniqueName="[staffs].[Age].[All]" allUniqueName="[staffs].[Age].[All]" dimensionUniqueName="[staffs]" displayFolder="" count="0" memberValueDatatype="20" unbalanced="0"/>
    <cacheHierarchy uniqueName="[staffs].[Rating]" caption="Rating" attribute="1" defaultMemberUniqueName="[staffs].[Rating].[All]" allUniqueName="[staffs].[Rating].[All]" dimensionUniqueName="[staffs]" displayFolder="" count="2" memberValueDatatype="130" unbalanced="0">
      <fieldsUsage count="2">
        <fieldUsage x="-1"/>
        <fieldUsage x="0"/>
      </fieldsUsage>
    </cacheHierarchy>
    <cacheHierarchy uniqueName="[staffs].[Date Joined]" caption="Date Joined" attribute="1" time="1" defaultMemberUniqueName="[staffs].[Date Joined].[All]" allUniqueName="[staffs].[Date Joined].[All]" dimensionUniqueName="[staffs]" displayFolder="" count="0" memberValueDatatype="7" unbalanced="0"/>
    <cacheHierarchy uniqueName="[staffs].[Department]" caption="Department" attribute="1" defaultMemberUniqueName="[staffs].[Department].[All]" allUniqueName="[staffs].[Department].[All]" dimensionUniqueName="[staffs]" displayFolder="" count="0" memberValueDatatype="130" unbalanced="0"/>
    <cacheHierarchy uniqueName="[staffs].[Salary]" caption="Salary" attribute="1" defaultMemberUniqueName="[staffs].[Salary].[All]" allUniqueName="[staffs].[Salary].[All]" dimensionUniqueName="[staffs]" displayFolder="" count="0" memberValueDatatype="20" unbalanced="0"/>
    <cacheHierarchy uniqueName="[staffs].[country]" caption="country" attribute="1" defaultMemberUniqueName="[staffs].[country].[All]" allUniqueName="[staffs].[country].[All]" dimensionUniqueName="[staffs]" displayFolder="" count="0" memberValueDatatype="130" unbalanced="0"/>
    <cacheHierarchy uniqueName="[staffs].[Tenure]" caption="Tenure" attribute="1" defaultMemberUniqueName="[staffs].[Tenure].[All]" allUniqueName="[staffs].[Tenure].[All]" dimensionUniqueName="[staffs]" displayFolder="" count="0" memberValueDatatype="5" unbalanced="0"/>
    <cacheHierarchy uniqueName="[staffs].[Date Joined (Year)]" caption="Date Joined (Year)" attribute="1" defaultMemberUniqueName="[staffs].[Date Joined (Year)].[All]" allUniqueName="[staffs].[Date Joined (Year)].[All]" dimensionUniqueName="[staffs]" displayFolder="" count="0" memberValueDatatype="130" unbalanced="0"/>
    <cacheHierarchy uniqueName="[staffs].[Date Joined (Quarter)]" caption="Date Joined (Quarter)" attribute="1" defaultMemberUniqueName="[staffs].[Date Joined (Quarter)].[All]" allUniqueName="[staffs].[Date Joined (Quarter)].[All]" dimensionUniqueName="[staffs]" displayFolder="" count="0" memberValueDatatype="130" unbalanced="0"/>
    <cacheHierarchy uniqueName="[staffs].[Date Joined (Month)]" caption="Date Joined (Month)" attribute="1" defaultMemberUniqueName="[staffs].[Date Joined (Month)].[All]" allUniqueName="[staffs].[Date Joined (Month)].[All]" dimensionUniqueName="[staffs]" displayFolder="" count="0" memberValueDatatype="130" unbalanced="0"/>
    <cacheHierarchy uniqueName="[staffs].[Date Joined (Month Index)]" caption="Date Joined (Month Index)" attribute="1" defaultMemberUniqueName="[staffs].[Date Joined (Month Index)].[All]" allUniqueName="[staffs].[Date Joined (Month Index)].[All]" dimensionUniqueName="[staffs]" displayFolder="" count="0" memberValueDatatype="20" unbalanced="0" hidden="1"/>
    <cacheHierarchy uniqueName="[Measures].[__XL_Count staffs]" caption="__XL_Count staffs" measure="1" displayFolder="" measureGroup="staffs" count="0" hidden="1"/>
    <cacheHierarchy uniqueName="[Measures].[__No measures defined]" caption="__No measures defined" measure="1" displayFolder="" count="0" hidden="1"/>
    <cacheHierarchy uniqueName="[Measures].[Count of Name]" caption="Count of Name" measure="1" displayFolder="" measureGroup="staffs"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s"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s"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s" count="0" hidden="1">
      <extLst>
        <ext xmlns:x15="http://schemas.microsoft.com/office/spreadsheetml/2010/11/main" uri="{B97F6D7D-B522-45F9-BDA1-12C45D357490}">
          <x15:cacheHierarchy aggregatedColumn="6"/>
        </ext>
      </extLst>
    </cacheHierarchy>
    <cacheHierarchy uniqueName="[Measures].[Count of country]" caption="Count of country" measure="1" displayFolder="" measureGroup="staffs" count="0" hidden="1">
      <extLst>
        <ext xmlns:x15="http://schemas.microsoft.com/office/spreadsheetml/2010/11/main" uri="{B97F6D7D-B522-45F9-BDA1-12C45D357490}">
          <x15:cacheHierarchy aggregatedColumn="7"/>
        </ext>
      </extLst>
    </cacheHierarchy>
    <cacheHierarchy uniqueName="[Measures].[Average of Salary]" caption="Average of Salary" measure="1" displayFolder="" measureGroup="staffs" count="0" oneField="1" hidden="1">
      <fieldsUsage count="1">
        <fieldUsage x="1"/>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taffs" uniqueName="[staffs]" caption="staffs"/>
  </dimensions>
  <measureGroups count="1">
    <measureGroup name="staffs" caption="staff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inix" refreshedDate="45455.720134490737" backgroundQuery="1" createdVersion="8" refreshedVersion="8" minRefreshableVersion="3" recordCount="0" supportSubquery="1" supportAdvancedDrill="1" xr:uid="{7867EE7F-8D2F-4378-99BB-B204F0FD88CC}">
  <cacheSource type="external" connectionId="4"/>
  <cacheFields count="5">
    <cacheField name="[staffs].[Gender].[Gender]" caption="Gender" numFmtId="0" hierarchy="1" level="1">
      <sharedItems count="2">
        <s v="Female"/>
        <s v="Male"/>
      </sharedItems>
    </cacheField>
    <cacheField name="[Measures].[Count of Name]" caption="Count of Name" numFmtId="0" hierarchy="15" level="32767"/>
    <cacheField name="[Measures].[Average of Age]" caption="Average of Age" numFmtId="0" hierarchy="17" level="32767"/>
    <cacheField name="[Measures].[Average of Salary]" caption="Average of Salary" numFmtId="0" hierarchy="20" level="32767"/>
    <cacheField name="[staffs].[country].[country]" caption="country" numFmtId="0" hierarchy="7" level="1">
      <sharedItems containsSemiMixedTypes="0" containsNonDate="0" containsString="0"/>
    </cacheField>
  </cacheFields>
  <cacheHierarchies count="21">
    <cacheHierarchy uniqueName="[staffs].[Name]" caption="Name" attribute="1" defaultMemberUniqueName="[staffs].[Name].[All]" allUniqueName="[staffs].[Name].[All]" dimensionUniqueName="[staffs]" displayFolder="" count="0" memberValueDatatype="130" unbalanced="0"/>
    <cacheHierarchy uniqueName="[staffs].[Gender]" caption="Gender" attribute="1" defaultMemberUniqueName="[staffs].[Gender].[All]" allUniqueName="[staffs].[Gender].[All]" dimensionUniqueName="[staffs]" displayFolder="" count="2" memberValueDatatype="130" unbalanced="0">
      <fieldsUsage count="2">
        <fieldUsage x="-1"/>
        <fieldUsage x="0"/>
      </fieldsUsage>
    </cacheHierarchy>
    <cacheHierarchy uniqueName="[staffs].[Age]" caption="Age" attribute="1" defaultMemberUniqueName="[staffs].[Age].[All]" allUniqueName="[staffs].[Age].[All]" dimensionUniqueName="[staffs]" displayFolder="" count="0" memberValueDatatype="20" unbalanced="0"/>
    <cacheHierarchy uniqueName="[staffs].[Rating]" caption="Rating" attribute="1" defaultMemberUniqueName="[staffs].[Rating].[All]" allUniqueName="[staffs].[Rating].[All]" dimensionUniqueName="[staffs]" displayFolder="" count="0" memberValueDatatype="130" unbalanced="0"/>
    <cacheHierarchy uniqueName="[staffs].[Date Joined]" caption="Date Joined" attribute="1" time="1" defaultMemberUniqueName="[staffs].[Date Joined].[All]" allUniqueName="[staffs].[Date Joined].[All]" dimensionUniqueName="[staffs]" displayFolder="" count="0" memberValueDatatype="7" unbalanced="0"/>
    <cacheHierarchy uniqueName="[staffs].[Department]" caption="Department" attribute="1" defaultMemberUniqueName="[staffs].[Department].[All]" allUniqueName="[staffs].[Department].[All]" dimensionUniqueName="[staffs]" displayFolder="" count="0" memberValueDatatype="130" unbalanced="0"/>
    <cacheHierarchy uniqueName="[staffs].[Salary]" caption="Salary" attribute="1" defaultMemberUniqueName="[staffs].[Salary].[All]" allUniqueName="[staffs].[Salary].[All]" dimensionUniqueName="[staffs]" displayFolder="" count="0" memberValueDatatype="20" unbalanced="0"/>
    <cacheHierarchy uniqueName="[staffs].[country]" caption="country" attribute="1" defaultMemberUniqueName="[staffs].[country].[All]" allUniqueName="[staffs].[country].[All]" dimensionUniqueName="[staffs]" displayFolder="" count="2" memberValueDatatype="130" unbalanced="0">
      <fieldsUsage count="2">
        <fieldUsage x="-1"/>
        <fieldUsage x="4"/>
      </fieldsUsage>
    </cacheHierarchy>
    <cacheHierarchy uniqueName="[staffs].[Tenure]" caption="Tenure" attribute="1" defaultMemberUniqueName="[staffs].[Tenure].[All]" allUniqueName="[staffs].[Tenure].[All]" dimensionUniqueName="[staffs]" displayFolder="" count="0" memberValueDatatype="5" unbalanced="0"/>
    <cacheHierarchy uniqueName="[staffs].[Date Joined (Year)]" caption="Date Joined (Year)" attribute="1" defaultMemberUniqueName="[staffs].[Date Joined (Year)].[All]" allUniqueName="[staffs].[Date Joined (Year)].[All]" dimensionUniqueName="[staffs]" displayFolder="" count="0" memberValueDatatype="130" unbalanced="0"/>
    <cacheHierarchy uniqueName="[staffs].[Date Joined (Quarter)]" caption="Date Joined (Quarter)" attribute="1" defaultMemberUniqueName="[staffs].[Date Joined (Quarter)].[All]" allUniqueName="[staffs].[Date Joined (Quarter)].[All]" dimensionUniqueName="[staffs]" displayFolder="" count="0" memberValueDatatype="130" unbalanced="0"/>
    <cacheHierarchy uniqueName="[staffs].[Date Joined (Month)]" caption="Date Joined (Month)" attribute="1" defaultMemberUniqueName="[staffs].[Date Joined (Month)].[All]" allUniqueName="[staffs].[Date Joined (Month)].[All]" dimensionUniqueName="[staffs]" displayFolder="" count="0" memberValueDatatype="130" unbalanced="0"/>
    <cacheHierarchy uniqueName="[staffs].[Date Joined (Month Index)]" caption="Date Joined (Month Index)" attribute="1" defaultMemberUniqueName="[staffs].[Date Joined (Month Index)].[All]" allUniqueName="[staffs].[Date Joined (Month Index)].[All]" dimensionUniqueName="[staffs]" displayFolder="" count="0" memberValueDatatype="20" unbalanced="0" hidden="1"/>
    <cacheHierarchy uniqueName="[Measures].[__XL_Count staffs]" caption="__XL_Count staffs" measure="1" displayFolder="" measureGroup="staffs" count="0" hidden="1"/>
    <cacheHierarchy uniqueName="[Measures].[__No measures defined]" caption="__No measures defined" measure="1" displayFolder="" count="0" hidden="1"/>
    <cacheHierarchy uniqueName="[Measures].[Count of Name]" caption="Count of Name" measure="1" displayFolder="" measureGroup="staffs"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s"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s"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s" count="0" hidden="1">
      <extLst>
        <ext xmlns:x15="http://schemas.microsoft.com/office/spreadsheetml/2010/11/main" uri="{B97F6D7D-B522-45F9-BDA1-12C45D357490}">
          <x15:cacheHierarchy aggregatedColumn="6"/>
        </ext>
      </extLst>
    </cacheHierarchy>
    <cacheHierarchy uniqueName="[Measures].[Count of country]" caption="Count of country" measure="1" displayFolder="" measureGroup="staffs" count="0" hidden="1">
      <extLst>
        <ext xmlns:x15="http://schemas.microsoft.com/office/spreadsheetml/2010/11/main" uri="{B97F6D7D-B522-45F9-BDA1-12C45D357490}">
          <x15:cacheHierarchy aggregatedColumn="7"/>
        </ext>
      </extLst>
    </cacheHierarchy>
    <cacheHierarchy uniqueName="[Measures].[Average of Salary]" caption="Average of Salary" measure="1" displayFolder="" measureGroup="staffs" count="0" oneField="1" hidden="1">
      <fieldsUsage count="1">
        <fieldUsage x="3"/>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taffs" uniqueName="[staffs]" caption="staffs"/>
  </dimensions>
  <measureGroups count="1">
    <measureGroup name="staffs" caption="staff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inix" refreshedDate="45455.720443518519" backgroundQuery="1" createdVersion="8" refreshedVersion="8" minRefreshableVersion="3" recordCount="0" supportSubquery="1" supportAdvancedDrill="1" xr:uid="{0542047E-48FD-488A-A9F6-D1A95DD86C8F}">
  <cacheSource type="external" connectionId="4"/>
  <cacheFields count="3">
    <cacheField name="[staffs].[Date Joined (Month)].[Date Joined (Month)]" caption="Date Joined (Month)" numFmtId="0" hierarchy="11" level="1">
      <sharedItems count="12">
        <s v="May"/>
        <s v="Jun"/>
        <s v="Jul"/>
        <s v="Aug"/>
        <s v="Sep"/>
        <s v="Oct"/>
        <s v="Nov"/>
        <s v="Dec"/>
        <s v="Jan"/>
        <s v="Feb"/>
        <s v="Mar"/>
        <s v="Apr"/>
      </sharedItems>
    </cacheField>
    <cacheField name="[staffs].[Date Joined (Year)].[Date Joined (Year)]" caption="Date Joined (Year)" numFmtId="0" hierarchy="9" level="1">
      <sharedItems count="4">
        <s v="2020"/>
        <s v="2021"/>
        <s v="2022"/>
        <s v="2023"/>
      </sharedItems>
    </cacheField>
    <cacheField name="[Measures].[Count of Name]" caption="Count of Name" numFmtId="0" hierarchy="15" level="32767"/>
  </cacheFields>
  <cacheHierarchies count="21">
    <cacheHierarchy uniqueName="[staffs].[Name]" caption="Name" attribute="1" defaultMemberUniqueName="[staffs].[Name].[All]" allUniqueName="[staffs].[Name].[All]" dimensionUniqueName="[staffs]" displayFolder="" count="0" memberValueDatatype="130" unbalanced="0"/>
    <cacheHierarchy uniqueName="[staffs].[Gender]" caption="Gender" attribute="1" defaultMemberUniqueName="[staffs].[Gender].[All]" allUniqueName="[staffs].[Gender].[All]" dimensionUniqueName="[staffs]" displayFolder="" count="0" memberValueDatatype="130" unbalanced="0"/>
    <cacheHierarchy uniqueName="[staffs].[Age]" caption="Age" attribute="1" defaultMemberUniqueName="[staffs].[Age].[All]" allUniqueName="[staffs].[Age].[All]" dimensionUniqueName="[staffs]" displayFolder="" count="0" memberValueDatatype="20" unbalanced="0"/>
    <cacheHierarchy uniqueName="[staffs].[Rating]" caption="Rating" attribute="1" defaultMemberUniqueName="[staffs].[Rating].[All]" allUniqueName="[staffs].[Rating].[All]" dimensionUniqueName="[staffs]" displayFolder="" count="0" memberValueDatatype="130" unbalanced="0"/>
    <cacheHierarchy uniqueName="[staffs].[Date Joined]" caption="Date Joined" attribute="1" time="1" defaultMemberUniqueName="[staffs].[Date Joined].[All]" allUniqueName="[staffs].[Date Joined].[All]" dimensionUniqueName="[staffs]" displayFolder="" count="2" memberValueDatatype="7" unbalanced="0"/>
    <cacheHierarchy uniqueName="[staffs].[Department]" caption="Department" attribute="1" defaultMemberUniqueName="[staffs].[Department].[All]" allUniqueName="[staffs].[Department].[All]" dimensionUniqueName="[staffs]" displayFolder="" count="0" memberValueDatatype="130" unbalanced="0"/>
    <cacheHierarchy uniqueName="[staffs].[Salary]" caption="Salary" attribute="1" defaultMemberUniqueName="[staffs].[Salary].[All]" allUniqueName="[staffs].[Salary].[All]" dimensionUniqueName="[staffs]" displayFolder="" count="0" memberValueDatatype="20" unbalanced="0"/>
    <cacheHierarchy uniqueName="[staffs].[country]" caption="country" attribute="1" defaultMemberUniqueName="[staffs].[country].[All]" allUniqueName="[staffs].[country].[All]" dimensionUniqueName="[staffs]" displayFolder="" count="0" memberValueDatatype="130" unbalanced="0"/>
    <cacheHierarchy uniqueName="[staffs].[Tenure]" caption="Tenure" attribute="1" defaultMemberUniqueName="[staffs].[Tenure].[All]" allUniqueName="[staffs].[Tenure].[All]" dimensionUniqueName="[staffs]" displayFolder="" count="0" memberValueDatatype="5" unbalanced="0"/>
    <cacheHierarchy uniqueName="[staffs].[Date Joined (Year)]" caption="Date Joined (Year)" attribute="1" defaultMemberUniqueName="[staffs].[Date Joined (Year)].[All]" allUniqueName="[staffs].[Date Joined (Year)].[All]" dimensionUniqueName="[staffs]" displayFolder="" count="2" memberValueDatatype="130" unbalanced="0">
      <fieldsUsage count="2">
        <fieldUsage x="-1"/>
        <fieldUsage x="1"/>
      </fieldsUsage>
    </cacheHierarchy>
    <cacheHierarchy uniqueName="[staffs].[Date Joined (Quarter)]" caption="Date Joined (Quarter)" attribute="1" defaultMemberUniqueName="[staffs].[Date Joined (Quarter)].[All]" allUniqueName="[staffs].[Date Joined (Quarter)].[All]" dimensionUniqueName="[staffs]" displayFolder="" count="2" memberValueDatatype="130" unbalanced="0"/>
    <cacheHierarchy uniqueName="[staffs].[Date Joined (Month)]" caption="Date Joined (Month)" attribute="1" defaultMemberUniqueName="[staffs].[Date Joined (Month)].[All]" allUniqueName="[staffs].[Date Joined (Month)].[All]" dimensionUniqueName="[staffs]" displayFolder="" count="2" memberValueDatatype="130" unbalanced="0">
      <fieldsUsage count="2">
        <fieldUsage x="-1"/>
        <fieldUsage x="0"/>
      </fieldsUsage>
    </cacheHierarchy>
    <cacheHierarchy uniqueName="[staffs].[Date Joined (Month Index)]" caption="Date Joined (Month Index)" attribute="1" defaultMemberUniqueName="[staffs].[Date Joined (Month Index)].[All]" allUniqueName="[staffs].[Date Joined (Month Index)].[All]" dimensionUniqueName="[staffs]" displayFolder="" count="0" memberValueDatatype="20" unbalanced="0" hidden="1"/>
    <cacheHierarchy uniqueName="[Measures].[__XL_Count staffs]" caption="__XL_Count staffs" measure="1" displayFolder="" measureGroup="staffs" count="0" hidden="1"/>
    <cacheHierarchy uniqueName="[Measures].[__No measures defined]" caption="__No measures defined" measure="1" displayFolder="" count="0" hidden="1"/>
    <cacheHierarchy uniqueName="[Measures].[Count of Name]" caption="Count of Name" measure="1" displayFolder="" measureGroup="staffs"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s"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s"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s" count="0" hidden="1">
      <extLst>
        <ext xmlns:x15="http://schemas.microsoft.com/office/spreadsheetml/2010/11/main" uri="{B97F6D7D-B522-45F9-BDA1-12C45D357490}">
          <x15:cacheHierarchy aggregatedColumn="6"/>
        </ext>
      </extLst>
    </cacheHierarchy>
    <cacheHierarchy uniqueName="[Measures].[Count of country]" caption="Count of country" measure="1" displayFolder="" measureGroup="staffs" count="0" hidden="1">
      <extLst>
        <ext xmlns:x15="http://schemas.microsoft.com/office/spreadsheetml/2010/11/main" uri="{B97F6D7D-B522-45F9-BDA1-12C45D357490}">
          <x15:cacheHierarchy aggregatedColumn="7"/>
        </ext>
      </extLst>
    </cacheHierarchy>
    <cacheHierarchy uniqueName="[Measures].[Average of Salary]" caption="Average of Salary" measure="1" displayFolder="" measureGroup="staffs"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taffs" uniqueName="[staffs]" caption="staffs"/>
  </dimensions>
  <measureGroups count="1">
    <measureGroup name="staffs" caption="staff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inix" refreshedDate="45455.460626041669" backgroundQuery="1" createdVersion="3" refreshedVersion="8" minRefreshableVersion="3" recordCount="0" supportSubquery="1" supportAdvancedDrill="1" xr:uid="{1CC235BB-544A-45D7-9B5E-EAF6870E7A33}">
  <cacheSource type="external" connectionId="4">
    <extLst>
      <ext xmlns:x14="http://schemas.microsoft.com/office/spreadsheetml/2009/9/main" uri="{F057638F-6D5F-4e77-A914-E7F072B9BCA8}">
        <x14:sourceConnection name="ThisWorkbookDataModel"/>
      </ext>
    </extLst>
  </cacheSource>
  <cacheFields count="0"/>
  <cacheHierarchies count="21">
    <cacheHierarchy uniqueName="[staffs].[Name]" caption="Name" attribute="1" defaultMemberUniqueName="[staffs].[Name].[All]" allUniqueName="[staffs].[Name].[All]" dimensionUniqueName="[staffs]" displayFolder="" count="0" memberValueDatatype="130" unbalanced="0"/>
    <cacheHierarchy uniqueName="[staffs].[Gender]" caption="Gender" attribute="1" defaultMemberUniqueName="[staffs].[Gender].[All]" allUniqueName="[staffs].[Gender].[All]" dimensionUniqueName="[staffs]" displayFolder="" count="0" memberValueDatatype="130" unbalanced="0"/>
    <cacheHierarchy uniqueName="[staffs].[Age]" caption="Age" attribute="1" defaultMemberUniqueName="[staffs].[Age].[All]" allUniqueName="[staffs].[Age].[All]" dimensionUniqueName="[staffs]" displayFolder="" count="0" memberValueDatatype="20" unbalanced="0"/>
    <cacheHierarchy uniqueName="[staffs].[Rating]" caption="Rating" attribute="1" defaultMemberUniqueName="[staffs].[Rating].[All]" allUniqueName="[staffs].[Rating].[All]" dimensionUniqueName="[staffs]" displayFolder="" count="0" memberValueDatatype="130" unbalanced="0"/>
    <cacheHierarchy uniqueName="[staffs].[Date Joined]" caption="Date Joined" attribute="1" time="1" defaultMemberUniqueName="[staffs].[Date Joined].[All]" allUniqueName="[staffs].[Date Joined].[All]" dimensionUniqueName="[staffs]" displayFolder="" count="0" memberValueDatatype="7" unbalanced="0"/>
    <cacheHierarchy uniqueName="[staffs].[Department]" caption="Department" attribute="1" defaultMemberUniqueName="[staffs].[Department].[All]" allUniqueName="[staffs].[Department].[All]" dimensionUniqueName="[staffs]" displayFolder="" count="0" memberValueDatatype="130" unbalanced="0"/>
    <cacheHierarchy uniqueName="[staffs].[Salary]" caption="Salary" attribute="1" defaultMemberUniqueName="[staffs].[Salary].[All]" allUniqueName="[staffs].[Salary].[All]" dimensionUniqueName="[staffs]" displayFolder="" count="0" memberValueDatatype="20" unbalanced="0"/>
    <cacheHierarchy uniqueName="[staffs].[country]" caption="country" attribute="1" defaultMemberUniqueName="[staffs].[country].[All]" allUniqueName="[staffs].[country].[All]" dimensionUniqueName="[staffs]" displayFolder="" count="2" memberValueDatatype="130" unbalanced="0"/>
    <cacheHierarchy uniqueName="[staffs].[Tenure]" caption="Tenure" attribute="1" defaultMemberUniqueName="[staffs].[Tenure].[All]" allUniqueName="[staffs].[Tenure].[All]" dimensionUniqueName="[staffs]" displayFolder="" count="0" memberValueDatatype="5" unbalanced="0"/>
    <cacheHierarchy uniqueName="[staffs].[Date Joined (Year)]" caption="Date Joined (Year)" attribute="1" defaultMemberUniqueName="[staffs].[Date Joined (Year)].[All]" allUniqueName="[staffs].[Date Joined (Year)].[All]" dimensionUniqueName="[staffs]" displayFolder="" count="0" memberValueDatatype="130" unbalanced="0"/>
    <cacheHierarchy uniqueName="[staffs].[Date Joined (Quarter)]" caption="Date Joined (Quarter)" attribute="1" defaultMemberUniqueName="[staffs].[Date Joined (Quarter)].[All]" allUniqueName="[staffs].[Date Joined (Quarter)].[All]" dimensionUniqueName="[staffs]" displayFolder="" count="0" memberValueDatatype="130" unbalanced="0"/>
    <cacheHierarchy uniqueName="[staffs].[Date Joined (Month)]" caption="Date Joined (Month)" attribute="1" defaultMemberUniqueName="[staffs].[Date Joined (Month)].[All]" allUniqueName="[staffs].[Date Joined (Month)].[All]" dimensionUniqueName="[staffs]" displayFolder="" count="0" memberValueDatatype="130" unbalanced="0"/>
    <cacheHierarchy uniqueName="[staffs].[Date Joined (Month Index)]" caption="Date Joined (Month Index)" attribute="1" defaultMemberUniqueName="[staffs].[Date Joined (Month Index)].[All]" allUniqueName="[staffs].[Date Joined (Month Index)].[All]" dimensionUniqueName="[staffs]" displayFolder="" count="0" memberValueDatatype="20" unbalanced="0" hidden="1"/>
    <cacheHierarchy uniqueName="[Measures].[__XL_Count staffs]" caption="__XL_Count staffs" measure="1" displayFolder="" measureGroup="staffs" count="0" hidden="1"/>
    <cacheHierarchy uniqueName="[Measures].[__No measures defined]" caption="__No measures defined" measure="1" displayFolder="" count="0" hidden="1"/>
    <cacheHierarchy uniqueName="[Measures].[Count of Name]" caption="Count of Name" measure="1" displayFolder="" measureGroup="staffs"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s"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s"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s" count="0" hidden="1">
      <extLst>
        <ext xmlns:x15="http://schemas.microsoft.com/office/spreadsheetml/2010/11/main" uri="{B97F6D7D-B522-45F9-BDA1-12C45D357490}">
          <x15:cacheHierarchy aggregatedColumn="6"/>
        </ext>
      </extLst>
    </cacheHierarchy>
    <cacheHierarchy uniqueName="[Measures].[Count of country]" caption="Count of country" measure="1" displayFolder="" measureGroup="staffs" count="0" hidden="1">
      <extLst>
        <ext xmlns:x15="http://schemas.microsoft.com/office/spreadsheetml/2010/11/main" uri="{B97F6D7D-B522-45F9-BDA1-12C45D357490}">
          <x15:cacheHierarchy aggregatedColumn="7"/>
        </ext>
      </extLst>
    </cacheHierarchy>
    <cacheHierarchy uniqueName="[Measures].[Average of Salary]" caption="Average of Salary" measure="1" displayFolder="" measureGroup="staffs" count="0" hidden="1">
      <extLst>
        <ext xmlns:x15="http://schemas.microsoft.com/office/spreadsheetml/2010/11/main" uri="{B97F6D7D-B522-45F9-BDA1-12C45D357490}">
          <x15:cacheHierarchy aggregatedColumn="6"/>
        </ext>
      </extLst>
    </cacheHierarchy>
  </cacheHierarchies>
  <kpis count="0"/>
  <extLst>
    <ext xmlns:x14="http://schemas.microsoft.com/office/spreadsheetml/2009/9/main" uri="{725AE2AE-9491-48be-B2B4-4EB974FC3084}">
      <x14:pivotCacheDefinition slicerData="1" pivotCacheId="19120048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5B6A4E-386E-4C13-9078-E667F906E923}" name="PivotTable1" cacheId="1365"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I10:AK14" firstHeaderRow="1" firstDataRow="2" firstDataCol="1"/>
  <pivotFields count="5">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3">
    <i>
      <x/>
    </i>
    <i i="1">
      <x v="1"/>
    </i>
    <i i="2">
      <x v="2"/>
    </i>
  </rowItems>
  <colFields count="1">
    <field x="0"/>
  </colFields>
  <colItems count="2">
    <i>
      <x/>
    </i>
    <i>
      <x v="1"/>
    </i>
  </colItems>
  <dataFields count="3">
    <dataField name="Count of Name" fld="1" subtotal="count" baseField="0" baseItem="0"/>
    <dataField name="Average of Salary" fld="3" subtotal="average" baseField="0" baseItem="0" numFmtId="164"/>
    <dataField name="Average of Age" fld="2" subtotal="average" baseField="0" baseItem="0" numFmtId="164"/>
  </dataFields>
  <formats count="4">
    <format dxfId="16">
      <pivotArea outline="0" collapsedLevelsAreSubtotals="1" fieldPosition="0"/>
    </format>
    <format dxfId="17">
      <pivotArea dataOnly="0" labelOnly="1" outline="0" fieldPosition="0">
        <references count="1">
          <reference field="4294967294" count="3">
            <x v="0"/>
            <x v="1"/>
            <x v="2"/>
          </reference>
        </references>
      </pivotArea>
    </format>
    <format dxfId="18">
      <pivotArea outline="0" fieldPosition="0">
        <references count="1">
          <reference field="4294967294" count="1">
            <x v="1"/>
          </reference>
        </references>
      </pivotArea>
    </format>
    <format dxfId="19">
      <pivotArea outline="0" fieldPosition="0">
        <references count="1">
          <reference field="4294967294" count="1">
            <x v="2"/>
          </reference>
        </references>
      </pivotArea>
    </format>
  </formats>
  <pivotHierarchies count="2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intenship task 2.xlsx!staffs">
        <x15:activeTabTopLevelEntity name="[staff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350DE8-BE57-4460-AED0-6EA616D20A0C}" name="PivotTable1" cacheId="13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8:Q14" firstHeaderRow="1" firstDataRow="1" firstDataCol="1"/>
  <pivotFields count="2">
    <pivotField axis="axisRow" allDrilled="1" subtotalTop="0" showAll="0" defaultSubtotal="0" defaultAttributeDrillState="1">
      <items count="5">
        <item x="2"/>
        <item n="Above average" x="1"/>
        <item n="Average" x="0"/>
        <item x="3"/>
        <item x="4"/>
      </items>
    </pivotField>
    <pivotField dataField="1" subtotalTop="0" showAll="0" defaultSubtotal="0"/>
  </pivotFields>
  <rowFields count="1">
    <field x="0"/>
  </rowFields>
  <rowItems count="6">
    <i>
      <x/>
    </i>
    <i>
      <x v="1"/>
    </i>
    <i>
      <x v="2"/>
    </i>
    <i>
      <x v="3"/>
    </i>
    <i>
      <x v="4"/>
    </i>
    <i t="grand">
      <x/>
    </i>
  </rowItems>
  <colItems count="1">
    <i/>
  </colItems>
  <dataFields count="1">
    <dataField name="Average of Salary" fld="1" subtotal="average" baseField="0" baseItem="0"/>
  </dataFields>
  <formats count="1">
    <format dxfId="15">
      <pivotArea collapsedLevelsAreSubtotals="1" fieldPosition="0">
        <references count="1">
          <reference field="0" count="0"/>
        </references>
      </pivotArea>
    </format>
  </formats>
  <conditionalFormats count="1">
    <conditionalFormat priority="1">
      <pivotAreas count="1">
        <pivotArea type="data" collapsedLevelsAreSubtotals="1" fieldPosition="0">
          <references count="2">
            <reference field="4294967294" count="1" selected="0">
              <x v="0"/>
            </reference>
            <reference field="0" count="5">
              <x v="0"/>
              <x v="1"/>
              <x v="2"/>
              <x v="3"/>
              <x v="4"/>
            </reference>
          </references>
        </pivotArea>
      </pivotAreas>
    </conditionalFormat>
  </conditionalFormats>
  <pivotHierarchies count="2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A066D1A-C23B-4F26-A081-AEB73DF43720}" name="PivotTable2" cacheId="136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V7:W45"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8">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r="1">
      <x v="7"/>
    </i>
    <i>
      <x v="3"/>
    </i>
    <i r="1">
      <x v="9"/>
    </i>
    <i r="1">
      <x v="11"/>
    </i>
    <i t="grand">
      <x/>
    </i>
  </rowItems>
  <colItems count="1">
    <i/>
  </colItems>
  <dataFields count="1">
    <dataField name="Count of Name" fld="2" subtotal="count" baseField="0" baseItem="0"/>
  </dataFields>
  <chartFormats count="1">
    <chartFormat chart="10" format="0" series="1">
      <pivotArea type="data" outline="0" fieldPosition="0">
        <references count="1">
          <reference field="4294967294" count="1" selected="0">
            <x v="0"/>
          </reference>
        </references>
      </pivotArea>
    </chartFormat>
  </chartFormats>
  <pivotHierarchies count="2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B0014FD3-E64D-42B0-BFC9-FEEA6EA6733F}" autoFormatId="16" applyNumberFormats="0" applyBorderFormats="0" applyFontFormats="0" applyPatternFormats="0" applyAlignmentFormats="0" applyWidthHeightFormats="0">
  <queryTableRefresh nextId="10" unboundColumnsRight="1">
    <queryTableFields count="9">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4A5FB53-D692-49B5-94B7-E3CF8E61B1F5}" sourceName="[staffs].[country]">
  <pivotTables>
    <pivotTable tabId="3" name="PivotTable1"/>
  </pivotTables>
  <data>
    <olap pivotCacheId="191200480">
      <levels count="2">
        <level uniqueName="[staffs].[country].[(All)]" sourceCaption="(All)" count="0"/>
        <level uniqueName="[staffs].[country].[country]" sourceCaption="country" count="2">
          <ranges>
            <range startItem="0">
              <i n="[staffs].[country].&amp;[IND]" c="IND"/>
              <i n="[staffs].[country].&amp;[NZ]" c="NZ"/>
            </range>
          </ranges>
        </level>
      </levels>
      <selections count="1">
        <selection n="[staffs].[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ACCA2F7-0C89-45A3-AE23-AB9B789B69F2}" cache="Slicer_country" caption="country" level="1"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7E9B81-EFA2-4A1A-9F6A-B45B8B42A48C}" name="newzstaff" displayName="newzstaff" ref="B3:H104" totalsRowCount="1">
  <autoFilter ref="B3:H103" xr:uid="{497E9B81-EFA2-4A1A-9F6A-B45B8B42A48C}"/>
  <tableColumns count="7">
    <tableColumn id="1" xr3:uid="{92E5EBE7-9691-4EA2-97DB-F0C8BF5AB7B4}" name="Name" totalsRowLabel="Total"/>
    <tableColumn id="2" xr3:uid="{26D86D36-8B6A-4602-B7B4-F1796DD485CF}" name="Gender"/>
    <tableColumn id="3" xr3:uid="{A005487D-AD3A-4D82-A913-7BC592030133}" name="Department"/>
    <tableColumn id="4" xr3:uid="{011CDADC-6665-4410-A479-C2DCB5019ABD}" name="Age" totalsRowFunction="average"/>
    <tableColumn id="5" xr3:uid="{9C87D090-1032-4B0A-B18C-4021574BAB5F}" name="Date Joined"/>
    <tableColumn id="6" xr3:uid="{E42225E4-89DF-4063-A7AB-4DEA061BB6B1}" name="Salary" totalsRowFunction="average" dataDxfId="9"/>
    <tableColumn id="7" xr3:uid="{D8CA7248-4779-43A6-81A2-ACC08A52CC31}" name="Rating" totalsRowFunction="count"/>
  </tableColumns>
  <tableStyleInfo name="TableStyleMedium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76D8CD-4837-47CE-A904-AF25F80D083A}" name="indiastaff" displayName="indiastaff" ref="B5:H117" totalsRowShown="0">
  <autoFilter ref="B5:H117" xr:uid="{0F76D8CD-4837-47CE-A904-AF25F80D083A}"/>
  <tableColumns count="7">
    <tableColumn id="1" xr3:uid="{986137F9-52F5-4209-9253-BBC2AD78FE2D}" name="Name"/>
    <tableColumn id="2" xr3:uid="{779D00C1-5387-4BE8-83CF-8AA2DCFC0CAE}" name="Gender"/>
    <tableColumn id="3" xr3:uid="{BB1EB60B-8BD5-4A8B-A971-7757F4841557}" name="Age"/>
    <tableColumn id="4" xr3:uid="{BDAF5750-7091-4B62-BE0A-3B95A9582A90}" name="Rating"/>
    <tableColumn id="5" xr3:uid="{86D1E900-FEAD-43B7-BA40-D42606E03F1F}" name="Date Joined" dataDxfId="6"/>
    <tableColumn id="6" xr3:uid="{C3E0F1E2-8BBE-4FAC-8D74-434E6799AABA}" name="Department"/>
    <tableColumn id="7" xr3:uid="{7008973A-6ED0-4FD6-815D-B16A37E823B9}" name="Salary"/>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4ACEE0-EBED-4306-9D9E-0757450ED14D}" name="staffs" displayName="staffs" ref="B3:J186" tableType="queryTable" totalsRowShown="0">
  <autoFilter ref="B3:J186" xr:uid="{654ACEE0-EBED-4306-9D9E-0757450ED14D}"/>
  <tableColumns count="9">
    <tableColumn id="1" xr3:uid="{B7C94686-CC8F-4FE7-A756-2B6606EBA89C}" uniqueName="1" name="Name" queryTableFieldId="1" dataDxfId="5"/>
    <tableColumn id="2" xr3:uid="{404BB3AF-2D95-444E-9061-26FC66A1E1A1}" uniqueName="2" name="Gender" queryTableFieldId="2" dataDxfId="4"/>
    <tableColumn id="3" xr3:uid="{D14DC032-CFD8-42A3-BD29-657D09A4D8FD}" uniqueName="3" name="Age" queryTableFieldId="3"/>
    <tableColumn id="4" xr3:uid="{A0A87DEF-0351-473F-89EE-BF67B3939436}" uniqueName="4" name="Rating" queryTableFieldId="4"/>
    <tableColumn id="5" xr3:uid="{612A065C-5EAE-4C25-8991-C0E089226499}" uniqueName="5" name="Date Joined" queryTableFieldId="5" dataDxfId="3"/>
    <tableColumn id="6" xr3:uid="{8267CC18-E166-4BF8-B8B4-24F69940865D}" uniqueName="6" name="Department" queryTableFieldId="6" dataDxfId="2"/>
    <tableColumn id="7" xr3:uid="{9A2FBABC-4121-46C9-A789-2679D8C4CA55}" uniqueName="7" name="Salary" queryTableFieldId="7" dataDxfId="1"/>
    <tableColumn id="8" xr3:uid="{F207ABDC-FF37-4F83-B36F-B67F9F400FCA}" uniqueName="8" name="country" queryTableFieldId="8"/>
    <tableColumn id="9" xr3:uid="{CB4FCBE4-3358-4BC7-907F-5D4390F84FAC}" uniqueName="9" name="Tenure" queryTableFieldId="9" dataDxfId="0">
      <calculatedColumnFormula>TODAY()-staffs[[#This Row],[Date Joined]]/365</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E3284-CCAB-46E8-9744-67C4878F68D8}">
  <sheetPr>
    <tabColor theme="7" tint="0.59999389629810485"/>
  </sheetPr>
  <dimension ref="B3:H104"/>
  <sheetViews>
    <sheetView zoomScale="94" zoomScaleNormal="94" workbookViewId="0">
      <selection activeCell="J20" sqref="J20"/>
    </sheetView>
  </sheetViews>
  <sheetFormatPr defaultRowHeight="14.45"/>
  <cols>
    <col min="2" max="2" width="20" bestFit="1" customWidth="1"/>
    <col min="3" max="3" width="9.7109375" bestFit="1" customWidth="1"/>
    <col min="4" max="4" width="13.7109375" bestFit="1" customWidth="1"/>
    <col min="5" max="5" width="6.7109375" bestFit="1" customWidth="1"/>
    <col min="6" max="6" width="13.28515625" bestFit="1" customWidth="1"/>
    <col min="7" max="7" width="12.5703125" bestFit="1" customWidth="1"/>
    <col min="8" max="8" width="13.140625" bestFit="1" customWidth="1"/>
  </cols>
  <sheetData>
    <row r="3" spans="2:8">
      <c r="B3" t="s">
        <v>0</v>
      </c>
      <c r="C3" t="s">
        <v>1</v>
      </c>
      <c r="D3" t="s">
        <v>2</v>
      </c>
      <c r="E3" t="s">
        <v>3</v>
      </c>
      <c r="F3" s="1" t="s">
        <v>4</v>
      </c>
      <c r="G3" t="s">
        <v>5</v>
      </c>
      <c r="H3" t="s">
        <v>6</v>
      </c>
    </row>
    <row r="4" spans="2:8">
      <c r="B4" t="s">
        <v>7</v>
      </c>
      <c r="C4" t="s">
        <v>8</v>
      </c>
      <c r="D4" t="s">
        <v>9</v>
      </c>
      <c r="E4">
        <v>22</v>
      </c>
      <c r="F4" s="1">
        <v>44446</v>
      </c>
      <c r="G4" s="2">
        <v>112780</v>
      </c>
      <c r="H4" t="s">
        <v>10</v>
      </c>
    </row>
    <row r="5" spans="2:8">
      <c r="B5" t="s">
        <v>11</v>
      </c>
      <c r="C5" t="s">
        <v>8</v>
      </c>
      <c r="D5" t="s">
        <v>12</v>
      </c>
      <c r="E5">
        <v>46</v>
      </c>
      <c r="F5" s="1">
        <v>44758</v>
      </c>
      <c r="G5" s="2">
        <v>70610</v>
      </c>
      <c r="H5" t="s">
        <v>13</v>
      </c>
    </row>
    <row r="6" spans="2:8">
      <c r="B6" t="s">
        <v>14</v>
      </c>
      <c r="C6" t="s">
        <v>15</v>
      </c>
      <c r="D6" t="s">
        <v>9</v>
      </c>
      <c r="E6">
        <v>28</v>
      </c>
      <c r="F6" s="1">
        <v>44357</v>
      </c>
      <c r="G6" s="2">
        <v>53240</v>
      </c>
      <c r="H6" t="s">
        <v>13</v>
      </c>
    </row>
    <row r="7" spans="2:8">
      <c r="B7" t="s">
        <v>16</v>
      </c>
      <c r="D7" t="s">
        <v>17</v>
      </c>
      <c r="E7">
        <v>37</v>
      </c>
      <c r="F7" s="1">
        <v>44146</v>
      </c>
      <c r="G7" s="2">
        <v>115440</v>
      </c>
      <c r="H7" t="s">
        <v>18</v>
      </c>
    </row>
    <row r="8" spans="2:8">
      <c r="B8" t="s">
        <v>19</v>
      </c>
      <c r="C8" t="s">
        <v>8</v>
      </c>
      <c r="D8" t="s">
        <v>9</v>
      </c>
      <c r="E8">
        <v>32</v>
      </c>
      <c r="F8" s="1">
        <v>44465</v>
      </c>
      <c r="G8" s="2">
        <v>53540</v>
      </c>
      <c r="H8" t="s">
        <v>13</v>
      </c>
    </row>
    <row r="9" spans="2:8">
      <c r="B9" t="s">
        <v>20</v>
      </c>
      <c r="C9" t="s">
        <v>15</v>
      </c>
      <c r="D9" t="s">
        <v>12</v>
      </c>
      <c r="E9">
        <v>30</v>
      </c>
      <c r="F9" s="1">
        <v>44861</v>
      </c>
      <c r="G9" s="2">
        <v>112570</v>
      </c>
      <c r="H9" t="s">
        <v>13</v>
      </c>
    </row>
    <row r="10" spans="2:8">
      <c r="B10" t="s">
        <v>21</v>
      </c>
      <c r="C10" t="s">
        <v>8</v>
      </c>
      <c r="D10" t="s">
        <v>12</v>
      </c>
      <c r="E10">
        <v>33</v>
      </c>
      <c r="F10" s="1">
        <v>44701</v>
      </c>
      <c r="G10" s="2">
        <v>48530</v>
      </c>
      <c r="H10" t="s">
        <v>10</v>
      </c>
    </row>
    <row r="11" spans="2:8">
      <c r="B11" t="s">
        <v>22</v>
      </c>
      <c r="C11" t="s">
        <v>15</v>
      </c>
      <c r="D11" t="s">
        <v>23</v>
      </c>
      <c r="E11">
        <v>24</v>
      </c>
      <c r="F11" s="1">
        <v>44148</v>
      </c>
      <c r="G11" s="2">
        <v>62780</v>
      </c>
      <c r="H11" t="s">
        <v>13</v>
      </c>
    </row>
    <row r="12" spans="2:8">
      <c r="B12" t="s">
        <v>24</v>
      </c>
      <c r="C12" t="s">
        <v>8</v>
      </c>
      <c r="D12" t="s">
        <v>23</v>
      </c>
      <c r="E12">
        <v>33</v>
      </c>
      <c r="F12" s="1">
        <v>44509</v>
      </c>
      <c r="G12" s="2">
        <v>53870</v>
      </c>
      <c r="H12" t="s">
        <v>13</v>
      </c>
    </row>
    <row r="13" spans="2:8">
      <c r="B13" t="s">
        <v>25</v>
      </c>
      <c r="C13" t="s">
        <v>15</v>
      </c>
      <c r="D13" t="s">
        <v>26</v>
      </c>
      <c r="E13">
        <v>27</v>
      </c>
      <c r="F13" s="1">
        <v>44122</v>
      </c>
      <c r="G13" s="2">
        <v>119110</v>
      </c>
      <c r="H13" t="s">
        <v>13</v>
      </c>
    </row>
    <row r="14" spans="2:8">
      <c r="B14" t="s">
        <v>27</v>
      </c>
      <c r="C14" t="s">
        <v>8</v>
      </c>
      <c r="D14" t="s">
        <v>23</v>
      </c>
      <c r="E14">
        <v>29</v>
      </c>
      <c r="F14" s="1">
        <v>44180</v>
      </c>
      <c r="G14" s="2">
        <v>112110</v>
      </c>
      <c r="H14" t="s">
        <v>18</v>
      </c>
    </row>
    <row r="15" spans="2:8">
      <c r="B15" t="s">
        <v>28</v>
      </c>
      <c r="C15" t="s">
        <v>8</v>
      </c>
      <c r="D15" t="s">
        <v>9</v>
      </c>
      <c r="E15">
        <v>25</v>
      </c>
      <c r="F15" s="1">
        <v>44383</v>
      </c>
      <c r="G15" s="2">
        <v>65700</v>
      </c>
      <c r="H15" t="s">
        <v>13</v>
      </c>
    </row>
    <row r="16" spans="2:8">
      <c r="B16" t="s">
        <v>29</v>
      </c>
      <c r="C16" t="s">
        <v>8</v>
      </c>
      <c r="D16" t="s">
        <v>23</v>
      </c>
      <c r="E16">
        <v>37</v>
      </c>
      <c r="F16" s="1">
        <v>44701</v>
      </c>
      <c r="G16" s="2">
        <v>69070</v>
      </c>
      <c r="H16" t="s">
        <v>13</v>
      </c>
    </row>
    <row r="17" spans="2:8">
      <c r="B17" t="s">
        <v>30</v>
      </c>
      <c r="C17" t="s">
        <v>8</v>
      </c>
      <c r="D17" t="s">
        <v>23</v>
      </c>
      <c r="E17">
        <v>20</v>
      </c>
      <c r="F17" s="1">
        <v>44459</v>
      </c>
      <c r="G17" s="2">
        <v>107700</v>
      </c>
      <c r="H17" t="s">
        <v>13</v>
      </c>
    </row>
    <row r="18" spans="2:8">
      <c r="B18" t="s">
        <v>31</v>
      </c>
      <c r="C18" t="s">
        <v>15</v>
      </c>
      <c r="D18" t="s">
        <v>23</v>
      </c>
      <c r="E18">
        <v>32</v>
      </c>
      <c r="F18" s="1">
        <v>44354</v>
      </c>
      <c r="G18" s="2">
        <v>43840</v>
      </c>
      <c r="H18" t="s">
        <v>10</v>
      </c>
    </row>
    <row r="19" spans="2:8">
      <c r="B19" t="s">
        <v>32</v>
      </c>
      <c r="C19" t="s">
        <v>8</v>
      </c>
      <c r="D19" t="s">
        <v>12</v>
      </c>
      <c r="E19">
        <v>40</v>
      </c>
      <c r="F19" s="1">
        <v>44263</v>
      </c>
      <c r="G19" s="2">
        <v>99750</v>
      </c>
      <c r="H19" t="s">
        <v>13</v>
      </c>
    </row>
    <row r="20" spans="2:8">
      <c r="B20" t="s">
        <v>33</v>
      </c>
      <c r="C20" t="s">
        <v>8</v>
      </c>
      <c r="D20" t="s">
        <v>12</v>
      </c>
      <c r="E20">
        <v>21</v>
      </c>
      <c r="F20" s="1">
        <v>44104</v>
      </c>
      <c r="G20" s="2">
        <v>37920</v>
      </c>
      <c r="H20" t="s">
        <v>13</v>
      </c>
    </row>
    <row r="21" spans="2:8">
      <c r="B21" t="s">
        <v>34</v>
      </c>
      <c r="C21" t="s">
        <v>8</v>
      </c>
      <c r="D21" t="s">
        <v>12</v>
      </c>
      <c r="E21">
        <v>21</v>
      </c>
      <c r="F21" s="1">
        <v>44762</v>
      </c>
      <c r="G21" s="2">
        <v>57090</v>
      </c>
      <c r="H21" t="s">
        <v>13</v>
      </c>
    </row>
    <row r="22" spans="2:8">
      <c r="B22" t="s">
        <v>35</v>
      </c>
      <c r="C22" t="s">
        <v>15</v>
      </c>
      <c r="D22" t="s">
        <v>23</v>
      </c>
      <c r="E22">
        <v>31</v>
      </c>
      <c r="F22" s="1">
        <v>44145</v>
      </c>
      <c r="G22" s="2">
        <v>41980</v>
      </c>
      <c r="H22" t="s">
        <v>13</v>
      </c>
    </row>
    <row r="23" spans="2:8">
      <c r="B23" t="s">
        <v>36</v>
      </c>
      <c r="C23" t="s">
        <v>8</v>
      </c>
      <c r="D23" t="s">
        <v>26</v>
      </c>
      <c r="E23">
        <v>21</v>
      </c>
      <c r="F23" s="1">
        <v>44242</v>
      </c>
      <c r="G23" s="2">
        <v>75880</v>
      </c>
      <c r="H23" t="s">
        <v>13</v>
      </c>
    </row>
    <row r="24" spans="2:8">
      <c r="B24" t="s">
        <v>37</v>
      </c>
      <c r="C24" t="s">
        <v>15</v>
      </c>
      <c r="D24" t="s">
        <v>17</v>
      </c>
      <c r="E24">
        <v>34</v>
      </c>
      <c r="F24" s="1">
        <v>44653</v>
      </c>
      <c r="G24" s="2">
        <v>58940</v>
      </c>
      <c r="H24" t="s">
        <v>13</v>
      </c>
    </row>
    <row r="25" spans="2:8">
      <c r="B25" t="s">
        <v>38</v>
      </c>
      <c r="C25" t="s">
        <v>15</v>
      </c>
      <c r="D25" t="s">
        <v>17</v>
      </c>
      <c r="E25">
        <v>30</v>
      </c>
      <c r="F25" s="1">
        <v>44389</v>
      </c>
      <c r="G25" s="2">
        <v>67910</v>
      </c>
      <c r="H25" t="s">
        <v>18</v>
      </c>
    </row>
    <row r="26" spans="2:8">
      <c r="B26" t="s">
        <v>39</v>
      </c>
      <c r="C26" t="s">
        <v>15</v>
      </c>
      <c r="D26" t="s">
        <v>23</v>
      </c>
      <c r="E26">
        <v>31</v>
      </c>
      <c r="F26" s="1">
        <v>44663</v>
      </c>
      <c r="G26" s="2">
        <v>58100</v>
      </c>
      <c r="H26" t="s">
        <v>13</v>
      </c>
    </row>
    <row r="27" spans="2:8">
      <c r="B27" t="s">
        <v>40</v>
      </c>
      <c r="C27" t="s">
        <v>8</v>
      </c>
      <c r="D27" t="s">
        <v>17</v>
      </c>
      <c r="E27">
        <v>27</v>
      </c>
      <c r="F27" s="1">
        <v>44567</v>
      </c>
      <c r="G27" s="2">
        <v>48980</v>
      </c>
      <c r="H27" t="s">
        <v>13</v>
      </c>
    </row>
    <row r="28" spans="2:8">
      <c r="B28" t="s">
        <v>41</v>
      </c>
      <c r="D28" t="s">
        <v>17</v>
      </c>
      <c r="E28">
        <v>30</v>
      </c>
      <c r="F28" s="1">
        <v>44597</v>
      </c>
      <c r="G28" s="2">
        <v>64000</v>
      </c>
      <c r="H28" t="s">
        <v>13</v>
      </c>
    </row>
    <row r="29" spans="2:8">
      <c r="B29" t="s">
        <v>42</v>
      </c>
      <c r="C29" t="s">
        <v>15</v>
      </c>
      <c r="D29" t="s">
        <v>12</v>
      </c>
      <c r="E29">
        <v>42</v>
      </c>
      <c r="F29" s="1">
        <v>44779</v>
      </c>
      <c r="G29" s="2">
        <v>75000</v>
      </c>
      <c r="H29" t="s">
        <v>43</v>
      </c>
    </row>
    <row r="30" spans="2:8">
      <c r="B30" t="s">
        <v>44</v>
      </c>
      <c r="C30" t="s">
        <v>15</v>
      </c>
      <c r="D30" t="s">
        <v>23</v>
      </c>
      <c r="E30">
        <v>40</v>
      </c>
      <c r="F30" s="1">
        <v>44337</v>
      </c>
      <c r="G30" s="2">
        <v>87620</v>
      </c>
      <c r="H30" t="s">
        <v>13</v>
      </c>
    </row>
    <row r="31" spans="2:8">
      <c r="B31" t="s">
        <v>45</v>
      </c>
      <c r="C31" t="s">
        <v>15</v>
      </c>
      <c r="D31" t="s">
        <v>23</v>
      </c>
      <c r="E31">
        <v>29</v>
      </c>
      <c r="F31" s="1">
        <v>44023</v>
      </c>
      <c r="G31" s="2">
        <v>34980</v>
      </c>
      <c r="H31" t="s">
        <v>13</v>
      </c>
    </row>
    <row r="32" spans="2:8">
      <c r="B32" t="s">
        <v>46</v>
      </c>
      <c r="C32" t="s">
        <v>15</v>
      </c>
      <c r="D32" t="s">
        <v>17</v>
      </c>
      <c r="E32">
        <v>28</v>
      </c>
      <c r="F32" s="1">
        <v>44185</v>
      </c>
      <c r="G32" s="2">
        <v>75970</v>
      </c>
      <c r="H32" t="s">
        <v>13</v>
      </c>
    </row>
    <row r="33" spans="2:8">
      <c r="B33" t="s">
        <v>47</v>
      </c>
      <c r="C33" t="s">
        <v>15</v>
      </c>
      <c r="D33" t="s">
        <v>17</v>
      </c>
      <c r="E33">
        <v>34</v>
      </c>
      <c r="F33" s="1">
        <v>44612</v>
      </c>
      <c r="G33" s="2">
        <v>60130</v>
      </c>
      <c r="H33" t="s">
        <v>13</v>
      </c>
    </row>
    <row r="34" spans="2:8">
      <c r="B34" t="s">
        <v>48</v>
      </c>
      <c r="C34" t="s">
        <v>15</v>
      </c>
      <c r="D34" t="s">
        <v>23</v>
      </c>
      <c r="E34">
        <v>33</v>
      </c>
      <c r="F34" s="1">
        <v>44374</v>
      </c>
      <c r="G34" s="2">
        <v>75480</v>
      </c>
      <c r="H34" t="s">
        <v>49</v>
      </c>
    </row>
    <row r="35" spans="2:8">
      <c r="B35" t="s">
        <v>50</v>
      </c>
      <c r="C35" t="s">
        <v>8</v>
      </c>
      <c r="D35" t="s">
        <v>12</v>
      </c>
      <c r="E35">
        <v>33</v>
      </c>
      <c r="F35" s="1">
        <v>44164</v>
      </c>
      <c r="G35" s="2">
        <v>115920</v>
      </c>
      <c r="H35" t="s">
        <v>13</v>
      </c>
    </row>
    <row r="36" spans="2:8">
      <c r="B36" t="s">
        <v>51</v>
      </c>
      <c r="C36" t="s">
        <v>15</v>
      </c>
      <c r="D36" t="s">
        <v>9</v>
      </c>
      <c r="E36">
        <v>36</v>
      </c>
      <c r="F36" s="1">
        <v>44494</v>
      </c>
      <c r="G36" s="2">
        <v>78540</v>
      </c>
      <c r="H36" t="s">
        <v>13</v>
      </c>
    </row>
    <row r="37" spans="2:8">
      <c r="B37" t="s">
        <v>52</v>
      </c>
      <c r="C37" t="s">
        <v>8</v>
      </c>
      <c r="D37" t="s">
        <v>12</v>
      </c>
      <c r="E37">
        <v>25</v>
      </c>
      <c r="F37" s="1">
        <v>44726</v>
      </c>
      <c r="G37" s="2">
        <v>109190</v>
      </c>
      <c r="H37" t="s">
        <v>10</v>
      </c>
    </row>
    <row r="38" spans="2:8">
      <c r="B38" t="s">
        <v>53</v>
      </c>
      <c r="C38" t="s">
        <v>15</v>
      </c>
      <c r="D38" t="s">
        <v>9</v>
      </c>
      <c r="E38">
        <v>34</v>
      </c>
      <c r="F38" s="1">
        <v>44721</v>
      </c>
      <c r="G38" s="2">
        <v>49630</v>
      </c>
      <c r="H38" t="s">
        <v>18</v>
      </c>
    </row>
    <row r="39" spans="2:8">
      <c r="B39" t="s">
        <v>54</v>
      </c>
      <c r="C39" t="s">
        <v>15</v>
      </c>
      <c r="D39" t="s">
        <v>12</v>
      </c>
      <c r="E39">
        <v>28</v>
      </c>
      <c r="F39" s="1">
        <v>44630</v>
      </c>
      <c r="G39" s="2">
        <v>99970</v>
      </c>
      <c r="H39" t="s">
        <v>13</v>
      </c>
    </row>
    <row r="40" spans="2:8">
      <c r="B40" t="s">
        <v>55</v>
      </c>
      <c r="C40" t="s">
        <v>15</v>
      </c>
      <c r="D40" t="s">
        <v>23</v>
      </c>
      <c r="E40">
        <v>33</v>
      </c>
      <c r="F40" s="1">
        <v>44190</v>
      </c>
      <c r="G40" s="2">
        <v>96140</v>
      </c>
      <c r="H40" t="s">
        <v>13</v>
      </c>
    </row>
    <row r="41" spans="2:8">
      <c r="B41" t="s">
        <v>56</v>
      </c>
      <c r="C41" t="s">
        <v>8</v>
      </c>
      <c r="D41" t="s">
        <v>12</v>
      </c>
      <c r="E41">
        <v>31</v>
      </c>
      <c r="F41" s="1">
        <v>44724</v>
      </c>
      <c r="G41" s="2">
        <v>103550</v>
      </c>
      <c r="H41" t="s">
        <v>13</v>
      </c>
    </row>
    <row r="42" spans="2:8">
      <c r="B42" t="s">
        <v>57</v>
      </c>
      <c r="C42" t="s">
        <v>8</v>
      </c>
      <c r="D42" t="s">
        <v>23</v>
      </c>
      <c r="E42">
        <v>31</v>
      </c>
      <c r="F42" s="1">
        <v>44511</v>
      </c>
      <c r="G42" s="2">
        <v>48950</v>
      </c>
      <c r="H42" t="s">
        <v>13</v>
      </c>
    </row>
    <row r="43" spans="2:8">
      <c r="B43" t="s">
        <v>58</v>
      </c>
      <c r="C43" t="s">
        <v>8</v>
      </c>
      <c r="D43" t="s">
        <v>17</v>
      </c>
      <c r="E43">
        <v>24</v>
      </c>
      <c r="F43" s="1">
        <v>44436</v>
      </c>
      <c r="G43" s="2">
        <v>52610</v>
      </c>
      <c r="H43" t="s">
        <v>18</v>
      </c>
    </row>
    <row r="44" spans="2:8">
      <c r="B44" t="s">
        <v>59</v>
      </c>
      <c r="C44" t="s">
        <v>15</v>
      </c>
      <c r="D44" t="s">
        <v>12</v>
      </c>
      <c r="E44">
        <v>36</v>
      </c>
      <c r="F44" s="1">
        <v>44529</v>
      </c>
      <c r="G44" s="2">
        <v>78390</v>
      </c>
      <c r="H44" t="s">
        <v>13</v>
      </c>
    </row>
    <row r="45" spans="2:8">
      <c r="B45" t="s">
        <v>60</v>
      </c>
      <c r="C45" t="s">
        <v>15</v>
      </c>
      <c r="D45" t="s">
        <v>17</v>
      </c>
      <c r="E45">
        <v>33</v>
      </c>
      <c r="F45" s="1">
        <v>44809</v>
      </c>
      <c r="G45" s="2">
        <v>86570</v>
      </c>
      <c r="H45" t="s">
        <v>13</v>
      </c>
    </row>
    <row r="46" spans="2:8">
      <c r="B46" t="s">
        <v>61</v>
      </c>
      <c r="C46" t="s">
        <v>15</v>
      </c>
      <c r="D46" t="s">
        <v>23</v>
      </c>
      <c r="E46">
        <v>27</v>
      </c>
      <c r="F46" s="1">
        <v>44686</v>
      </c>
      <c r="G46" s="2">
        <v>83750</v>
      </c>
      <c r="H46" t="s">
        <v>13</v>
      </c>
    </row>
    <row r="47" spans="2:8">
      <c r="B47" t="s">
        <v>62</v>
      </c>
      <c r="C47" t="s">
        <v>15</v>
      </c>
      <c r="D47" t="s">
        <v>17</v>
      </c>
      <c r="E47">
        <v>34</v>
      </c>
      <c r="F47" s="1">
        <v>44445</v>
      </c>
      <c r="G47" s="2">
        <v>92450</v>
      </c>
      <c r="H47" t="s">
        <v>13</v>
      </c>
    </row>
    <row r="48" spans="2:8">
      <c r="B48" t="s">
        <v>63</v>
      </c>
      <c r="C48" t="s">
        <v>8</v>
      </c>
      <c r="D48" t="s">
        <v>23</v>
      </c>
      <c r="E48">
        <v>20</v>
      </c>
      <c r="F48" s="1">
        <v>44183</v>
      </c>
      <c r="G48" s="2">
        <v>112650</v>
      </c>
      <c r="H48" t="s">
        <v>13</v>
      </c>
    </row>
    <row r="49" spans="2:8">
      <c r="B49" t="s">
        <v>64</v>
      </c>
      <c r="C49" t="s">
        <v>8</v>
      </c>
      <c r="D49" t="s">
        <v>12</v>
      </c>
      <c r="E49">
        <v>20</v>
      </c>
      <c r="F49" s="1">
        <v>44744</v>
      </c>
      <c r="G49" s="2">
        <v>79570</v>
      </c>
      <c r="H49" t="s">
        <v>13</v>
      </c>
    </row>
    <row r="50" spans="2:8">
      <c r="B50" t="s">
        <v>65</v>
      </c>
      <c r="C50" t="s">
        <v>15</v>
      </c>
      <c r="D50" t="s">
        <v>9</v>
      </c>
      <c r="E50">
        <v>20</v>
      </c>
      <c r="F50" s="1">
        <v>44537</v>
      </c>
      <c r="G50" s="2">
        <v>68900</v>
      </c>
      <c r="H50" t="s">
        <v>18</v>
      </c>
    </row>
    <row r="51" spans="2:8">
      <c r="B51" t="s">
        <v>66</v>
      </c>
      <c r="C51" t="s">
        <v>15</v>
      </c>
      <c r="D51" t="s">
        <v>23</v>
      </c>
      <c r="E51">
        <v>25</v>
      </c>
      <c r="F51" s="1">
        <v>44694</v>
      </c>
      <c r="G51" s="2">
        <v>80700</v>
      </c>
      <c r="H51" t="s">
        <v>10</v>
      </c>
    </row>
    <row r="52" spans="2:8">
      <c r="B52" t="s">
        <v>67</v>
      </c>
      <c r="C52" t="s">
        <v>8</v>
      </c>
      <c r="D52" t="s">
        <v>12</v>
      </c>
      <c r="E52">
        <v>19</v>
      </c>
      <c r="F52" s="1">
        <v>44277</v>
      </c>
      <c r="G52" s="2">
        <v>58960</v>
      </c>
      <c r="H52" t="s">
        <v>13</v>
      </c>
    </row>
    <row r="53" spans="2:8">
      <c r="B53" t="s">
        <v>68</v>
      </c>
      <c r="C53" t="s">
        <v>8</v>
      </c>
      <c r="D53" t="s">
        <v>23</v>
      </c>
      <c r="E53">
        <v>36</v>
      </c>
      <c r="F53" s="1">
        <v>44019</v>
      </c>
      <c r="G53" s="2">
        <v>118840</v>
      </c>
      <c r="H53" t="s">
        <v>13</v>
      </c>
    </row>
    <row r="54" spans="2:8">
      <c r="B54" t="s">
        <v>69</v>
      </c>
      <c r="C54" t="s">
        <v>8</v>
      </c>
      <c r="D54" t="s">
        <v>17</v>
      </c>
      <c r="E54">
        <v>28</v>
      </c>
      <c r="F54" s="1">
        <v>44041</v>
      </c>
      <c r="G54" s="2">
        <v>48170</v>
      </c>
      <c r="H54" t="s">
        <v>10</v>
      </c>
    </row>
    <row r="55" spans="2:8">
      <c r="B55" t="s">
        <v>70</v>
      </c>
      <c r="C55" t="s">
        <v>15</v>
      </c>
      <c r="D55" t="s">
        <v>26</v>
      </c>
      <c r="E55">
        <v>32</v>
      </c>
      <c r="F55" s="1">
        <v>44400</v>
      </c>
      <c r="G55" s="2">
        <v>45510</v>
      </c>
      <c r="H55" t="s">
        <v>13</v>
      </c>
    </row>
    <row r="56" spans="2:8">
      <c r="B56" t="s">
        <v>63</v>
      </c>
      <c r="C56" t="s">
        <v>8</v>
      </c>
      <c r="D56" t="s">
        <v>12</v>
      </c>
      <c r="E56">
        <v>34</v>
      </c>
      <c r="F56" s="1">
        <v>44703</v>
      </c>
      <c r="G56" s="2">
        <v>112650</v>
      </c>
      <c r="H56" t="s">
        <v>13</v>
      </c>
    </row>
    <row r="57" spans="2:8">
      <c r="B57" t="s">
        <v>71</v>
      </c>
      <c r="C57" t="s">
        <v>15</v>
      </c>
      <c r="D57" t="s">
        <v>12</v>
      </c>
      <c r="E57">
        <v>36</v>
      </c>
      <c r="F57" s="1">
        <v>44085</v>
      </c>
      <c r="G57" s="2">
        <v>114890</v>
      </c>
      <c r="H57" t="s">
        <v>13</v>
      </c>
    </row>
    <row r="58" spans="2:8">
      <c r="B58" t="s">
        <v>72</v>
      </c>
      <c r="C58" t="s">
        <v>8</v>
      </c>
      <c r="D58" t="s">
        <v>23</v>
      </c>
      <c r="E58">
        <v>30</v>
      </c>
      <c r="F58" s="1">
        <v>44850</v>
      </c>
      <c r="G58" s="2">
        <v>69710</v>
      </c>
      <c r="H58" t="s">
        <v>13</v>
      </c>
    </row>
    <row r="59" spans="2:8">
      <c r="B59" t="s">
        <v>73</v>
      </c>
      <c r="C59" t="s">
        <v>8</v>
      </c>
      <c r="D59" t="s">
        <v>17</v>
      </c>
      <c r="E59">
        <v>36</v>
      </c>
      <c r="F59" s="1">
        <v>44333</v>
      </c>
      <c r="G59" s="2">
        <v>71380</v>
      </c>
      <c r="H59" t="s">
        <v>13</v>
      </c>
    </row>
    <row r="60" spans="2:8">
      <c r="B60" t="s">
        <v>74</v>
      </c>
      <c r="C60" t="s">
        <v>15</v>
      </c>
      <c r="D60" t="s">
        <v>9</v>
      </c>
      <c r="E60">
        <v>38</v>
      </c>
      <c r="F60" s="1">
        <v>44377</v>
      </c>
      <c r="G60" s="2">
        <v>109160</v>
      </c>
      <c r="H60" t="s">
        <v>43</v>
      </c>
    </row>
    <row r="61" spans="2:8">
      <c r="B61" t="s">
        <v>75</v>
      </c>
      <c r="C61" t="s">
        <v>8</v>
      </c>
      <c r="D61" t="s">
        <v>12</v>
      </c>
      <c r="E61">
        <v>27</v>
      </c>
      <c r="F61" s="1">
        <v>44609</v>
      </c>
      <c r="G61" s="2">
        <v>113280</v>
      </c>
      <c r="H61" t="s">
        <v>49</v>
      </c>
    </row>
    <row r="62" spans="2:8">
      <c r="B62" t="s">
        <v>76</v>
      </c>
      <c r="C62" t="s">
        <v>8</v>
      </c>
      <c r="D62" t="s">
        <v>23</v>
      </c>
      <c r="E62">
        <v>30</v>
      </c>
      <c r="F62" s="1">
        <v>44273</v>
      </c>
      <c r="G62" s="2">
        <v>69120</v>
      </c>
      <c r="H62" t="s">
        <v>13</v>
      </c>
    </row>
    <row r="63" spans="2:8">
      <c r="B63" t="s">
        <v>77</v>
      </c>
      <c r="C63" t="s">
        <v>15</v>
      </c>
      <c r="D63" t="s">
        <v>26</v>
      </c>
      <c r="E63">
        <v>37</v>
      </c>
      <c r="F63" s="1">
        <v>44451</v>
      </c>
      <c r="G63" s="2">
        <v>118100</v>
      </c>
      <c r="H63" t="s">
        <v>13</v>
      </c>
    </row>
    <row r="64" spans="2:8">
      <c r="B64" t="s">
        <v>78</v>
      </c>
      <c r="C64" t="s">
        <v>15</v>
      </c>
      <c r="D64" t="s">
        <v>12</v>
      </c>
      <c r="E64">
        <v>22</v>
      </c>
      <c r="F64" s="1">
        <v>44450</v>
      </c>
      <c r="G64" s="2">
        <v>76900</v>
      </c>
      <c r="H64" t="s">
        <v>10</v>
      </c>
    </row>
    <row r="65" spans="2:8">
      <c r="B65" t="s">
        <v>79</v>
      </c>
      <c r="C65" t="s">
        <v>15</v>
      </c>
      <c r="D65" t="s">
        <v>23</v>
      </c>
      <c r="E65">
        <v>43</v>
      </c>
      <c r="F65" s="1">
        <v>45045</v>
      </c>
      <c r="G65" s="2">
        <v>114870</v>
      </c>
      <c r="H65" t="s">
        <v>13</v>
      </c>
    </row>
    <row r="66" spans="2:8">
      <c r="B66" t="s">
        <v>80</v>
      </c>
      <c r="D66" t="s">
        <v>23</v>
      </c>
      <c r="E66">
        <v>32</v>
      </c>
      <c r="F66" s="1">
        <v>44774</v>
      </c>
      <c r="G66" s="2">
        <v>91310</v>
      </c>
      <c r="H66" t="s">
        <v>13</v>
      </c>
    </row>
    <row r="67" spans="2:8">
      <c r="B67" t="s">
        <v>81</v>
      </c>
      <c r="C67" t="s">
        <v>15</v>
      </c>
      <c r="D67" t="s">
        <v>12</v>
      </c>
      <c r="E67">
        <v>28</v>
      </c>
      <c r="F67" s="1">
        <v>44486</v>
      </c>
      <c r="G67" s="2">
        <v>104770</v>
      </c>
      <c r="H67" t="s">
        <v>13</v>
      </c>
    </row>
    <row r="68" spans="2:8">
      <c r="B68" t="s">
        <v>82</v>
      </c>
      <c r="C68" t="s">
        <v>8</v>
      </c>
      <c r="D68" t="s">
        <v>9</v>
      </c>
      <c r="E68">
        <v>27</v>
      </c>
      <c r="F68" s="1">
        <v>44134</v>
      </c>
      <c r="G68" s="2">
        <v>54970</v>
      </c>
      <c r="H68" t="s">
        <v>13</v>
      </c>
    </row>
    <row r="69" spans="2:8">
      <c r="B69" t="s">
        <v>83</v>
      </c>
      <c r="D69" t="s">
        <v>23</v>
      </c>
      <c r="E69">
        <v>26</v>
      </c>
      <c r="F69" s="1">
        <v>44271</v>
      </c>
      <c r="G69" s="2">
        <v>90700</v>
      </c>
      <c r="H69" t="s">
        <v>10</v>
      </c>
    </row>
    <row r="70" spans="2:8">
      <c r="B70" t="s">
        <v>84</v>
      </c>
      <c r="C70" t="s">
        <v>15</v>
      </c>
      <c r="D70" t="s">
        <v>9</v>
      </c>
      <c r="E70">
        <v>38</v>
      </c>
      <c r="F70" s="1">
        <v>44329</v>
      </c>
      <c r="G70" s="2">
        <v>56870</v>
      </c>
      <c r="H70" t="s">
        <v>10</v>
      </c>
    </row>
    <row r="71" spans="2:8">
      <c r="B71" t="s">
        <v>85</v>
      </c>
      <c r="C71" t="s">
        <v>15</v>
      </c>
      <c r="D71" t="s">
        <v>9</v>
      </c>
      <c r="E71">
        <v>25</v>
      </c>
      <c r="F71" s="1">
        <v>44205</v>
      </c>
      <c r="G71" s="2">
        <v>92700</v>
      </c>
      <c r="H71" t="s">
        <v>13</v>
      </c>
    </row>
    <row r="72" spans="2:8">
      <c r="B72" t="s">
        <v>86</v>
      </c>
      <c r="C72" t="s">
        <v>15</v>
      </c>
      <c r="D72" t="s">
        <v>17</v>
      </c>
      <c r="E72">
        <v>21</v>
      </c>
      <c r="F72" s="1">
        <v>44317</v>
      </c>
      <c r="G72" s="2">
        <v>65920</v>
      </c>
      <c r="H72" t="s">
        <v>13</v>
      </c>
    </row>
    <row r="73" spans="2:8">
      <c r="B73" t="s">
        <v>87</v>
      </c>
      <c r="C73" t="s">
        <v>8</v>
      </c>
      <c r="D73" t="s">
        <v>12</v>
      </c>
      <c r="E73">
        <v>26</v>
      </c>
      <c r="F73" s="1">
        <v>44225</v>
      </c>
      <c r="G73" s="2">
        <v>47360</v>
      </c>
      <c r="H73" t="s">
        <v>13</v>
      </c>
    </row>
    <row r="74" spans="2:8">
      <c r="B74" t="s">
        <v>88</v>
      </c>
      <c r="C74" t="s">
        <v>8</v>
      </c>
      <c r="D74" t="s">
        <v>12</v>
      </c>
      <c r="E74">
        <v>30</v>
      </c>
      <c r="F74" s="1">
        <v>44666</v>
      </c>
      <c r="G74" s="2">
        <v>60570</v>
      </c>
      <c r="H74" t="s">
        <v>13</v>
      </c>
    </row>
    <row r="75" spans="2:8">
      <c r="B75" t="s">
        <v>89</v>
      </c>
      <c r="C75" t="s">
        <v>15</v>
      </c>
      <c r="D75" t="s">
        <v>12</v>
      </c>
      <c r="E75">
        <v>28</v>
      </c>
      <c r="F75" s="1">
        <v>44649</v>
      </c>
      <c r="G75" s="2">
        <v>104120</v>
      </c>
      <c r="H75" t="s">
        <v>13</v>
      </c>
    </row>
    <row r="76" spans="2:8">
      <c r="B76" t="s">
        <v>90</v>
      </c>
      <c r="C76" t="s">
        <v>8</v>
      </c>
      <c r="D76" t="s">
        <v>23</v>
      </c>
      <c r="E76">
        <v>37</v>
      </c>
      <c r="F76" s="1">
        <v>44338</v>
      </c>
      <c r="G76" s="2">
        <v>88050</v>
      </c>
      <c r="H76" t="s">
        <v>18</v>
      </c>
    </row>
    <row r="77" spans="2:8">
      <c r="B77" t="s">
        <v>91</v>
      </c>
      <c r="C77" t="s">
        <v>8</v>
      </c>
      <c r="D77" t="s">
        <v>23</v>
      </c>
      <c r="E77">
        <v>24</v>
      </c>
      <c r="F77" s="1">
        <v>44686</v>
      </c>
      <c r="G77" s="2">
        <v>100420</v>
      </c>
      <c r="H77" t="s">
        <v>13</v>
      </c>
    </row>
    <row r="78" spans="2:8">
      <c r="B78" t="s">
        <v>92</v>
      </c>
      <c r="C78" t="s">
        <v>15</v>
      </c>
      <c r="D78" t="s">
        <v>12</v>
      </c>
      <c r="E78">
        <v>30</v>
      </c>
      <c r="F78" s="1">
        <v>44850</v>
      </c>
      <c r="G78" s="2">
        <v>114180</v>
      </c>
      <c r="H78" t="s">
        <v>13</v>
      </c>
    </row>
    <row r="79" spans="2:8">
      <c r="B79" t="s">
        <v>93</v>
      </c>
      <c r="C79" t="s">
        <v>15</v>
      </c>
      <c r="D79" t="s">
        <v>23</v>
      </c>
      <c r="E79">
        <v>21</v>
      </c>
      <c r="F79" s="1">
        <v>44678</v>
      </c>
      <c r="G79" s="2">
        <v>33920</v>
      </c>
      <c r="H79" t="s">
        <v>13</v>
      </c>
    </row>
    <row r="80" spans="2:8">
      <c r="B80" t="s">
        <v>94</v>
      </c>
      <c r="C80" t="s">
        <v>8</v>
      </c>
      <c r="D80" t="s">
        <v>12</v>
      </c>
      <c r="E80">
        <v>23</v>
      </c>
      <c r="F80" s="1">
        <v>44440</v>
      </c>
      <c r="G80" s="2">
        <v>106460</v>
      </c>
      <c r="H80" t="s">
        <v>13</v>
      </c>
    </row>
    <row r="81" spans="2:8">
      <c r="B81" t="s">
        <v>95</v>
      </c>
      <c r="C81" t="s">
        <v>8</v>
      </c>
      <c r="D81" t="s">
        <v>12</v>
      </c>
      <c r="E81">
        <v>35</v>
      </c>
      <c r="F81" s="1">
        <v>44727</v>
      </c>
      <c r="G81" s="2">
        <v>40400</v>
      </c>
      <c r="H81" t="s">
        <v>13</v>
      </c>
    </row>
    <row r="82" spans="2:8">
      <c r="B82" t="s">
        <v>96</v>
      </c>
      <c r="C82" t="s">
        <v>8</v>
      </c>
      <c r="D82" t="s">
        <v>17</v>
      </c>
      <c r="E82">
        <v>27</v>
      </c>
      <c r="F82" s="1">
        <v>44236</v>
      </c>
      <c r="G82" s="2">
        <v>91650</v>
      </c>
      <c r="H82" t="s">
        <v>10</v>
      </c>
    </row>
    <row r="83" spans="2:8">
      <c r="B83" t="s">
        <v>97</v>
      </c>
      <c r="C83" t="s">
        <v>8</v>
      </c>
      <c r="D83" t="s">
        <v>9</v>
      </c>
      <c r="E83">
        <v>43</v>
      </c>
      <c r="F83" s="1">
        <v>44620</v>
      </c>
      <c r="G83" s="2">
        <v>36040</v>
      </c>
      <c r="H83" t="s">
        <v>13</v>
      </c>
    </row>
    <row r="84" spans="2:8">
      <c r="B84" t="s">
        <v>98</v>
      </c>
      <c r="C84" t="s">
        <v>15</v>
      </c>
      <c r="D84" t="s">
        <v>23</v>
      </c>
      <c r="E84">
        <v>40</v>
      </c>
      <c r="F84" s="1">
        <v>44381</v>
      </c>
      <c r="G84" s="2">
        <v>104410</v>
      </c>
      <c r="H84" t="s">
        <v>13</v>
      </c>
    </row>
    <row r="85" spans="2:8">
      <c r="B85" t="s">
        <v>99</v>
      </c>
      <c r="C85" t="s">
        <v>8</v>
      </c>
      <c r="D85" t="s">
        <v>17</v>
      </c>
      <c r="E85">
        <v>30</v>
      </c>
      <c r="F85" s="1">
        <v>44606</v>
      </c>
      <c r="G85" s="2">
        <v>96800</v>
      </c>
      <c r="H85" t="s">
        <v>13</v>
      </c>
    </row>
    <row r="86" spans="2:8">
      <c r="B86" t="s">
        <v>100</v>
      </c>
      <c r="C86" t="s">
        <v>15</v>
      </c>
      <c r="D86" t="s">
        <v>17</v>
      </c>
      <c r="E86">
        <v>34</v>
      </c>
      <c r="F86" s="1">
        <v>44459</v>
      </c>
      <c r="G86" s="2">
        <v>85000</v>
      </c>
      <c r="H86" t="s">
        <v>13</v>
      </c>
    </row>
    <row r="87" spans="2:8">
      <c r="B87" t="s">
        <v>101</v>
      </c>
      <c r="C87" t="s">
        <v>8</v>
      </c>
      <c r="D87" t="s">
        <v>9</v>
      </c>
      <c r="E87">
        <v>28</v>
      </c>
      <c r="F87" s="1">
        <v>44820</v>
      </c>
      <c r="G87" s="2">
        <v>43510</v>
      </c>
      <c r="H87" t="s">
        <v>49</v>
      </c>
    </row>
    <row r="88" spans="2:8">
      <c r="B88" t="s">
        <v>102</v>
      </c>
      <c r="C88" t="s">
        <v>8</v>
      </c>
      <c r="D88" t="s">
        <v>17</v>
      </c>
      <c r="E88">
        <v>33</v>
      </c>
      <c r="F88" s="1">
        <v>44243</v>
      </c>
      <c r="G88" s="2">
        <v>59430</v>
      </c>
      <c r="H88" t="s">
        <v>13</v>
      </c>
    </row>
    <row r="89" spans="2:8">
      <c r="B89" t="s">
        <v>103</v>
      </c>
      <c r="C89" t="s">
        <v>15</v>
      </c>
      <c r="D89" t="s">
        <v>17</v>
      </c>
      <c r="E89">
        <v>33</v>
      </c>
      <c r="F89" s="1">
        <v>44067</v>
      </c>
      <c r="G89" s="2">
        <v>65360</v>
      </c>
      <c r="H89" t="s">
        <v>13</v>
      </c>
    </row>
    <row r="90" spans="2:8">
      <c r="B90" t="s">
        <v>104</v>
      </c>
      <c r="C90" t="s">
        <v>15</v>
      </c>
      <c r="D90" t="s">
        <v>12</v>
      </c>
      <c r="E90">
        <v>32</v>
      </c>
      <c r="F90" s="1">
        <v>44611</v>
      </c>
      <c r="G90" s="2">
        <v>41570</v>
      </c>
      <c r="H90" t="s">
        <v>13</v>
      </c>
    </row>
    <row r="91" spans="2:8">
      <c r="B91" t="s">
        <v>105</v>
      </c>
      <c r="C91" t="s">
        <v>15</v>
      </c>
      <c r="D91" t="s">
        <v>23</v>
      </c>
      <c r="E91">
        <v>33</v>
      </c>
      <c r="F91" s="1">
        <v>44312</v>
      </c>
      <c r="G91" s="2">
        <v>75280</v>
      </c>
      <c r="H91" t="s">
        <v>13</v>
      </c>
    </row>
    <row r="92" spans="2:8">
      <c r="B92" t="s">
        <v>106</v>
      </c>
      <c r="C92" t="s">
        <v>8</v>
      </c>
      <c r="D92" t="s">
        <v>9</v>
      </c>
      <c r="E92">
        <v>33</v>
      </c>
      <c r="F92" s="1">
        <v>44385</v>
      </c>
      <c r="G92" s="2">
        <v>74550</v>
      </c>
      <c r="H92" t="s">
        <v>13</v>
      </c>
    </row>
    <row r="93" spans="2:8">
      <c r="B93" t="s">
        <v>107</v>
      </c>
      <c r="C93" t="s">
        <v>8</v>
      </c>
      <c r="D93" t="s">
        <v>12</v>
      </c>
      <c r="E93">
        <v>30</v>
      </c>
      <c r="F93" s="1">
        <v>44701</v>
      </c>
      <c r="G93" s="2">
        <v>67950</v>
      </c>
      <c r="H93" t="s">
        <v>13</v>
      </c>
    </row>
    <row r="94" spans="2:8">
      <c r="B94" t="s">
        <v>108</v>
      </c>
      <c r="C94" t="s">
        <v>8</v>
      </c>
      <c r="D94" t="s">
        <v>17</v>
      </c>
      <c r="E94">
        <v>42</v>
      </c>
      <c r="F94" s="1">
        <v>44731</v>
      </c>
      <c r="G94" s="2">
        <v>70270</v>
      </c>
      <c r="H94" t="s">
        <v>18</v>
      </c>
    </row>
    <row r="95" spans="2:8">
      <c r="B95" t="s">
        <v>109</v>
      </c>
      <c r="C95" t="s">
        <v>8</v>
      </c>
      <c r="D95" t="s">
        <v>12</v>
      </c>
      <c r="E95">
        <v>26</v>
      </c>
      <c r="F95" s="1">
        <v>44411</v>
      </c>
      <c r="G95" s="2">
        <v>53540</v>
      </c>
      <c r="H95" t="s">
        <v>13</v>
      </c>
    </row>
    <row r="96" spans="2:8">
      <c r="B96" t="s">
        <v>7</v>
      </c>
      <c r="C96" t="s">
        <v>8</v>
      </c>
      <c r="D96" t="s">
        <v>9</v>
      </c>
      <c r="E96">
        <v>22</v>
      </c>
      <c r="F96" s="1">
        <v>44446</v>
      </c>
      <c r="G96" s="2">
        <v>112780</v>
      </c>
      <c r="H96" t="s">
        <v>10</v>
      </c>
    </row>
    <row r="97" spans="2:8">
      <c r="B97" t="s">
        <v>11</v>
      </c>
      <c r="C97" t="s">
        <v>8</v>
      </c>
      <c r="D97" t="s">
        <v>12</v>
      </c>
      <c r="E97">
        <v>46</v>
      </c>
      <c r="F97" s="1">
        <v>44758</v>
      </c>
      <c r="G97" s="2">
        <v>70610</v>
      </c>
      <c r="H97" t="s">
        <v>13</v>
      </c>
    </row>
    <row r="98" spans="2:8">
      <c r="B98" t="s">
        <v>14</v>
      </c>
      <c r="C98" t="s">
        <v>15</v>
      </c>
      <c r="D98" t="s">
        <v>9</v>
      </c>
      <c r="E98">
        <v>28</v>
      </c>
      <c r="F98" s="1">
        <v>44357</v>
      </c>
      <c r="G98" s="2">
        <v>53240</v>
      </c>
      <c r="H98" t="s">
        <v>13</v>
      </c>
    </row>
    <row r="99" spans="2:8">
      <c r="B99" t="s">
        <v>16</v>
      </c>
      <c r="D99" t="s">
        <v>17</v>
      </c>
      <c r="E99">
        <v>37</v>
      </c>
      <c r="F99" s="1">
        <v>44146</v>
      </c>
      <c r="G99" s="2">
        <v>115440</v>
      </c>
      <c r="H99" t="s">
        <v>18</v>
      </c>
    </row>
    <row r="100" spans="2:8">
      <c r="B100" t="s">
        <v>19</v>
      </c>
      <c r="C100" t="s">
        <v>8</v>
      </c>
      <c r="D100" t="s">
        <v>9</v>
      </c>
      <c r="E100">
        <v>32</v>
      </c>
      <c r="F100" s="1">
        <v>44465</v>
      </c>
      <c r="G100" s="2">
        <v>53540</v>
      </c>
      <c r="H100" t="s">
        <v>13</v>
      </c>
    </row>
    <row r="101" spans="2:8">
      <c r="B101" t="s">
        <v>20</v>
      </c>
      <c r="C101" t="s">
        <v>15</v>
      </c>
      <c r="D101" t="s">
        <v>12</v>
      </c>
      <c r="E101">
        <v>30</v>
      </c>
      <c r="F101" s="1">
        <v>44861</v>
      </c>
      <c r="G101" s="2">
        <v>112570</v>
      </c>
      <c r="H101" t="s">
        <v>13</v>
      </c>
    </row>
    <row r="102" spans="2:8">
      <c r="B102" t="s">
        <v>21</v>
      </c>
      <c r="C102" t="s">
        <v>8</v>
      </c>
      <c r="D102" t="s">
        <v>12</v>
      </c>
      <c r="E102">
        <v>33</v>
      </c>
      <c r="F102" s="1">
        <v>44701</v>
      </c>
      <c r="G102" s="2">
        <v>48530</v>
      </c>
      <c r="H102" t="s">
        <v>10</v>
      </c>
    </row>
    <row r="103" spans="2:8">
      <c r="B103" t="s">
        <v>22</v>
      </c>
      <c r="C103" t="s">
        <v>15</v>
      </c>
      <c r="D103" t="s">
        <v>23</v>
      </c>
      <c r="E103">
        <v>24</v>
      </c>
      <c r="F103" s="1">
        <v>44148</v>
      </c>
      <c r="G103" s="2">
        <v>62780</v>
      </c>
      <c r="H103" t="s">
        <v>13</v>
      </c>
    </row>
    <row r="104" spans="2:8">
      <c r="B104" t="s">
        <v>110</v>
      </c>
      <c r="E104">
        <f>SUBTOTAL(101,newzstaff[Age])</f>
        <v>30.52</v>
      </c>
      <c r="G104" s="2">
        <f>SUBTOTAL(101,newzstaff[Salary])</f>
        <v>77472.100000000006</v>
      </c>
      <c r="H104">
        <f>SUBTOTAL(103,newzstaff[Rating])</f>
        <v>100</v>
      </c>
    </row>
  </sheetData>
  <conditionalFormatting sqref="B1:B2 B105:B1048576 B4:B103">
    <cfRule type="duplicateValues" dxfId="14" priority="5"/>
  </conditionalFormatting>
  <conditionalFormatting sqref="B1:B1048576">
    <cfRule type="duplicateValues" dxfId="13" priority="1"/>
  </conditionalFormatting>
  <conditionalFormatting sqref="B5">
    <cfRule type="duplicateValues" dxfId="12" priority="3"/>
  </conditionalFormatting>
  <conditionalFormatting sqref="B9">
    <cfRule type="duplicateValues" dxfId="11" priority="4"/>
  </conditionalFormatting>
  <conditionalFormatting sqref="H10">
    <cfRule type="duplicateValues" dxfId="10" priority="2"/>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9A4A0-4164-4BCF-A56A-5BE2310970E7}">
  <sheetPr>
    <tabColor rgb="FF7030A0"/>
  </sheetPr>
  <dimension ref="B5:H117"/>
  <sheetViews>
    <sheetView topLeftCell="B35" workbookViewId="0">
      <selection activeCell="B35" sqref="B35"/>
    </sheetView>
  </sheetViews>
  <sheetFormatPr defaultRowHeight="14.45"/>
  <cols>
    <col min="2" max="2" width="27.28515625" bestFit="1" customWidth="1"/>
    <col min="3" max="3" width="9.28515625" bestFit="1" customWidth="1"/>
    <col min="4" max="4" width="6.42578125" bestFit="1" customWidth="1"/>
    <col min="5" max="5" width="13.140625" bestFit="1" customWidth="1"/>
    <col min="6" max="6" width="13" bestFit="1" customWidth="1"/>
    <col min="7" max="7" width="13.28515625" bestFit="1" customWidth="1"/>
    <col min="8" max="8" width="8.28515625" bestFit="1" customWidth="1"/>
  </cols>
  <sheetData>
    <row r="5" spans="2:8">
      <c r="B5" t="s">
        <v>0</v>
      </c>
      <c r="C5" t="s">
        <v>1</v>
      </c>
      <c r="D5" t="s">
        <v>3</v>
      </c>
      <c r="E5" t="s">
        <v>6</v>
      </c>
      <c r="F5" t="s">
        <v>4</v>
      </c>
      <c r="G5" t="s">
        <v>2</v>
      </c>
      <c r="H5" t="s">
        <v>5</v>
      </c>
    </row>
    <row r="6" spans="2:8">
      <c r="B6" t="s">
        <v>111</v>
      </c>
      <c r="C6" t="s">
        <v>8</v>
      </c>
      <c r="D6">
        <v>20</v>
      </c>
      <c r="E6" t="s">
        <v>13</v>
      </c>
      <c r="F6" s="1">
        <v>44122</v>
      </c>
      <c r="G6" t="s">
        <v>23</v>
      </c>
      <c r="H6">
        <v>112650</v>
      </c>
    </row>
    <row r="7" spans="2:8">
      <c r="B7" t="s">
        <v>112</v>
      </c>
      <c r="C7" t="s">
        <v>15</v>
      </c>
      <c r="D7">
        <v>32</v>
      </c>
      <c r="E7" t="s">
        <v>10</v>
      </c>
      <c r="F7" s="1">
        <v>44293</v>
      </c>
      <c r="G7" t="s">
        <v>23</v>
      </c>
      <c r="H7">
        <v>43840</v>
      </c>
    </row>
    <row r="8" spans="2:8">
      <c r="B8" t="s">
        <v>113</v>
      </c>
      <c r="C8" t="s">
        <v>8</v>
      </c>
      <c r="D8">
        <v>31</v>
      </c>
      <c r="E8" t="s">
        <v>13</v>
      </c>
      <c r="F8" s="1">
        <v>44663</v>
      </c>
      <c r="G8" t="s">
        <v>12</v>
      </c>
      <c r="H8">
        <v>103550</v>
      </c>
    </row>
    <row r="9" spans="2:8">
      <c r="B9" t="s">
        <v>114</v>
      </c>
      <c r="C9" t="s">
        <v>15</v>
      </c>
      <c r="D9">
        <v>32</v>
      </c>
      <c r="E9" t="s">
        <v>13</v>
      </c>
      <c r="F9" s="1">
        <v>44339</v>
      </c>
      <c r="G9" t="s">
        <v>26</v>
      </c>
      <c r="H9">
        <v>45510</v>
      </c>
    </row>
    <row r="10" spans="2:8">
      <c r="B10" t="s">
        <v>115</v>
      </c>
      <c r="D10">
        <v>37</v>
      </c>
      <c r="E10" t="s">
        <v>18</v>
      </c>
      <c r="F10" s="1">
        <v>44085</v>
      </c>
      <c r="G10" t="s">
        <v>17</v>
      </c>
      <c r="H10">
        <v>115440</v>
      </c>
    </row>
    <row r="11" spans="2:8">
      <c r="B11" t="s">
        <v>116</v>
      </c>
      <c r="C11" t="s">
        <v>15</v>
      </c>
      <c r="D11">
        <v>38</v>
      </c>
      <c r="E11" t="s">
        <v>10</v>
      </c>
      <c r="F11" s="1">
        <v>44268</v>
      </c>
      <c r="G11" t="s">
        <v>9</v>
      </c>
      <c r="H11">
        <v>56870</v>
      </c>
    </row>
    <row r="12" spans="2:8">
      <c r="B12" t="s">
        <v>117</v>
      </c>
      <c r="C12" t="s">
        <v>15</v>
      </c>
      <c r="D12">
        <v>25</v>
      </c>
      <c r="E12" t="s">
        <v>13</v>
      </c>
      <c r="F12" s="1">
        <v>44144</v>
      </c>
      <c r="G12" t="s">
        <v>9</v>
      </c>
      <c r="H12">
        <v>92700</v>
      </c>
    </row>
    <row r="13" spans="2:8">
      <c r="B13" t="s">
        <v>118</v>
      </c>
      <c r="D13">
        <v>32</v>
      </c>
      <c r="E13" t="s">
        <v>13</v>
      </c>
      <c r="F13" s="1">
        <v>44713</v>
      </c>
      <c r="G13" t="s">
        <v>23</v>
      </c>
      <c r="H13">
        <v>91310</v>
      </c>
    </row>
    <row r="14" spans="2:8">
      <c r="B14" t="s">
        <v>119</v>
      </c>
      <c r="C14" t="s">
        <v>8</v>
      </c>
      <c r="D14">
        <v>33</v>
      </c>
      <c r="E14" t="s">
        <v>13</v>
      </c>
      <c r="F14" s="1">
        <v>44324</v>
      </c>
      <c r="G14" t="s">
        <v>9</v>
      </c>
      <c r="H14">
        <v>74550</v>
      </c>
    </row>
    <row r="15" spans="2:8">
      <c r="B15" t="s">
        <v>120</v>
      </c>
      <c r="C15" t="s">
        <v>8</v>
      </c>
      <c r="D15">
        <v>25</v>
      </c>
      <c r="E15" t="s">
        <v>10</v>
      </c>
      <c r="F15" s="1">
        <v>44665</v>
      </c>
      <c r="G15" t="s">
        <v>12</v>
      </c>
      <c r="H15">
        <v>109190</v>
      </c>
    </row>
    <row r="16" spans="2:8">
      <c r="B16" t="s">
        <v>121</v>
      </c>
      <c r="C16" t="s">
        <v>15</v>
      </c>
      <c r="D16">
        <v>40</v>
      </c>
      <c r="E16" t="s">
        <v>13</v>
      </c>
      <c r="F16" s="1">
        <v>44320</v>
      </c>
      <c r="G16" t="s">
        <v>23</v>
      </c>
      <c r="H16">
        <v>104410</v>
      </c>
    </row>
    <row r="17" spans="2:8">
      <c r="B17" t="s">
        <v>122</v>
      </c>
      <c r="C17" t="s">
        <v>8</v>
      </c>
      <c r="D17">
        <v>30</v>
      </c>
      <c r="E17" t="s">
        <v>13</v>
      </c>
      <c r="F17" s="1">
        <v>44544</v>
      </c>
      <c r="G17" t="s">
        <v>17</v>
      </c>
      <c r="H17">
        <v>96800</v>
      </c>
    </row>
    <row r="18" spans="2:8">
      <c r="B18" t="s">
        <v>123</v>
      </c>
      <c r="C18" t="s">
        <v>8</v>
      </c>
      <c r="D18">
        <v>28</v>
      </c>
      <c r="E18" t="s">
        <v>10</v>
      </c>
      <c r="F18" s="1">
        <v>43980</v>
      </c>
      <c r="G18" t="s">
        <v>17</v>
      </c>
      <c r="H18">
        <v>48170</v>
      </c>
    </row>
    <row r="19" spans="2:8">
      <c r="B19" t="s">
        <v>124</v>
      </c>
      <c r="C19" t="s">
        <v>8</v>
      </c>
      <c r="D19">
        <v>21</v>
      </c>
      <c r="E19" t="s">
        <v>13</v>
      </c>
      <c r="F19" s="1">
        <v>44042</v>
      </c>
      <c r="G19" t="s">
        <v>12</v>
      </c>
      <c r="H19">
        <v>37920</v>
      </c>
    </row>
    <row r="20" spans="2:8">
      <c r="B20" t="s">
        <v>125</v>
      </c>
      <c r="C20" t="s">
        <v>8</v>
      </c>
      <c r="D20">
        <v>34</v>
      </c>
      <c r="E20" t="s">
        <v>13</v>
      </c>
      <c r="F20" s="1">
        <v>44642</v>
      </c>
      <c r="G20" t="s">
        <v>12</v>
      </c>
      <c r="H20">
        <v>112650</v>
      </c>
    </row>
    <row r="21" spans="2:8">
      <c r="B21" t="s">
        <v>126</v>
      </c>
      <c r="C21" t="s">
        <v>15</v>
      </c>
      <c r="D21">
        <v>34</v>
      </c>
      <c r="E21" t="s">
        <v>18</v>
      </c>
      <c r="F21" s="1">
        <v>44660</v>
      </c>
      <c r="G21" t="s">
        <v>9</v>
      </c>
      <c r="H21">
        <v>49630</v>
      </c>
    </row>
    <row r="22" spans="2:8">
      <c r="B22" t="s">
        <v>127</v>
      </c>
      <c r="C22" t="s">
        <v>8</v>
      </c>
      <c r="D22">
        <v>36</v>
      </c>
      <c r="E22" t="s">
        <v>13</v>
      </c>
      <c r="F22" s="1">
        <v>43958</v>
      </c>
      <c r="G22" t="s">
        <v>23</v>
      </c>
      <c r="H22">
        <v>118840</v>
      </c>
    </row>
    <row r="23" spans="2:8">
      <c r="B23" t="s">
        <v>128</v>
      </c>
      <c r="C23" t="s">
        <v>8</v>
      </c>
      <c r="D23">
        <v>30</v>
      </c>
      <c r="E23" t="s">
        <v>13</v>
      </c>
      <c r="F23" s="1">
        <v>44789</v>
      </c>
      <c r="G23" t="s">
        <v>23</v>
      </c>
      <c r="H23">
        <v>69710</v>
      </c>
    </row>
    <row r="24" spans="2:8">
      <c r="B24" t="s">
        <v>129</v>
      </c>
      <c r="C24" t="s">
        <v>8</v>
      </c>
      <c r="D24">
        <v>20</v>
      </c>
      <c r="E24" t="s">
        <v>13</v>
      </c>
      <c r="F24" s="1">
        <v>44683</v>
      </c>
      <c r="G24" t="s">
        <v>12</v>
      </c>
      <c r="H24">
        <v>79570</v>
      </c>
    </row>
    <row r="25" spans="2:8">
      <c r="B25" t="s">
        <v>130</v>
      </c>
      <c r="C25" t="s">
        <v>15</v>
      </c>
      <c r="D25">
        <v>22</v>
      </c>
      <c r="E25" t="s">
        <v>10</v>
      </c>
      <c r="F25" s="1">
        <v>44388</v>
      </c>
      <c r="G25" t="s">
        <v>12</v>
      </c>
      <c r="H25">
        <v>76900</v>
      </c>
    </row>
    <row r="26" spans="2:8">
      <c r="B26" t="s">
        <v>131</v>
      </c>
      <c r="C26" t="s">
        <v>8</v>
      </c>
      <c r="D26">
        <v>27</v>
      </c>
      <c r="E26" t="s">
        <v>13</v>
      </c>
      <c r="F26" s="1">
        <v>44073</v>
      </c>
      <c r="G26" t="s">
        <v>9</v>
      </c>
      <c r="H26">
        <v>54970</v>
      </c>
    </row>
    <row r="27" spans="2:8">
      <c r="B27" t="s">
        <v>132</v>
      </c>
      <c r="C27" t="s">
        <v>8</v>
      </c>
      <c r="D27">
        <v>37</v>
      </c>
      <c r="E27" t="s">
        <v>18</v>
      </c>
      <c r="F27" s="1">
        <v>44277</v>
      </c>
      <c r="G27" t="s">
        <v>23</v>
      </c>
      <c r="H27">
        <v>88050</v>
      </c>
    </row>
    <row r="28" spans="2:8">
      <c r="B28" t="s">
        <v>133</v>
      </c>
      <c r="C28" t="s">
        <v>8</v>
      </c>
      <c r="D28">
        <v>43</v>
      </c>
      <c r="E28" t="s">
        <v>13</v>
      </c>
      <c r="F28" s="1">
        <v>44558</v>
      </c>
      <c r="G28" t="s">
        <v>9</v>
      </c>
      <c r="H28">
        <v>36040</v>
      </c>
    </row>
    <row r="29" spans="2:8">
      <c r="B29" t="s">
        <v>134</v>
      </c>
      <c r="C29" t="s">
        <v>15</v>
      </c>
      <c r="D29">
        <v>42</v>
      </c>
      <c r="E29" t="s">
        <v>43</v>
      </c>
      <c r="F29" s="1">
        <v>44718</v>
      </c>
      <c r="G29" t="s">
        <v>12</v>
      </c>
      <c r="H29">
        <v>75000</v>
      </c>
    </row>
    <row r="30" spans="2:8">
      <c r="B30" t="s">
        <v>135</v>
      </c>
      <c r="C30" t="s">
        <v>8</v>
      </c>
      <c r="D30">
        <v>35</v>
      </c>
      <c r="E30" t="s">
        <v>13</v>
      </c>
      <c r="F30" s="1">
        <v>44666</v>
      </c>
      <c r="G30" t="s">
        <v>12</v>
      </c>
      <c r="H30">
        <v>40400</v>
      </c>
    </row>
    <row r="31" spans="2:8">
      <c r="B31" t="s">
        <v>136</v>
      </c>
      <c r="C31" t="s">
        <v>8</v>
      </c>
      <c r="D31">
        <v>24</v>
      </c>
      <c r="E31" t="s">
        <v>13</v>
      </c>
      <c r="F31" s="1">
        <v>44625</v>
      </c>
      <c r="G31" t="s">
        <v>23</v>
      </c>
      <c r="H31">
        <v>100420</v>
      </c>
    </row>
    <row r="32" spans="2:8">
      <c r="B32" t="s">
        <v>137</v>
      </c>
      <c r="C32" t="s">
        <v>15</v>
      </c>
      <c r="D32">
        <v>31</v>
      </c>
      <c r="E32" t="s">
        <v>13</v>
      </c>
      <c r="F32" s="1">
        <v>44604</v>
      </c>
      <c r="G32" t="s">
        <v>23</v>
      </c>
      <c r="H32">
        <v>58100</v>
      </c>
    </row>
    <row r="33" spans="2:8">
      <c r="B33" t="s">
        <v>138</v>
      </c>
      <c r="C33" t="s">
        <v>15</v>
      </c>
      <c r="D33">
        <v>44</v>
      </c>
      <c r="E33" t="s">
        <v>13</v>
      </c>
      <c r="F33" s="1">
        <v>44985</v>
      </c>
      <c r="G33" t="s">
        <v>23</v>
      </c>
      <c r="H33">
        <v>114870</v>
      </c>
    </row>
    <row r="34" spans="2:8">
      <c r="B34" t="s">
        <v>139</v>
      </c>
      <c r="C34" t="s">
        <v>15</v>
      </c>
      <c r="D34">
        <v>32</v>
      </c>
      <c r="E34" t="s">
        <v>13</v>
      </c>
      <c r="F34" s="1">
        <v>44549</v>
      </c>
      <c r="G34" t="s">
        <v>12</v>
      </c>
      <c r="H34">
        <v>41570</v>
      </c>
    </row>
    <row r="35" spans="2:8">
      <c r="B35" t="s">
        <v>140</v>
      </c>
      <c r="C35" t="s">
        <v>15</v>
      </c>
      <c r="D35">
        <v>30</v>
      </c>
      <c r="E35" t="s">
        <v>13</v>
      </c>
      <c r="F35" s="1">
        <v>44800</v>
      </c>
      <c r="G35" t="s">
        <v>12</v>
      </c>
      <c r="H35">
        <v>112570</v>
      </c>
    </row>
    <row r="36" spans="2:8">
      <c r="B36" t="s">
        <v>141</v>
      </c>
      <c r="C36" t="s">
        <v>8</v>
      </c>
      <c r="D36">
        <v>26</v>
      </c>
      <c r="E36" t="s">
        <v>13</v>
      </c>
      <c r="F36" s="1">
        <v>44164</v>
      </c>
      <c r="G36" t="s">
        <v>12</v>
      </c>
      <c r="H36">
        <v>47360</v>
      </c>
    </row>
    <row r="37" spans="2:8">
      <c r="B37" t="s">
        <v>142</v>
      </c>
      <c r="C37" t="s">
        <v>15</v>
      </c>
      <c r="D37">
        <v>21</v>
      </c>
      <c r="E37" t="s">
        <v>13</v>
      </c>
      <c r="F37" s="1">
        <v>44256</v>
      </c>
      <c r="G37" t="s">
        <v>17</v>
      </c>
      <c r="H37">
        <v>65920</v>
      </c>
    </row>
    <row r="38" spans="2:8">
      <c r="B38" t="s">
        <v>143</v>
      </c>
      <c r="C38" t="s">
        <v>15</v>
      </c>
      <c r="D38">
        <v>28</v>
      </c>
      <c r="E38" t="s">
        <v>13</v>
      </c>
      <c r="F38" s="1">
        <v>44571</v>
      </c>
      <c r="G38" t="s">
        <v>12</v>
      </c>
      <c r="H38">
        <v>99970</v>
      </c>
    </row>
    <row r="39" spans="2:8">
      <c r="B39" t="s">
        <v>144</v>
      </c>
      <c r="C39" t="s">
        <v>15</v>
      </c>
      <c r="D39">
        <v>25</v>
      </c>
      <c r="E39" t="s">
        <v>10</v>
      </c>
      <c r="F39" s="1">
        <v>44633</v>
      </c>
      <c r="G39" t="s">
        <v>23</v>
      </c>
      <c r="H39">
        <v>80700</v>
      </c>
    </row>
    <row r="40" spans="2:8">
      <c r="B40" t="s">
        <v>145</v>
      </c>
      <c r="C40" t="s">
        <v>8</v>
      </c>
      <c r="D40">
        <v>24</v>
      </c>
      <c r="E40" t="s">
        <v>18</v>
      </c>
      <c r="F40" s="1">
        <v>44375</v>
      </c>
      <c r="G40" t="s">
        <v>17</v>
      </c>
      <c r="H40">
        <v>52610</v>
      </c>
    </row>
    <row r="41" spans="2:8">
      <c r="B41" t="s">
        <v>146</v>
      </c>
      <c r="C41" t="s">
        <v>8</v>
      </c>
      <c r="D41">
        <v>29</v>
      </c>
      <c r="E41" t="s">
        <v>18</v>
      </c>
      <c r="F41" s="1">
        <v>44119</v>
      </c>
      <c r="G41" t="s">
        <v>23</v>
      </c>
      <c r="H41">
        <v>112110</v>
      </c>
    </row>
    <row r="42" spans="2:8">
      <c r="B42" t="s">
        <v>147</v>
      </c>
      <c r="C42" t="s">
        <v>15</v>
      </c>
      <c r="D42">
        <v>27</v>
      </c>
      <c r="E42" t="s">
        <v>13</v>
      </c>
      <c r="F42" s="1">
        <v>44061</v>
      </c>
      <c r="G42" t="s">
        <v>26</v>
      </c>
      <c r="H42">
        <v>119110</v>
      </c>
    </row>
    <row r="43" spans="2:8">
      <c r="B43" t="s">
        <v>148</v>
      </c>
      <c r="C43" t="s">
        <v>8</v>
      </c>
      <c r="D43">
        <v>22</v>
      </c>
      <c r="E43" t="s">
        <v>10</v>
      </c>
      <c r="F43" s="1">
        <v>44384</v>
      </c>
      <c r="G43" t="s">
        <v>9</v>
      </c>
      <c r="H43">
        <v>112780</v>
      </c>
    </row>
    <row r="44" spans="2:8">
      <c r="B44" t="s">
        <v>149</v>
      </c>
      <c r="C44" t="s">
        <v>15</v>
      </c>
      <c r="D44">
        <v>36</v>
      </c>
      <c r="E44" t="s">
        <v>13</v>
      </c>
      <c r="F44" s="1">
        <v>44023</v>
      </c>
      <c r="G44" t="s">
        <v>12</v>
      </c>
      <c r="H44">
        <v>114890</v>
      </c>
    </row>
    <row r="45" spans="2:8">
      <c r="B45" t="s">
        <v>150</v>
      </c>
      <c r="C45" t="s">
        <v>8</v>
      </c>
      <c r="D45">
        <v>27</v>
      </c>
      <c r="E45" t="s">
        <v>13</v>
      </c>
      <c r="F45" s="1">
        <v>44506</v>
      </c>
      <c r="G45" t="s">
        <v>17</v>
      </c>
      <c r="H45">
        <v>48980</v>
      </c>
    </row>
    <row r="46" spans="2:8">
      <c r="B46" t="s">
        <v>151</v>
      </c>
      <c r="C46" t="s">
        <v>8</v>
      </c>
      <c r="D46">
        <v>21</v>
      </c>
      <c r="E46" t="s">
        <v>13</v>
      </c>
      <c r="F46" s="1">
        <v>44180</v>
      </c>
      <c r="G46" t="s">
        <v>26</v>
      </c>
      <c r="H46">
        <v>75880</v>
      </c>
    </row>
    <row r="47" spans="2:8">
      <c r="B47" t="s">
        <v>152</v>
      </c>
      <c r="C47" t="s">
        <v>15</v>
      </c>
      <c r="D47">
        <v>28</v>
      </c>
      <c r="E47" t="s">
        <v>13</v>
      </c>
      <c r="F47" s="1">
        <v>44296</v>
      </c>
      <c r="G47" t="s">
        <v>9</v>
      </c>
      <c r="H47">
        <v>53240</v>
      </c>
    </row>
    <row r="48" spans="2:8">
      <c r="B48" t="s">
        <v>153</v>
      </c>
      <c r="C48" t="s">
        <v>15</v>
      </c>
      <c r="D48">
        <v>34</v>
      </c>
      <c r="E48" t="s">
        <v>13</v>
      </c>
      <c r="F48" s="1">
        <v>44397</v>
      </c>
      <c r="G48" t="s">
        <v>17</v>
      </c>
      <c r="H48">
        <v>85000</v>
      </c>
    </row>
    <row r="49" spans="2:8">
      <c r="B49" t="s">
        <v>154</v>
      </c>
      <c r="C49" t="s">
        <v>15</v>
      </c>
      <c r="D49">
        <v>21</v>
      </c>
      <c r="E49" t="s">
        <v>13</v>
      </c>
      <c r="F49" s="1">
        <v>44619</v>
      </c>
      <c r="G49" t="s">
        <v>23</v>
      </c>
      <c r="H49">
        <v>33920</v>
      </c>
    </row>
    <row r="50" spans="2:8">
      <c r="B50" t="s">
        <v>155</v>
      </c>
      <c r="C50" t="s">
        <v>15</v>
      </c>
      <c r="D50">
        <v>33</v>
      </c>
      <c r="E50" t="s">
        <v>13</v>
      </c>
      <c r="F50" s="1">
        <v>44253</v>
      </c>
      <c r="G50" t="s">
        <v>23</v>
      </c>
      <c r="H50">
        <v>75280</v>
      </c>
    </row>
    <row r="51" spans="2:8">
      <c r="B51" t="s">
        <v>156</v>
      </c>
      <c r="C51" t="s">
        <v>15</v>
      </c>
      <c r="D51">
        <v>34</v>
      </c>
      <c r="E51" t="s">
        <v>13</v>
      </c>
      <c r="F51" s="1">
        <v>44594</v>
      </c>
      <c r="G51" t="s">
        <v>17</v>
      </c>
      <c r="H51">
        <v>58940</v>
      </c>
    </row>
    <row r="52" spans="2:8">
      <c r="B52" t="s">
        <v>157</v>
      </c>
      <c r="C52" t="s">
        <v>15</v>
      </c>
      <c r="D52">
        <v>28</v>
      </c>
      <c r="E52" t="s">
        <v>13</v>
      </c>
      <c r="F52" s="1">
        <v>44425</v>
      </c>
      <c r="G52" t="s">
        <v>12</v>
      </c>
      <c r="H52">
        <v>104770</v>
      </c>
    </row>
    <row r="53" spans="2:8">
      <c r="B53" t="s">
        <v>158</v>
      </c>
      <c r="C53" t="s">
        <v>8</v>
      </c>
      <c r="D53">
        <v>21</v>
      </c>
      <c r="E53" t="s">
        <v>13</v>
      </c>
      <c r="F53" s="1">
        <v>44701</v>
      </c>
      <c r="G53" t="s">
        <v>12</v>
      </c>
      <c r="H53">
        <v>57090</v>
      </c>
    </row>
    <row r="54" spans="2:8">
      <c r="B54" t="s">
        <v>159</v>
      </c>
      <c r="C54" t="s">
        <v>8</v>
      </c>
      <c r="D54">
        <v>27</v>
      </c>
      <c r="E54" t="s">
        <v>10</v>
      </c>
      <c r="F54" s="1">
        <v>44174</v>
      </c>
      <c r="G54" t="s">
        <v>17</v>
      </c>
      <c r="H54">
        <v>91650</v>
      </c>
    </row>
    <row r="55" spans="2:8">
      <c r="B55" t="s">
        <v>160</v>
      </c>
      <c r="C55" t="s">
        <v>8</v>
      </c>
      <c r="D55">
        <v>42</v>
      </c>
      <c r="E55" t="s">
        <v>18</v>
      </c>
      <c r="F55" s="1">
        <v>44670</v>
      </c>
      <c r="G55" t="s">
        <v>17</v>
      </c>
      <c r="H55">
        <v>70270</v>
      </c>
    </row>
    <row r="56" spans="2:8">
      <c r="B56" t="s">
        <v>161</v>
      </c>
      <c r="C56" t="s">
        <v>15</v>
      </c>
      <c r="D56">
        <v>28</v>
      </c>
      <c r="E56" t="s">
        <v>13</v>
      </c>
      <c r="F56" s="1">
        <v>44124</v>
      </c>
      <c r="G56" t="s">
        <v>17</v>
      </c>
      <c r="H56">
        <v>75970</v>
      </c>
    </row>
    <row r="57" spans="2:8">
      <c r="B57" t="s">
        <v>162</v>
      </c>
      <c r="D57">
        <v>27</v>
      </c>
      <c r="E57" t="s">
        <v>10</v>
      </c>
      <c r="F57" s="1">
        <v>44212</v>
      </c>
      <c r="G57" t="s">
        <v>23</v>
      </c>
      <c r="H57">
        <v>90700</v>
      </c>
    </row>
    <row r="58" spans="2:8">
      <c r="B58" t="s">
        <v>163</v>
      </c>
      <c r="C58" t="s">
        <v>8</v>
      </c>
      <c r="D58">
        <v>30</v>
      </c>
      <c r="E58" t="s">
        <v>13</v>
      </c>
      <c r="F58" s="1">
        <v>44607</v>
      </c>
      <c r="G58" t="s">
        <v>12</v>
      </c>
      <c r="H58">
        <v>60570</v>
      </c>
    </row>
    <row r="59" spans="2:8">
      <c r="B59" t="s">
        <v>164</v>
      </c>
      <c r="C59" t="s">
        <v>8</v>
      </c>
      <c r="D59">
        <v>33</v>
      </c>
      <c r="E59" t="s">
        <v>13</v>
      </c>
      <c r="F59" s="1">
        <v>44103</v>
      </c>
      <c r="G59" t="s">
        <v>12</v>
      </c>
      <c r="H59">
        <v>115920</v>
      </c>
    </row>
    <row r="60" spans="2:8">
      <c r="B60" t="s">
        <v>165</v>
      </c>
      <c r="C60" t="s">
        <v>15</v>
      </c>
      <c r="D60">
        <v>33</v>
      </c>
      <c r="E60" t="s">
        <v>13</v>
      </c>
      <c r="F60" s="1">
        <v>44006</v>
      </c>
      <c r="G60" t="s">
        <v>17</v>
      </c>
      <c r="H60">
        <v>65360</v>
      </c>
    </row>
    <row r="61" spans="2:8">
      <c r="B61" t="s">
        <v>166</v>
      </c>
      <c r="D61">
        <v>30</v>
      </c>
      <c r="E61" t="s">
        <v>13</v>
      </c>
      <c r="F61" s="1">
        <v>44535</v>
      </c>
      <c r="G61" t="s">
        <v>17</v>
      </c>
      <c r="H61">
        <v>64000</v>
      </c>
    </row>
    <row r="62" spans="2:8">
      <c r="B62" t="s">
        <v>167</v>
      </c>
      <c r="C62" t="s">
        <v>15</v>
      </c>
      <c r="D62">
        <v>34</v>
      </c>
      <c r="E62" t="s">
        <v>13</v>
      </c>
      <c r="F62" s="1">
        <v>44383</v>
      </c>
      <c r="G62" t="s">
        <v>17</v>
      </c>
      <c r="H62">
        <v>92450</v>
      </c>
    </row>
    <row r="63" spans="2:8">
      <c r="B63" t="s">
        <v>168</v>
      </c>
      <c r="C63" t="s">
        <v>8</v>
      </c>
      <c r="D63">
        <v>31</v>
      </c>
      <c r="E63" t="s">
        <v>13</v>
      </c>
      <c r="F63" s="1">
        <v>44450</v>
      </c>
      <c r="G63" t="s">
        <v>23</v>
      </c>
      <c r="H63">
        <v>48950</v>
      </c>
    </row>
    <row r="64" spans="2:8">
      <c r="B64" t="s">
        <v>169</v>
      </c>
      <c r="C64" t="s">
        <v>15</v>
      </c>
      <c r="D64">
        <v>27</v>
      </c>
      <c r="E64" t="s">
        <v>13</v>
      </c>
      <c r="F64" s="1">
        <v>44625</v>
      </c>
      <c r="G64" t="s">
        <v>23</v>
      </c>
      <c r="H64">
        <v>83750</v>
      </c>
    </row>
    <row r="65" spans="2:8">
      <c r="B65" t="s">
        <v>170</v>
      </c>
      <c r="C65" t="s">
        <v>15</v>
      </c>
      <c r="D65">
        <v>40</v>
      </c>
      <c r="E65" t="s">
        <v>13</v>
      </c>
      <c r="F65" s="1">
        <v>44276</v>
      </c>
      <c r="G65" t="s">
        <v>23</v>
      </c>
      <c r="H65">
        <v>87620</v>
      </c>
    </row>
    <row r="66" spans="2:8">
      <c r="B66" t="s">
        <v>171</v>
      </c>
      <c r="C66" t="s">
        <v>15</v>
      </c>
      <c r="D66">
        <v>20</v>
      </c>
      <c r="E66" t="s">
        <v>18</v>
      </c>
      <c r="F66" s="1">
        <v>44476</v>
      </c>
      <c r="G66" t="s">
        <v>9</v>
      </c>
      <c r="H66">
        <v>68900</v>
      </c>
    </row>
    <row r="67" spans="2:8">
      <c r="B67" t="s">
        <v>172</v>
      </c>
      <c r="C67" t="s">
        <v>8</v>
      </c>
      <c r="D67">
        <v>32</v>
      </c>
      <c r="E67" t="s">
        <v>13</v>
      </c>
      <c r="F67" s="1">
        <v>44403</v>
      </c>
      <c r="G67" t="s">
        <v>9</v>
      </c>
      <c r="H67">
        <v>53540</v>
      </c>
    </row>
    <row r="68" spans="2:8">
      <c r="B68" t="s">
        <v>173</v>
      </c>
      <c r="C68" t="s">
        <v>8</v>
      </c>
      <c r="D68">
        <v>28</v>
      </c>
      <c r="E68" t="s">
        <v>49</v>
      </c>
      <c r="F68" s="1">
        <v>44758</v>
      </c>
      <c r="G68" t="s">
        <v>9</v>
      </c>
      <c r="H68">
        <v>43510</v>
      </c>
    </row>
    <row r="69" spans="2:8">
      <c r="B69" t="s">
        <v>174</v>
      </c>
      <c r="C69" t="s">
        <v>15</v>
      </c>
      <c r="D69">
        <v>38</v>
      </c>
      <c r="E69" t="s">
        <v>43</v>
      </c>
      <c r="F69" s="1">
        <v>44316</v>
      </c>
      <c r="G69" t="s">
        <v>9</v>
      </c>
      <c r="H69">
        <v>109160</v>
      </c>
    </row>
    <row r="70" spans="2:8">
      <c r="B70" t="s">
        <v>175</v>
      </c>
      <c r="C70" t="s">
        <v>8</v>
      </c>
      <c r="D70">
        <v>40</v>
      </c>
      <c r="E70" t="s">
        <v>13</v>
      </c>
      <c r="F70" s="1">
        <v>44204</v>
      </c>
      <c r="G70" t="s">
        <v>12</v>
      </c>
      <c r="H70">
        <v>99750</v>
      </c>
    </row>
    <row r="71" spans="2:8">
      <c r="B71" t="s">
        <v>176</v>
      </c>
      <c r="C71" t="s">
        <v>15</v>
      </c>
      <c r="D71">
        <v>31</v>
      </c>
      <c r="E71" t="s">
        <v>13</v>
      </c>
      <c r="F71" s="1">
        <v>44084</v>
      </c>
      <c r="G71" t="s">
        <v>23</v>
      </c>
      <c r="H71">
        <v>41980</v>
      </c>
    </row>
    <row r="72" spans="2:8">
      <c r="B72" t="s">
        <v>177</v>
      </c>
      <c r="C72" t="s">
        <v>8</v>
      </c>
      <c r="D72">
        <v>36</v>
      </c>
      <c r="E72" t="s">
        <v>13</v>
      </c>
      <c r="F72" s="1">
        <v>44272</v>
      </c>
      <c r="G72" t="s">
        <v>17</v>
      </c>
      <c r="H72">
        <v>71380</v>
      </c>
    </row>
    <row r="73" spans="2:8">
      <c r="B73" t="s">
        <v>178</v>
      </c>
      <c r="C73" t="s">
        <v>8</v>
      </c>
      <c r="D73">
        <v>27</v>
      </c>
      <c r="E73" t="s">
        <v>49</v>
      </c>
      <c r="F73" s="1">
        <v>44547</v>
      </c>
      <c r="G73" t="s">
        <v>12</v>
      </c>
      <c r="H73">
        <v>113280</v>
      </c>
    </row>
    <row r="74" spans="2:8">
      <c r="B74" t="s">
        <v>179</v>
      </c>
      <c r="C74" t="s">
        <v>15</v>
      </c>
      <c r="D74">
        <v>33</v>
      </c>
      <c r="E74" t="s">
        <v>13</v>
      </c>
      <c r="F74" s="1">
        <v>44747</v>
      </c>
      <c r="G74" t="s">
        <v>17</v>
      </c>
      <c r="H74">
        <v>86570</v>
      </c>
    </row>
    <row r="75" spans="2:8">
      <c r="B75" t="s">
        <v>180</v>
      </c>
      <c r="C75" t="s">
        <v>8</v>
      </c>
      <c r="D75">
        <v>26</v>
      </c>
      <c r="E75" t="s">
        <v>13</v>
      </c>
      <c r="F75" s="1">
        <v>44350</v>
      </c>
      <c r="G75" t="s">
        <v>12</v>
      </c>
      <c r="H75">
        <v>53540</v>
      </c>
    </row>
    <row r="76" spans="2:8">
      <c r="B76" t="s">
        <v>181</v>
      </c>
      <c r="C76" t="s">
        <v>8</v>
      </c>
      <c r="D76">
        <v>37</v>
      </c>
      <c r="E76" t="s">
        <v>13</v>
      </c>
      <c r="F76" s="1">
        <v>44640</v>
      </c>
      <c r="G76" t="s">
        <v>23</v>
      </c>
      <c r="H76">
        <v>69070</v>
      </c>
    </row>
    <row r="77" spans="2:8">
      <c r="B77" t="s">
        <v>182</v>
      </c>
      <c r="C77" t="s">
        <v>15</v>
      </c>
      <c r="D77">
        <v>30</v>
      </c>
      <c r="E77" t="s">
        <v>18</v>
      </c>
      <c r="F77" s="1">
        <v>44328</v>
      </c>
      <c r="G77" t="s">
        <v>17</v>
      </c>
      <c r="H77">
        <v>67910</v>
      </c>
    </row>
    <row r="78" spans="2:8">
      <c r="B78" t="s">
        <v>183</v>
      </c>
      <c r="C78" t="s">
        <v>8</v>
      </c>
      <c r="D78">
        <v>30</v>
      </c>
      <c r="E78" t="s">
        <v>13</v>
      </c>
      <c r="F78" s="1">
        <v>44214</v>
      </c>
      <c r="G78" t="s">
        <v>23</v>
      </c>
      <c r="H78">
        <v>69120</v>
      </c>
    </row>
    <row r="79" spans="2:8">
      <c r="B79" t="s">
        <v>184</v>
      </c>
      <c r="C79" t="s">
        <v>15</v>
      </c>
      <c r="D79">
        <v>34</v>
      </c>
      <c r="E79" t="s">
        <v>13</v>
      </c>
      <c r="F79" s="1">
        <v>44550</v>
      </c>
      <c r="G79" t="s">
        <v>17</v>
      </c>
      <c r="H79">
        <v>60130</v>
      </c>
    </row>
    <row r="80" spans="2:8">
      <c r="B80" t="s">
        <v>185</v>
      </c>
      <c r="C80" t="s">
        <v>8</v>
      </c>
      <c r="D80">
        <v>23</v>
      </c>
      <c r="E80" t="s">
        <v>13</v>
      </c>
      <c r="F80" s="1">
        <v>44378</v>
      </c>
      <c r="G80" t="s">
        <v>12</v>
      </c>
      <c r="H80">
        <v>106460</v>
      </c>
    </row>
    <row r="81" spans="2:8">
      <c r="B81" t="s">
        <v>186</v>
      </c>
      <c r="C81" t="s">
        <v>15</v>
      </c>
      <c r="D81">
        <v>37</v>
      </c>
      <c r="E81" t="s">
        <v>13</v>
      </c>
      <c r="F81" s="1">
        <v>44389</v>
      </c>
      <c r="G81" t="s">
        <v>26</v>
      </c>
      <c r="H81">
        <v>118100</v>
      </c>
    </row>
    <row r="82" spans="2:8">
      <c r="B82" t="s">
        <v>187</v>
      </c>
      <c r="C82" t="s">
        <v>15</v>
      </c>
      <c r="D82">
        <v>36</v>
      </c>
      <c r="E82" t="s">
        <v>13</v>
      </c>
      <c r="F82" s="1">
        <v>44468</v>
      </c>
      <c r="G82" t="s">
        <v>12</v>
      </c>
      <c r="H82">
        <v>78390</v>
      </c>
    </row>
    <row r="83" spans="2:8">
      <c r="B83" t="s">
        <v>188</v>
      </c>
      <c r="C83" t="s">
        <v>15</v>
      </c>
      <c r="D83">
        <v>30</v>
      </c>
      <c r="E83" t="s">
        <v>13</v>
      </c>
      <c r="F83" s="1">
        <v>44789</v>
      </c>
      <c r="G83" t="s">
        <v>12</v>
      </c>
      <c r="H83">
        <v>114180</v>
      </c>
    </row>
    <row r="84" spans="2:8">
      <c r="B84" t="s">
        <v>189</v>
      </c>
      <c r="C84" t="s">
        <v>15</v>
      </c>
      <c r="D84">
        <v>28</v>
      </c>
      <c r="E84" t="s">
        <v>13</v>
      </c>
      <c r="F84" s="1">
        <v>44590</v>
      </c>
      <c r="G84" t="s">
        <v>12</v>
      </c>
      <c r="H84">
        <v>104120</v>
      </c>
    </row>
    <row r="85" spans="2:8">
      <c r="B85" t="s">
        <v>190</v>
      </c>
      <c r="C85" t="s">
        <v>8</v>
      </c>
      <c r="D85">
        <v>30</v>
      </c>
      <c r="E85" t="s">
        <v>13</v>
      </c>
      <c r="F85" s="1">
        <v>44640</v>
      </c>
      <c r="G85" t="s">
        <v>12</v>
      </c>
      <c r="H85">
        <v>67950</v>
      </c>
    </row>
    <row r="86" spans="2:8">
      <c r="B86" t="s">
        <v>191</v>
      </c>
      <c r="C86" t="s">
        <v>15</v>
      </c>
      <c r="D86">
        <v>29</v>
      </c>
      <c r="E86" t="s">
        <v>13</v>
      </c>
      <c r="F86" s="1">
        <v>43962</v>
      </c>
      <c r="G86" t="s">
        <v>23</v>
      </c>
      <c r="H86">
        <v>34980</v>
      </c>
    </row>
    <row r="87" spans="2:8">
      <c r="B87" t="s">
        <v>192</v>
      </c>
      <c r="C87" t="s">
        <v>15</v>
      </c>
      <c r="D87">
        <v>24</v>
      </c>
      <c r="E87" t="s">
        <v>13</v>
      </c>
      <c r="F87" s="1">
        <v>44087</v>
      </c>
      <c r="G87" t="s">
        <v>23</v>
      </c>
      <c r="H87">
        <v>62780</v>
      </c>
    </row>
    <row r="88" spans="2:8">
      <c r="B88" t="s">
        <v>193</v>
      </c>
      <c r="C88" t="s">
        <v>8</v>
      </c>
      <c r="D88">
        <v>20</v>
      </c>
      <c r="E88" t="s">
        <v>13</v>
      </c>
      <c r="F88" s="1">
        <v>44397</v>
      </c>
      <c r="G88" t="s">
        <v>23</v>
      </c>
      <c r="H88">
        <v>107700</v>
      </c>
    </row>
    <row r="89" spans="2:8">
      <c r="B89" t="s">
        <v>194</v>
      </c>
      <c r="C89" t="s">
        <v>8</v>
      </c>
      <c r="D89">
        <v>25</v>
      </c>
      <c r="E89" t="s">
        <v>13</v>
      </c>
      <c r="F89" s="1">
        <v>44322</v>
      </c>
      <c r="G89" t="s">
        <v>9</v>
      </c>
      <c r="H89">
        <v>65700</v>
      </c>
    </row>
    <row r="90" spans="2:8">
      <c r="B90" t="s">
        <v>195</v>
      </c>
      <c r="C90" t="s">
        <v>15</v>
      </c>
      <c r="D90">
        <v>33</v>
      </c>
      <c r="E90" t="s">
        <v>49</v>
      </c>
      <c r="F90" s="1">
        <v>44313</v>
      </c>
      <c r="G90" t="s">
        <v>23</v>
      </c>
      <c r="H90">
        <v>75480</v>
      </c>
    </row>
    <row r="91" spans="2:8">
      <c r="B91" t="s">
        <v>196</v>
      </c>
      <c r="C91" t="s">
        <v>8</v>
      </c>
      <c r="D91">
        <v>33</v>
      </c>
      <c r="E91" t="s">
        <v>13</v>
      </c>
      <c r="F91" s="1">
        <v>44448</v>
      </c>
      <c r="G91" t="s">
        <v>23</v>
      </c>
      <c r="H91">
        <v>53870</v>
      </c>
    </row>
    <row r="92" spans="2:8">
      <c r="B92" t="s">
        <v>197</v>
      </c>
      <c r="C92" t="s">
        <v>15</v>
      </c>
      <c r="D92">
        <v>36</v>
      </c>
      <c r="E92" t="s">
        <v>13</v>
      </c>
      <c r="F92" s="1">
        <v>44433</v>
      </c>
      <c r="G92" t="s">
        <v>9</v>
      </c>
      <c r="H92">
        <v>78540</v>
      </c>
    </row>
    <row r="93" spans="2:8">
      <c r="B93" t="s">
        <v>198</v>
      </c>
      <c r="C93" t="s">
        <v>8</v>
      </c>
      <c r="D93">
        <v>19</v>
      </c>
      <c r="E93" t="s">
        <v>13</v>
      </c>
      <c r="F93" s="1">
        <v>44218</v>
      </c>
      <c r="G93" t="s">
        <v>12</v>
      </c>
      <c r="H93">
        <v>58960</v>
      </c>
    </row>
    <row r="94" spans="2:8">
      <c r="B94" t="s">
        <v>199</v>
      </c>
      <c r="C94" t="s">
        <v>8</v>
      </c>
      <c r="D94">
        <v>46</v>
      </c>
      <c r="E94" t="s">
        <v>13</v>
      </c>
      <c r="F94" s="1">
        <v>44697</v>
      </c>
      <c r="G94" t="s">
        <v>12</v>
      </c>
      <c r="H94">
        <v>70610</v>
      </c>
    </row>
    <row r="95" spans="2:8">
      <c r="B95" t="s">
        <v>200</v>
      </c>
      <c r="C95" t="s">
        <v>8</v>
      </c>
      <c r="D95">
        <v>33</v>
      </c>
      <c r="E95" t="s">
        <v>13</v>
      </c>
      <c r="F95" s="1">
        <v>44181</v>
      </c>
      <c r="G95" t="s">
        <v>17</v>
      </c>
      <c r="H95">
        <v>59430</v>
      </c>
    </row>
    <row r="96" spans="2:8">
      <c r="B96" t="s">
        <v>201</v>
      </c>
      <c r="C96" t="s">
        <v>8</v>
      </c>
      <c r="D96">
        <v>33</v>
      </c>
      <c r="E96" t="s">
        <v>10</v>
      </c>
      <c r="F96" s="1">
        <v>44640</v>
      </c>
      <c r="G96" t="s">
        <v>12</v>
      </c>
      <c r="H96">
        <v>48530</v>
      </c>
    </row>
    <row r="97" spans="2:8">
      <c r="B97" t="s">
        <v>202</v>
      </c>
      <c r="C97" t="s">
        <v>15</v>
      </c>
      <c r="D97">
        <v>33</v>
      </c>
      <c r="E97" t="s">
        <v>13</v>
      </c>
      <c r="F97" s="1">
        <v>44129</v>
      </c>
      <c r="G97" t="s">
        <v>23</v>
      </c>
      <c r="H97">
        <v>96140</v>
      </c>
    </row>
    <row r="98" spans="2:8">
      <c r="B98" t="s">
        <v>111</v>
      </c>
      <c r="C98" t="s">
        <v>8</v>
      </c>
      <c r="D98">
        <v>20</v>
      </c>
      <c r="E98" t="s">
        <v>13</v>
      </c>
      <c r="F98" s="1">
        <v>44122</v>
      </c>
      <c r="G98" t="s">
        <v>23</v>
      </c>
      <c r="H98">
        <v>112650</v>
      </c>
    </row>
    <row r="99" spans="2:8">
      <c r="B99" t="s">
        <v>112</v>
      </c>
      <c r="C99" t="s">
        <v>15</v>
      </c>
      <c r="D99">
        <v>32</v>
      </c>
      <c r="E99" t="s">
        <v>10</v>
      </c>
      <c r="F99" s="1">
        <v>44293</v>
      </c>
      <c r="G99" t="s">
        <v>23</v>
      </c>
      <c r="H99">
        <v>43840</v>
      </c>
    </row>
    <row r="100" spans="2:8">
      <c r="B100" t="s">
        <v>113</v>
      </c>
      <c r="C100" t="s">
        <v>8</v>
      </c>
      <c r="D100">
        <v>31</v>
      </c>
      <c r="E100" t="s">
        <v>13</v>
      </c>
      <c r="F100" s="1">
        <v>44663</v>
      </c>
      <c r="G100" t="s">
        <v>12</v>
      </c>
      <c r="H100">
        <v>103550</v>
      </c>
    </row>
    <row r="101" spans="2:8">
      <c r="B101" t="s">
        <v>114</v>
      </c>
      <c r="C101" t="s">
        <v>15</v>
      </c>
      <c r="D101">
        <v>32</v>
      </c>
      <c r="E101" t="s">
        <v>13</v>
      </c>
      <c r="F101" s="1">
        <v>44339</v>
      </c>
      <c r="G101" t="s">
        <v>26</v>
      </c>
      <c r="H101">
        <v>45510</v>
      </c>
    </row>
    <row r="102" spans="2:8">
      <c r="B102" t="s">
        <v>115</v>
      </c>
      <c r="D102">
        <v>37</v>
      </c>
      <c r="E102" t="s">
        <v>18</v>
      </c>
      <c r="F102" s="1">
        <v>44085</v>
      </c>
      <c r="G102" t="s">
        <v>17</v>
      </c>
      <c r="H102">
        <v>115440</v>
      </c>
    </row>
    <row r="103" spans="2:8">
      <c r="B103" t="s">
        <v>116</v>
      </c>
      <c r="C103" t="s">
        <v>15</v>
      </c>
      <c r="D103">
        <v>38</v>
      </c>
      <c r="E103" t="s">
        <v>10</v>
      </c>
      <c r="F103" s="1">
        <v>44268</v>
      </c>
      <c r="G103" t="s">
        <v>9</v>
      </c>
      <c r="H103">
        <v>56870</v>
      </c>
    </row>
    <row r="104" spans="2:8">
      <c r="B104" t="s">
        <v>117</v>
      </c>
      <c r="C104" t="s">
        <v>15</v>
      </c>
      <c r="D104">
        <v>25</v>
      </c>
      <c r="E104" t="s">
        <v>13</v>
      </c>
      <c r="F104" s="1">
        <v>44144</v>
      </c>
      <c r="G104" t="s">
        <v>9</v>
      </c>
      <c r="H104">
        <v>92700</v>
      </c>
    </row>
    <row r="105" spans="2:8">
      <c r="B105" t="s">
        <v>118</v>
      </c>
      <c r="D105">
        <v>32</v>
      </c>
      <c r="E105" t="s">
        <v>13</v>
      </c>
      <c r="F105" s="1">
        <v>44713</v>
      </c>
      <c r="G105" t="s">
        <v>23</v>
      </c>
      <c r="H105">
        <v>91310</v>
      </c>
    </row>
    <row r="106" spans="2:8">
      <c r="B106" t="s">
        <v>119</v>
      </c>
      <c r="C106" t="s">
        <v>8</v>
      </c>
      <c r="D106">
        <v>33</v>
      </c>
      <c r="E106" t="s">
        <v>13</v>
      </c>
      <c r="F106" s="1">
        <v>44324</v>
      </c>
      <c r="G106" t="s">
        <v>9</v>
      </c>
      <c r="H106">
        <v>74550</v>
      </c>
    </row>
    <row r="107" spans="2:8">
      <c r="B107" t="s">
        <v>120</v>
      </c>
      <c r="C107" t="s">
        <v>8</v>
      </c>
      <c r="D107">
        <v>25</v>
      </c>
      <c r="E107" t="s">
        <v>10</v>
      </c>
      <c r="F107" s="1">
        <v>44665</v>
      </c>
      <c r="G107" t="s">
        <v>12</v>
      </c>
      <c r="H107">
        <v>109190</v>
      </c>
    </row>
    <row r="108" spans="2:8">
      <c r="B108" t="s">
        <v>121</v>
      </c>
      <c r="C108" t="s">
        <v>15</v>
      </c>
      <c r="D108">
        <v>40</v>
      </c>
      <c r="E108" t="s">
        <v>13</v>
      </c>
      <c r="F108" s="1">
        <v>44320</v>
      </c>
      <c r="G108" t="s">
        <v>23</v>
      </c>
      <c r="H108">
        <v>104410</v>
      </c>
    </row>
    <row r="109" spans="2:8">
      <c r="B109" t="s">
        <v>122</v>
      </c>
      <c r="C109" t="s">
        <v>8</v>
      </c>
      <c r="D109">
        <v>30</v>
      </c>
      <c r="E109" t="s">
        <v>13</v>
      </c>
      <c r="F109" s="1">
        <v>44544</v>
      </c>
      <c r="G109" t="s">
        <v>17</v>
      </c>
      <c r="H109">
        <v>96800</v>
      </c>
    </row>
    <row r="110" spans="2:8">
      <c r="B110" t="s">
        <v>123</v>
      </c>
      <c r="C110" t="s">
        <v>8</v>
      </c>
      <c r="D110">
        <v>28</v>
      </c>
      <c r="E110" t="s">
        <v>10</v>
      </c>
      <c r="F110" s="1">
        <v>43980</v>
      </c>
      <c r="G110" t="s">
        <v>17</v>
      </c>
      <c r="H110">
        <v>48170</v>
      </c>
    </row>
    <row r="111" spans="2:8">
      <c r="B111" t="s">
        <v>124</v>
      </c>
      <c r="C111" t="s">
        <v>8</v>
      </c>
      <c r="D111">
        <v>21</v>
      </c>
      <c r="E111" t="s">
        <v>13</v>
      </c>
      <c r="F111" s="1">
        <v>44042</v>
      </c>
      <c r="G111" t="s">
        <v>12</v>
      </c>
      <c r="H111">
        <v>37920</v>
      </c>
    </row>
    <row r="112" spans="2:8">
      <c r="B112" t="s">
        <v>125</v>
      </c>
      <c r="C112" t="s">
        <v>8</v>
      </c>
      <c r="D112">
        <v>34</v>
      </c>
      <c r="E112" t="s">
        <v>13</v>
      </c>
      <c r="F112" s="1">
        <v>44642</v>
      </c>
      <c r="G112" t="s">
        <v>12</v>
      </c>
      <c r="H112">
        <v>112650</v>
      </c>
    </row>
    <row r="113" spans="2:8">
      <c r="B113" t="s">
        <v>126</v>
      </c>
      <c r="C113" t="s">
        <v>15</v>
      </c>
      <c r="D113">
        <v>34</v>
      </c>
      <c r="E113" t="s">
        <v>18</v>
      </c>
      <c r="F113" s="1">
        <v>44660</v>
      </c>
      <c r="G113" t="s">
        <v>9</v>
      </c>
      <c r="H113">
        <v>49630</v>
      </c>
    </row>
    <row r="114" spans="2:8">
      <c r="B114" t="s">
        <v>127</v>
      </c>
      <c r="C114" t="s">
        <v>8</v>
      </c>
      <c r="D114">
        <v>36</v>
      </c>
      <c r="E114" t="s">
        <v>13</v>
      </c>
      <c r="F114" s="1">
        <v>43958</v>
      </c>
      <c r="G114" t="s">
        <v>23</v>
      </c>
      <c r="H114">
        <v>118840</v>
      </c>
    </row>
    <row r="115" spans="2:8">
      <c r="B115" t="s">
        <v>128</v>
      </c>
      <c r="C115" t="s">
        <v>8</v>
      </c>
      <c r="D115">
        <v>30</v>
      </c>
      <c r="E115" t="s">
        <v>13</v>
      </c>
      <c r="F115" s="1">
        <v>44789</v>
      </c>
      <c r="G115" t="s">
        <v>23</v>
      </c>
      <c r="H115">
        <v>69710</v>
      </c>
    </row>
    <row r="116" spans="2:8">
      <c r="B116" t="s">
        <v>129</v>
      </c>
      <c r="C116" t="s">
        <v>8</v>
      </c>
      <c r="D116">
        <v>20</v>
      </c>
      <c r="E116" t="s">
        <v>13</v>
      </c>
      <c r="F116" s="1">
        <v>44683</v>
      </c>
      <c r="G116" t="s">
        <v>12</v>
      </c>
      <c r="H116">
        <v>79570</v>
      </c>
    </row>
    <row r="117" spans="2:8">
      <c r="B117" t="s">
        <v>130</v>
      </c>
      <c r="C117" t="s">
        <v>15</v>
      </c>
      <c r="D117">
        <v>22</v>
      </c>
      <c r="E117" t="s">
        <v>10</v>
      </c>
      <c r="F117" s="1">
        <v>44388</v>
      </c>
      <c r="G117" t="s">
        <v>12</v>
      </c>
      <c r="H117">
        <v>76900</v>
      </c>
    </row>
  </sheetData>
  <conditionalFormatting sqref="B5:B117">
    <cfRule type="duplicateValues" dxfId="8" priority="1"/>
  </conditionalFormatting>
  <conditionalFormatting sqref="B11">
    <cfRule type="duplicateValues" dxfId="7" priority="2"/>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0880E-1332-4790-8061-15D29B7D0C8C}">
  <sheetPr>
    <tabColor theme="4"/>
  </sheetPr>
  <dimension ref="B3:AK186"/>
  <sheetViews>
    <sheetView topLeftCell="Y1" zoomScale="92" zoomScaleNormal="92" workbookViewId="0">
      <selection activeCell="Q24" sqref="Q24"/>
    </sheetView>
  </sheetViews>
  <sheetFormatPr defaultRowHeight="14.45"/>
  <cols>
    <col min="2" max="2" width="30" bestFit="1" customWidth="1"/>
    <col min="3" max="3" width="10" bestFit="1" customWidth="1"/>
    <col min="4" max="4" width="6.85546875" bestFit="1" customWidth="1"/>
    <col min="5" max="5" width="14.140625" bestFit="1" customWidth="1"/>
    <col min="6" max="6" width="13.85546875" bestFit="1" customWidth="1"/>
    <col min="7" max="7" width="14.28515625" bestFit="1" customWidth="1"/>
    <col min="8" max="8" width="12.42578125" bestFit="1" customWidth="1"/>
    <col min="9" max="9" width="10.28515625" bestFit="1" customWidth="1"/>
    <col min="10" max="10" width="9.7109375" bestFit="1" customWidth="1"/>
    <col min="11" max="11" width="16.7109375" bestFit="1" customWidth="1"/>
    <col min="12" max="12" width="10.42578125" bestFit="1" customWidth="1"/>
    <col min="13" max="13" width="5.28515625" customWidth="1"/>
    <col min="14" max="14" width="17.140625" bestFit="1" customWidth="1"/>
    <col min="15" max="15" width="13" bestFit="1" customWidth="1"/>
    <col min="16" max="16" width="6.5703125" bestFit="1" customWidth="1"/>
    <col min="17" max="17" width="9.7109375" bestFit="1" customWidth="1"/>
    <col min="19" max="19" width="11.140625" customWidth="1"/>
    <col min="20" max="20" width="4.7109375" customWidth="1"/>
    <col min="21" max="21" width="28.85546875" bestFit="1" customWidth="1"/>
    <col min="22" max="22" width="7.140625" bestFit="1" customWidth="1"/>
    <col min="23" max="23" width="3.28515625" bestFit="1" customWidth="1"/>
    <col min="24" max="24" width="13.42578125" bestFit="1" customWidth="1"/>
    <col min="25" max="25" width="6.5703125" bestFit="1" customWidth="1"/>
    <col min="26" max="26" width="5.28515625" bestFit="1" customWidth="1"/>
    <col min="27" max="27" width="7.5703125" bestFit="1" customWidth="1"/>
    <col min="28" max="28" width="4.140625" bestFit="1" customWidth="1"/>
    <col min="29" max="29" width="13" bestFit="1" customWidth="1"/>
    <col min="33" max="33" width="5.28515625" customWidth="1"/>
    <col min="35" max="35" width="16.42578125" bestFit="1" customWidth="1"/>
    <col min="36" max="36" width="17.28515625" bestFit="1" customWidth="1"/>
    <col min="37" max="38" width="8.140625" bestFit="1" customWidth="1"/>
    <col min="39" max="39" width="11" bestFit="1" customWidth="1"/>
    <col min="40" max="40" width="15.7109375" bestFit="1" customWidth="1"/>
    <col min="41" max="41" width="18.7109375" bestFit="1" customWidth="1"/>
    <col min="42" max="42" width="5.28515625" customWidth="1"/>
  </cols>
  <sheetData>
    <row r="3" spans="2:37">
      <c r="B3" t="s">
        <v>0</v>
      </c>
      <c r="C3" t="s">
        <v>1</v>
      </c>
      <c r="D3" t="s">
        <v>3</v>
      </c>
      <c r="E3" t="s">
        <v>6</v>
      </c>
      <c r="F3" t="s">
        <v>4</v>
      </c>
      <c r="G3" t="s">
        <v>2</v>
      </c>
      <c r="H3" t="s">
        <v>5</v>
      </c>
      <c r="I3" t="s">
        <v>203</v>
      </c>
      <c r="J3" t="s">
        <v>204</v>
      </c>
    </row>
    <row r="4" spans="2:37">
      <c r="B4" t="s">
        <v>111</v>
      </c>
      <c r="C4" t="s">
        <v>8</v>
      </c>
      <c r="D4">
        <v>20</v>
      </c>
      <c r="E4" t="s">
        <v>13</v>
      </c>
      <c r="F4" s="3">
        <v>44122</v>
      </c>
      <c r="G4" t="s">
        <v>23</v>
      </c>
      <c r="H4" s="2">
        <v>112650</v>
      </c>
      <c r="I4" t="s">
        <v>205</v>
      </c>
      <c r="J4" s="4">
        <f ca="1">TODAY()-staffs[[#This Row],[Date Joined]]/365</f>
        <v>45353.117808219176</v>
      </c>
      <c r="M4" s="6">
        <v>1</v>
      </c>
      <c r="N4" s="12" t="s">
        <v>206</v>
      </c>
    </row>
    <row r="5" spans="2:37">
      <c r="B5" t="s">
        <v>112</v>
      </c>
      <c r="C5" t="s">
        <v>15</v>
      </c>
      <c r="D5">
        <v>32</v>
      </c>
      <c r="E5" t="s">
        <v>10</v>
      </c>
      <c r="F5" s="3">
        <v>44293</v>
      </c>
      <c r="G5" t="s">
        <v>23</v>
      </c>
      <c r="H5" s="2">
        <v>43840</v>
      </c>
      <c r="I5" t="s">
        <v>205</v>
      </c>
      <c r="J5" s="4">
        <f ca="1">TODAY()-staffs[[#This Row],[Date Joined]]/365</f>
        <v>45352.649315068491</v>
      </c>
      <c r="T5" s="11">
        <v>3</v>
      </c>
      <c r="U5" s="12" t="s">
        <v>207</v>
      </c>
      <c r="V5" s="12"/>
    </row>
    <row r="6" spans="2:37">
      <c r="B6" t="s">
        <v>113</v>
      </c>
      <c r="C6" t="s">
        <v>8</v>
      </c>
      <c r="D6">
        <v>31</v>
      </c>
      <c r="E6" t="s">
        <v>13</v>
      </c>
      <c r="F6" s="3">
        <v>44663</v>
      </c>
      <c r="G6" t="s">
        <v>12</v>
      </c>
      <c r="H6" s="2">
        <v>103550</v>
      </c>
      <c r="I6" t="s">
        <v>205</v>
      </c>
      <c r="J6" s="4">
        <f ca="1">TODAY()-staffs[[#This Row],[Date Joined]]/365</f>
        <v>45351.635616438354</v>
      </c>
      <c r="AG6" s="11">
        <v>4</v>
      </c>
      <c r="AH6" s="12" t="s">
        <v>208</v>
      </c>
      <c r="AI6" s="12"/>
    </row>
    <row r="7" spans="2:37">
      <c r="B7" t="s">
        <v>114</v>
      </c>
      <c r="C7" t="s">
        <v>15</v>
      </c>
      <c r="D7">
        <v>32</v>
      </c>
      <c r="E7" t="s">
        <v>13</v>
      </c>
      <c r="F7" s="3">
        <v>44905</v>
      </c>
      <c r="G7" t="s">
        <v>26</v>
      </c>
      <c r="H7" s="2">
        <v>45510</v>
      </c>
      <c r="I7" t="s">
        <v>205</v>
      </c>
      <c r="J7" s="4">
        <f ca="1">TODAY()-staffs[[#This Row],[Date Joined]]/365</f>
        <v>45350.972602739726</v>
      </c>
      <c r="N7" t="s">
        <v>209</v>
      </c>
      <c r="O7">
        <f>COUNTA(staffs[Name])</f>
        <v>183</v>
      </c>
      <c r="U7" s="7" t="s">
        <v>2</v>
      </c>
      <c r="V7" s="7" t="s">
        <v>210</v>
      </c>
    </row>
    <row r="8" spans="2:37">
      <c r="B8" t="s">
        <v>115</v>
      </c>
      <c r="C8" t="s">
        <v>211</v>
      </c>
      <c r="D8">
        <v>37</v>
      </c>
      <c r="E8" t="s">
        <v>18</v>
      </c>
      <c r="F8" s="3">
        <v>44085</v>
      </c>
      <c r="G8" t="s">
        <v>17</v>
      </c>
      <c r="H8" s="2">
        <v>115440</v>
      </c>
      <c r="I8" t="s">
        <v>205</v>
      </c>
      <c r="J8" s="4">
        <f ca="1">TODAY()-staffs[[#This Row],[Date Joined]]/365</f>
        <v>45353.219178082189</v>
      </c>
      <c r="N8" t="s">
        <v>212</v>
      </c>
      <c r="O8" s="2">
        <f>AVERAGE(staffs[Salary])</f>
        <v>77173.715846994543</v>
      </c>
      <c r="P8">
        <f>MEDIAN(staffs[Salary])</f>
        <v>75000</v>
      </c>
    </row>
    <row r="9" spans="2:37">
      <c r="B9" t="s">
        <v>116</v>
      </c>
      <c r="C9" t="s">
        <v>15</v>
      </c>
      <c r="D9">
        <v>38</v>
      </c>
      <c r="E9" t="s">
        <v>10</v>
      </c>
      <c r="F9" s="3">
        <v>44268</v>
      </c>
      <c r="G9" t="s">
        <v>9</v>
      </c>
      <c r="H9" s="2">
        <v>56870</v>
      </c>
      <c r="I9" t="s">
        <v>205</v>
      </c>
      <c r="J9" s="4">
        <f ca="1">TODAY()-staffs[[#This Row],[Date Joined]]/365</f>
        <v>45352.717808219175</v>
      </c>
      <c r="N9" t="s">
        <v>213</v>
      </c>
      <c r="O9">
        <f>AVERAGE(staffs[Age])</f>
        <v>30.42622950819672</v>
      </c>
      <c r="P9">
        <f>MEDIAN(staffs[Age])</f>
        <v>30</v>
      </c>
    </row>
    <row r="10" spans="2:37">
      <c r="B10" t="s">
        <v>117</v>
      </c>
      <c r="C10" t="s">
        <v>15</v>
      </c>
      <c r="D10">
        <v>25</v>
      </c>
      <c r="E10" t="s">
        <v>13</v>
      </c>
      <c r="F10" s="3">
        <v>44144</v>
      </c>
      <c r="G10" t="s">
        <v>9</v>
      </c>
      <c r="H10" s="2">
        <v>92700</v>
      </c>
      <c r="I10" t="s">
        <v>205</v>
      </c>
      <c r="J10" s="4">
        <f ca="1">TODAY()-staffs[[#This Row],[Date Joined]]/365</f>
        <v>45353.057534246575</v>
      </c>
      <c r="N10" t="s">
        <v>214</v>
      </c>
      <c r="O10">
        <f ca="1">AVERAGE(staffs[Tenure])</f>
        <v>45352.257189909426</v>
      </c>
      <c r="AJ10" s="13" t="s">
        <v>215</v>
      </c>
    </row>
    <row r="11" spans="2:37">
      <c r="B11" t="s">
        <v>118</v>
      </c>
      <c r="C11" t="s">
        <v>211</v>
      </c>
      <c r="D11">
        <v>32</v>
      </c>
      <c r="E11" t="s">
        <v>13</v>
      </c>
      <c r="F11" s="3">
        <v>44713</v>
      </c>
      <c r="G11" t="s">
        <v>23</v>
      </c>
      <c r="H11" s="2">
        <v>91310</v>
      </c>
      <c r="I11" t="s">
        <v>205</v>
      </c>
      <c r="J11" s="4">
        <f ca="1">TODAY()-staffs[[#This Row],[Date Joined]]/365</f>
        <v>45351.498630136986</v>
      </c>
      <c r="N11" t="s">
        <v>216</v>
      </c>
      <c r="U11" s="7" t="str" cm="1">
        <f t="array" aca="1" ref="U11:AC64" ca="1">_xlfn._xlws.FILTER(staffs[],staffs[Department]=V7)</f>
        <v>Deepali Charan</v>
      </c>
      <c r="V11" s="7" t="str">
        <f ca="1"/>
        <v>Male</v>
      </c>
      <c r="W11" s="7">
        <f ca="1"/>
        <v>20</v>
      </c>
      <c r="X11" s="7" t="str">
        <f ca="1"/>
        <v>Average</v>
      </c>
      <c r="Y11" s="7">
        <f ca="1"/>
        <v>44122</v>
      </c>
      <c r="Z11" s="7" t="str">
        <f ca="1"/>
        <v>Website</v>
      </c>
      <c r="AA11" s="7">
        <f ca="1"/>
        <v>112650</v>
      </c>
      <c r="AB11" s="7" t="str">
        <f ca="1"/>
        <v>IND</v>
      </c>
      <c r="AC11" s="7">
        <f ca="1"/>
        <v>45353.117808219176</v>
      </c>
      <c r="AI11" s="13" t="s">
        <v>217</v>
      </c>
      <c r="AJ11" t="s">
        <v>15</v>
      </c>
      <c r="AK11" t="s">
        <v>8</v>
      </c>
    </row>
    <row r="12" spans="2:37">
      <c r="B12" t="s">
        <v>119</v>
      </c>
      <c r="C12" t="s">
        <v>8</v>
      </c>
      <c r="D12">
        <v>33</v>
      </c>
      <c r="E12" t="s">
        <v>13</v>
      </c>
      <c r="F12" s="3">
        <v>44324</v>
      </c>
      <c r="G12" t="s">
        <v>9</v>
      </c>
      <c r="H12" s="2">
        <v>74550</v>
      </c>
      <c r="I12" t="s">
        <v>205</v>
      </c>
      <c r="J12" s="4">
        <f ca="1">TODAY()-staffs[[#This Row],[Date Joined]]/365</f>
        <v>45352.564383561643</v>
      </c>
      <c r="U12" s="7" t="str">
        <f ca="1"/>
        <v>Yagna Sujeev</v>
      </c>
      <c r="V12" s="7" t="str">
        <f ca="1"/>
        <v>Female</v>
      </c>
      <c r="W12" s="7">
        <f ca="1"/>
        <v>32</v>
      </c>
      <c r="X12" s="7" t="str">
        <f ca="1"/>
        <v>Above average</v>
      </c>
      <c r="Y12" s="7">
        <f ca="1"/>
        <v>44293</v>
      </c>
      <c r="Z12" s="7" t="str">
        <f ca="1"/>
        <v>Website</v>
      </c>
      <c r="AA12" s="7">
        <f ca="1"/>
        <v>43840</v>
      </c>
      <c r="AB12" s="7" t="str">
        <f ca="1"/>
        <v>IND</v>
      </c>
      <c r="AC12" s="7">
        <f ca="1"/>
        <v>45352.649315068491</v>
      </c>
      <c r="AI12" s="8" t="s">
        <v>218</v>
      </c>
      <c r="AJ12" s="7">
        <v>86</v>
      </c>
      <c r="AK12" s="7">
        <v>89</v>
      </c>
    </row>
    <row r="13" spans="2:37">
      <c r="B13" t="s">
        <v>120</v>
      </c>
      <c r="C13" t="s">
        <v>8</v>
      </c>
      <c r="D13">
        <v>25</v>
      </c>
      <c r="E13" t="s">
        <v>10</v>
      </c>
      <c r="F13" s="3">
        <v>44665</v>
      </c>
      <c r="G13" t="s">
        <v>12</v>
      </c>
      <c r="H13" s="2">
        <v>109190</v>
      </c>
      <c r="I13" t="s">
        <v>205</v>
      </c>
      <c r="J13" s="4">
        <f ca="1">TODAY()-staffs[[#This Row],[Date Joined]]/365</f>
        <v>45351.630136986299</v>
      </c>
      <c r="N13" t="s">
        <v>219</v>
      </c>
      <c r="O13">
        <f>COUNTIFS(staffs[Gender],"Female")</f>
        <v>86</v>
      </c>
      <c r="U13" s="7" t="str">
        <f ca="1"/>
        <v>Rukma Vinita</v>
      </c>
      <c r="V13" s="7" t="str">
        <f ca="1"/>
        <v>other</v>
      </c>
      <c r="W13" s="7">
        <f ca="1"/>
        <v>32</v>
      </c>
      <c r="X13" s="7" t="str">
        <f ca="1"/>
        <v>Average</v>
      </c>
      <c r="Y13" s="7">
        <f ca="1"/>
        <v>44713</v>
      </c>
      <c r="Z13" s="7" t="str">
        <f ca="1"/>
        <v>Website</v>
      </c>
      <c r="AA13" s="7">
        <f ca="1"/>
        <v>91310</v>
      </c>
      <c r="AB13" s="7" t="str">
        <f ca="1"/>
        <v>IND</v>
      </c>
      <c r="AC13" s="7">
        <f ca="1"/>
        <v>45351.498630136986</v>
      </c>
      <c r="AI13" s="8" t="s">
        <v>220</v>
      </c>
      <c r="AJ13" s="14">
        <v>78284.186046511633</v>
      </c>
      <c r="AK13" s="14">
        <v>74915.168539325838</v>
      </c>
    </row>
    <row r="14" spans="2:37">
      <c r="B14" t="s">
        <v>121</v>
      </c>
      <c r="C14" t="s">
        <v>15</v>
      </c>
      <c r="D14">
        <v>40</v>
      </c>
      <c r="E14" t="s">
        <v>13</v>
      </c>
      <c r="F14" s="3">
        <v>44320</v>
      </c>
      <c r="G14" t="s">
        <v>23</v>
      </c>
      <c r="H14" s="2">
        <v>104410</v>
      </c>
      <c r="I14" t="s">
        <v>205</v>
      </c>
      <c r="J14" s="4">
        <f ca="1">TODAY()-staffs[[#This Row],[Date Joined]]/365</f>
        <v>45352.575342465752</v>
      </c>
      <c r="N14" t="s">
        <v>221</v>
      </c>
      <c r="O14" s="5">
        <f>O13/O7</f>
        <v>0.46994535519125685</v>
      </c>
      <c r="U14" s="7" t="str">
        <f ca="1"/>
        <v>Manjusri Ruchi</v>
      </c>
      <c r="V14" s="7" t="str">
        <f ca="1"/>
        <v>Female</v>
      </c>
      <c r="W14" s="7">
        <f ca="1"/>
        <v>40</v>
      </c>
      <c r="X14" s="7" t="str">
        <f ca="1"/>
        <v>Average</v>
      </c>
      <c r="Y14" s="7">
        <f ca="1"/>
        <v>44320</v>
      </c>
      <c r="Z14" s="7" t="str">
        <f ca="1"/>
        <v>Website</v>
      </c>
      <c r="AA14" s="7">
        <f ca="1"/>
        <v>104410</v>
      </c>
      <c r="AB14" s="7" t="str">
        <f ca="1"/>
        <v>IND</v>
      </c>
      <c r="AC14" s="7">
        <f ca="1"/>
        <v>45352.575342465752</v>
      </c>
      <c r="AI14" s="8" t="s">
        <v>222</v>
      </c>
      <c r="AJ14" s="14">
        <v>31.406976744186046</v>
      </c>
      <c r="AK14" s="14">
        <v>29.393258426966291</v>
      </c>
    </row>
    <row r="15" spans="2:37">
      <c r="B15" t="s">
        <v>122</v>
      </c>
      <c r="C15" t="s">
        <v>8</v>
      </c>
      <c r="D15">
        <v>30</v>
      </c>
      <c r="E15" t="s">
        <v>13</v>
      </c>
      <c r="F15" s="3">
        <v>44544</v>
      </c>
      <c r="G15" t="s">
        <v>17</v>
      </c>
      <c r="H15" s="2">
        <v>96800</v>
      </c>
      <c r="I15" t="s">
        <v>205</v>
      </c>
      <c r="J15" s="4">
        <f ca="1">TODAY()-staffs[[#This Row],[Date Joined]]/365</f>
        <v>45351.961643835617</v>
      </c>
      <c r="U15" s="7" t="str">
        <f ca="1"/>
        <v>Heer Pennathur</v>
      </c>
      <c r="V15" s="7" t="str">
        <f ca="1"/>
        <v>Male</v>
      </c>
      <c r="W15" s="7">
        <f ca="1"/>
        <v>36</v>
      </c>
      <c r="X15" s="7" t="str">
        <f ca="1"/>
        <v>Average</v>
      </c>
      <c r="Y15" s="7">
        <f ca="1"/>
        <v>43958</v>
      </c>
      <c r="Z15" s="7" t="str">
        <f ca="1"/>
        <v>Website</v>
      </c>
      <c r="AA15" s="7">
        <f ca="1"/>
        <v>118840</v>
      </c>
      <c r="AB15" s="7" t="str">
        <f ca="1"/>
        <v>IND</v>
      </c>
      <c r="AC15" s="7">
        <f ca="1"/>
        <v>45353.56712328767</v>
      </c>
    </row>
    <row r="16" spans="2:37">
      <c r="B16" t="s">
        <v>123</v>
      </c>
      <c r="C16" t="s">
        <v>8</v>
      </c>
      <c r="D16">
        <v>28</v>
      </c>
      <c r="E16" t="s">
        <v>10</v>
      </c>
      <c r="F16" s="3">
        <v>43980</v>
      </c>
      <c r="G16" t="s">
        <v>17</v>
      </c>
      <c r="H16" s="2">
        <v>48170</v>
      </c>
      <c r="I16" t="s">
        <v>205</v>
      </c>
      <c r="J16" s="4">
        <f ca="1">TODAY()-staffs[[#This Row],[Date Joined]]/365</f>
        <v>45353.506849315068</v>
      </c>
      <c r="U16" s="7" t="str">
        <f ca="1"/>
        <v>Shekhar Eswara</v>
      </c>
      <c r="V16" s="7" t="str">
        <f ca="1"/>
        <v>Male</v>
      </c>
      <c r="W16" s="7">
        <f ca="1"/>
        <v>30</v>
      </c>
      <c r="X16" s="7" t="str">
        <f ca="1"/>
        <v>Average</v>
      </c>
      <c r="Y16" s="7">
        <f ca="1"/>
        <v>44789</v>
      </c>
      <c r="Z16" s="7" t="str">
        <f ca="1"/>
        <v>Website</v>
      </c>
      <c r="AA16" s="7">
        <f ca="1"/>
        <v>69710</v>
      </c>
      <c r="AB16" s="7" t="str">
        <f ca="1"/>
        <v>IND</v>
      </c>
      <c r="AC16" s="7">
        <f ca="1"/>
        <v>45351.290410958907</v>
      </c>
    </row>
    <row r="17" spans="2:29">
      <c r="B17" t="s">
        <v>124</v>
      </c>
      <c r="C17" t="s">
        <v>8</v>
      </c>
      <c r="D17">
        <v>21</v>
      </c>
      <c r="E17" t="s">
        <v>13</v>
      </c>
      <c r="F17" s="3">
        <v>44042</v>
      </c>
      <c r="G17" t="s">
        <v>12</v>
      </c>
      <c r="H17" s="2">
        <v>37920</v>
      </c>
      <c r="I17" t="s">
        <v>205</v>
      </c>
      <c r="J17" s="4">
        <f ca="1">TODAY()-staffs[[#This Row],[Date Joined]]/365</f>
        <v>45353.336986301372</v>
      </c>
      <c r="U17" s="7" t="str">
        <f ca="1"/>
        <v>Gangadutt Ragha</v>
      </c>
      <c r="V17" s="7" t="str">
        <f ca="1"/>
        <v>Male</v>
      </c>
      <c r="W17" s="7">
        <f ca="1"/>
        <v>37</v>
      </c>
      <c r="X17" s="7" t="str">
        <f ca="1"/>
        <v>Poor</v>
      </c>
      <c r="Y17" s="7">
        <f ca="1"/>
        <v>44277</v>
      </c>
      <c r="Z17" s="7" t="str">
        <f ca="1"/>
        <v>Website</v>
      </c>
      <c r="AA17" s="7">
        <f ca="1"/>
        <v>88050</v>
      </c>
      <c r="AB17" s="7" t="str">
        <f ca="1"/>
        <v>IND</v>
      </c>
      <c r="AC17" s="7">
        <f ca="1"/>
        <v>45352.693150684929</v>
      </c>
    </row>
    <row r="18" spans="2:29">
      <c r="B18" t="s">
        <v>125</v>
      </c>
      <c r="C18" t="s">
        <v>8</v>
      </c>
      <c r="D18">
        <v>34</v>
      </c>
      <c r="E18" t="s">
        <v>13</v>
      </c>
      <c r="F18" s="3">
        <v>44642</v>
      </c>
      <c r="G18" t="s">
        <v>12</v>
      </c>
      <c r="H18" s="2">
        <v>112650</v>
      </c>
      <c r="I18" t="s">
        <v>205</v>
      </c>
      <c r="J18" s="4">
        <f ca="1">TODAY()-staffs[[#This Row],[Date Joined]]/365</f>
        <v>45351.693150684929</v>
      </c>
      <c r="U18" s="7" t="str">
        <f ca="1"/>
        <v>Amlankusum Rajabhushan</v>
      </c>
      <c r="V18" s="7" t="str">
        <f ca="1"/>
        <v>Male</v>
      </c>
      <c r="W18" s="7">
        <f ca="1"/>
        <v>24</v>
      </c>
      <c r="X18" s="7" t="str">
        <f ca="1"/>
        <v>Average</v>
      </c>
      <c r="Y18" s="7">
        <f ca="1"/>
        <v>44625</v>
      </c>
      <c r="Z18" s="7" t="str">
        <f ca="1"/>
        <v>Website</v>
      </c>
      <c r="AA18" s="7">
        <f ca="1"/>
        <v>100420</v>
      </c>
      <c r="AB18" s="7" t="str">
        <f ca="1"/>
        <v>IND</v>
      </c>
      <c r="AC18" s="7">
        <f ca="1"/>
        <v>45351.739726027394</v>
      </c>
    </row>
    <row r="19" spans="2:29">
      <c r="B19" t="s">
        <v>126</v>
      </c>
      <c r="C19" t="s">
        <v>15</v>
      </c>
      <c r="D19">
        <v>34</v>
      </c>
      <c r="E19" t="s">
        <v>18</v>
      </c>
      <c r="F19" s="3">
        <v>44660</v>
      </c>
      <c r="G19" t="s">
        <v>9</v>
      </c>
      <c r="H19" s="2">
        <v>49630</v>
      </c>
      <c r="I19" t="s">
        <v>205</v>
      </c>
      <c r="J19" s="4">
        <f ca="1">TODAY()-staffs[[#This Row],[Date Joined]]/365</f>
        <v>45351.643835616436</v>
      </c>
      <c r="U19" s="7" t="str">
        <f ca="1"/>
        <v>Pratigya Rema</v>
      </c>
      <c r="V19" s="7" t="str">
        <f ca="1"/>
        <v>Female</v>
      </c>
      <c r="W19" s="7">
        <f ca="1"/>
        <v>31</v>
      </c>
      <c r="X19" s="7" t="str">
        <f ca="1"/>
        <v>Average</v>
      </c>
      <c r="Y19" s="7">
        <f ca="1"/>
        <v>44604</v>
      </c>
      <c r="Z19" s="7" t="str">
        <f ca="1"/>
        <v>Website</v>
      </c>
      <c r="AA19" s="7">
        <f ca="1"/>
        <v>58100</v>
      </c>
      <c r="AB19" s="7" t="str">
        <f ca="1"/>
        <v>IND</v>
      </c>
      <c r="AC19" s="7">
        <f ca="1"/>
        <v>45351.797260273976</v>
      </c>
    </row>
    <row r="20" spans="2:29">
      <c r="B20" t="s">
        <v>127</v>
      </c>
      <c r="C20" t="s">
        <v>8</v>
      </c>
      <c r="D20">
        <v>36</v>
      </c>
      <c r="E20" t="s">
        <v>13</v>
      </c>
      <c r="F20" s="3">
        <v>43958</v>
      </c>
      <c r="G20" t="s">
        <v>23</v>
      </c>
      <c r="H20" s="2">
        <v>118840</v>
      </c>
      <c r="I20" t="s">
        <v>205</v>
      </c>
      <c r="J20" s="4">
        <f ca="1">TODAY()-staffs[[#This Row],[Date Joined]]/365</f>
        <v>45353.56712328767</v>
      </c>
      <c r="U20" s="7" t="str">
        <f ca="1"/>
        <v>Ramnath Ravuri</v>
      </c>
      <c r="V20" s="7" t="str">
        <f ca="1"/>
        <v>Female</v>
      </c>
      <c r="W20" s="7">
        <f ca="1"/>
        <v>44</v>
      </c>
      <c r="X20" s="7" t="str">
        <f ca="1"/>
        <v>Average</v>
      </c>
      <c r="Y20" s="7">
        <f ca="1"/>
        <v>44985</v>
      </c>
      <c r="Z20" s="7" t="str">
        <f ca="1"/>
        <v>Website</v>
      </c>
      <c r="AA20" s="7">
        <f ca="1"/>
        <v>114870</v>
      </c>
      <c r="AB20" s="7" t="str">
        <f ca="1"/>
        <v>IND</v>
      </c>
      <c r="AC20" s="7">
        <f ca="1"/>
        <v>45350.753424657538</v>
      </c>
    </row>
    <row r="21" spans="2:29">
      <c r="B21" t="s">
        <v>128</v>
      </c>
      <c r="C21" t="s">
        <v>8</v>
      </c>
      <c r="D21">
        <v>30</v>
      </c>
      <c r="E21" t="s">
        <v>13</v>
      </c>
      <c r="F21" s="3">
        <v>44789</v>
      </c>
      <c r="G21" t="s">
        <v>23</v>
      </c>
      <c r="H21" s="2">
        <v>69710</v>
      </c>
      <c r="I21" t="s">
        <v>205</v>
      </c>
      <c r="J21" s="4">
        <f ca="1">TODAY()-staffs[[#This Row],[Date Joined]]/365</f>
        <v>45351.290410958907</v>
      </c>
      <c r="U21" s="7" t="str">
        <f ca="1"/>
        <v>Bhuvan Pals</v>
      </c>
      <c r="V21" s="7" t="str">
        <f ca="1"/>
        <v>Female</v>
      </c>
      <c r="W21" s="7">
        <f ca="1"/>
        <v>25</v>
      </c>
      <c r="X21" s="7" t="str">
        <f ca="1"/>
        <v>Above average</v>
      </c>
      <c r="Y21" s="7">
        <f ca="1"/>
        <v>44633</v>
      </c>
      <c r="Z21" s="7" t="str">
        <f ca="1"/>
        <v>Website</v>
      </c>
      <c r="AA21" s="7">
        <f ca="1"/>
        <v>80700</v>
      </c>
      <c r="AB21" s="7" t="str">
        <f ca="1"/>
        <v>IND</v>
      </c>
      <c r="AC21" s="7">
        <f ca="1"/>
        <v>45351.717808219175</v>
      </c>
    </row>
    <row r="22" spans="2:29">
      <c r="B22" t="s">
        <v>129</v>
      </c>
      <c r="C22" t="s">
        <v>8</v>
      </c>
      <c r="D22">
        <v>20</v>
      </c>
      <c r="E22" t="s">
        <v>13</v>
      </c>
      <c r="F22" s="3">
        <v>44683</v>
      </c>
      <c r="G22" t="s">
        <v>12</v>
      </c>
      <c r="H22" s="2">
        <v>79570</v>
      </c>
      <c r="I22" t="s">
        <v>205</v>
      </c>
      <c r="J22" s="4">
        <f ca="1">TODAY()-staffs[[#This Row],[Date Joined]]/365</f>
        <v>45351.580821917807</v>
      </c>
      <c r="U22" s="7" t="str">
        <f ca="1"/>
        <v>Narois Motiwala</v>
      </c>
      <c r="V22" s="7" t="str">
        <f ca="1"/>
        <v>Male</v>
      </c>
      <c r="W22" s="7">
        <f ca="1"/>
        <v>29</v>
      </c>
      <c r="X22" s="7" t="str">
        <f ca="1"/>
        <v>Poor</v>
      </c>
      <c r="Y22" s="7">
        <f ca="1"/>
        <v>44119</v>
      </c>
      <c r="Z22" s="7" t="str">
        <f ca="1"/>
        <v>Website</v>
      </c>
      <c r="AA22" s="7">
        <f ca="1"/>
        <v>112110</v>
      </c>
      <c r="AB22" s="7" t="str">
        <f ca="1"/>
        <v>IND</v>
      </c>
      <c r="AC22" s="7">
        <f ca="1"/>
        <v>45353.126027397258</v>
      </c>
    </row>
    <row r="23" spans="2:29">
      <c r="B23" t="s">
        <v>130</v>
      </c>
      <c r="C23" t="s">
        <v>15</v>
      </c>
      <c r="D23">
        <v>22</v>
      </c>
      <c r="E23" t="s">
        <v>10</v>
      </c>
      <c r="F23" s="3">
        <v>44388</v>
      </c>
      <c r="G23" t="s">
        <v>12</v>
      </c>
      <c r="H23" s="2">
        <v>76900</v>
      </c>
      <c r="I23" t="s">
        <v>205</v>
      </c>
      <c r="J23" s="4">
        <f ca="1">TODAY()-staffs[[#This Row],[Date Joined]]/365</f>
        <v>45352.389041095892</v>
      </c>
      <c r="M23" s="6">
        <v>2</v>
      </c>
      <c r="N23" s="26" t="s">
        <v>125</v>
      </c>
      <c r="U23" s="7" t="str">
        <f ca="1"/>
        <v>Shubhra Potla</v>
      </c>
      <c r="V23" s="7" t="str">
        <f ca="1"/>
        <v>Female</v>
      </c>
      <c r="W23" s="7">
        <f ca="1"/>
        <v>21</v>
      </c>
      <c r="X23" s="7" t="str">
        <f ca="1"/>
        <v>Average</v>
      </c>
      <c r="Y23" s="7">
        <f ca="1"/>
        <v>44619</v>
      </c>
      <c r="Z23" s="7" t="str">
        <f ca="1"/>
        <v>Website</v>
      </c>
      <c r="AA23" s="7">
        <f ca="1"/>
        <v>33920</v>
      </c>
      <c r="AB23" s="7" t="str">
        <f ca="1"/>
        <v>IND</v>
      </c>
      <c r="AC23" s="7">
        <f ca="1"/>
        <v>45351.756164383565</v>
      </c>
    </row>
    <row r="24" spans="2:29">
      <c r="B24" t="s">
        <v>131</v>
      </c>
      <c r="C24" t="s">
        <v>8</v>
      </c>
      <c r="D24">
        <v>27</v>
      </c>
      <c r="E24" t="s">
        <v>13</v>
      </c>
      <c r="F24" s="3">
        <v>44073</v>
      </c>
      <c r="G24" t="s">
        <v>9</v>
      </c>
      <c r="H24" s="2">
        <v>54970</v>
      </c>
      <c r="I24" t="s">
        <v>205</v>
      </c>
      <c r="J24" s="4">
        <f ca="1">TODAY()-staffs[[#This Row],[Date Joined]]/365</f>
        <v>45353.252054794524</v>
      </c>
      <c r="U24" s="7" t="str">
        <f ca="1"/>
        <v>Hemavati Muthiah</v>
      </c>
      <c r="V24" s="7" t="str">
        <f ca="1"/>
        <v>Female</v>
      </c>
      <c r="W24" s="7">
        <f ca="1"/>
        <v>33</v>
      </c>
      <c r="X24" s="7" t="str">
        <f ca="1"/>
        <v>Average</v>
      </c>
      <c r="Y24" s="7">
        <f ca="1"/>
        <v>44253</v>
      </c>
      <c r="Z24" s="7" t="str">
        <f ca="1"/>
        <v>Website</v>
      </c>
      <c r="AA24" s="7">
        <f ca="1"/>
        <v>75280</v>
      </c>
      <c r="AB24" s="7" t="str">
        <f ca="1"/>
        <v>IND</v>
      </c>
      <c r="AC24" s="7">
        <f ca="1"/>
        <v>45352.758904109593</v>
      </c>
    </row>
    <row r="25" spans="2:29">
      <c r="B25" t="s">
        <v>132</v>
      </c>
      <c r="C25" t="s">
        <v>8</v>
      </c>
      <c r="D25">
        <v>37</v>
      </c>
      <c r="E25" t="s">
        <v>18</v>
      </c>
      <c r="F25" s="3">
        <v>44277</v>
      </c>
      <c r="G25" t="s">
        <v>23</v>
      </c>
      <c r="H25" s="2">
        <v>88050</v>
      </c>
      <c r="I25" t="s">
        <v>205</v>
      </c>
      <c r="J25" s="4">
        <f ca="1">TODAY()-staffs[[#This Row],[Date Joined]]/365</f>
        <v>45352.693150684929</v>
      </c>
      <c r="U25" s="7" t="str">
        <f ca="1"/>
        <v>Karuna Pashupathy</v>
      </c>
      <c r="V25" s="7" t="str">
        <f ca="1"/>
        <v>other</v>
      </c>
      <c r="W25" s="7">
        <f ca="1"/>
        <v>27</v>
      </c>
      <c r="X25" s="7" t="str">
        <f ca="1"/>
        <v>Above average</v>
      </c>
      <c r="Y25" s="7">
        <f ca="1"/>
        <v>44212</v>
      </c>
      <c r="Z25" s="7" t="str">
        <f ca="1"/>
        <v>Website</v>
      </c>
      <c r="AA25" s="7">
        <f ca="1"/>
        <v>90700</v>
      </c>
      <c r="AB25" s="7" t="str">
        <f ca="1"/>
        <v>IND</v>
      </c>
      <c r="AC25" s="7">
        <f ca="1"/>
        <v>45352.871232876714</v>
      </c>
    </row>
    <row r="26" spans="2:29">
      <c r="B26" t="s">
        <v>133</v>
      </c>
      <c r="C26" t="s">
        <v>8</v>
      </c>
      <c r="D26">
        <v>43</v>
      </c>
      <c r="E26" t="s">
        <v>13</v>
      </c>
      <c r="F26" s="3">
        <v>44558</v>
      </c>
      <c r="G26" t="s">
        <v>9</v>
      </c>
      <c r="H26" s="2">
        <v>36040</v>
      </c>
      <c r="I26" t="s">
        <v>205</v>
      </c>
      <c r="J26" s="4">
        <f ca="1">TODAY()-staffs[[#This Row],[Date Joined]]/365</f>
        <v>45351.923287671234</v>
      </c>
      <c r="N26" s="7" t="s">
        <v>1</v>
      </c>
      <c r="O26" s="8" t="str" cm="1">
        <f t="array" aca="1" ref="O26:O33" ca="1">TRANSPOSE(_xlfn.XLOOKUP(N23,staffs[Name],staffs[[Gender]:[Tenure]]))</f>
        <v>Male</v>
      </c>
      <c r="U26" s="7" t="str">
        <f ca="1"/>
        <v>Amal Nimesh</v>
      </c>
      <c r="V26" s="7" t="str">
        <f ca="1"/>
        <v>Male</v>
      </c>
      <c r="W26" s="7">
        <f ca="1"/>
        <v>31</v>
      </c>
      <c r="X26" s="7" t="str">
        <f ca="1"/>
        <v>Average</v>
      </c>
      <c r="Y26" s="7">
        <f ca="1"/>
        <v>44450</v>
      </c>
      <c r="Z26" s="7" t="str">
        <f ca="1"/>
        <v>Website</v>
      </c>
      <c r="AA26" s="7">
        <f ca="1"/>
        <v>48950</v>
      </c>
      <c r="AB26" s="7" t="str">
        <f ca="1"/>
        <v>IND</v>
      </c>
      <c r="AC26" s="7">
        <f ca="1"/>
        <v>45352.219178082189</v>
      </c>
    </row>
    <row r="27" spans="2:29">
      <c r="B27" t="s">
        <v>134</v>
      </c>
      <c r="C27" t="s">
        <v>15</v>
      </c>
      <c r="D27">
        <v>42</v>
      </c>
      <c r="E27" t="s">
        <v>43</v>
      </c>
      <c r="F27" s="3">
        <v>44718</v>
      </c>
      <c r="G27" t="s">
        <v>12</v>
      </c>
      <c r="H27" s="2">
        <v>75000</v>
      </c>
      <c r="I27" t="s">
        <v>205</v>
      </c>
      <c r="J27" s="4">
        <f ca="1">TODAY()-staffs[[#This Row],[Date Joined]]/365</f>
        <v>45351.48493150685</v>
      </c>
      <c r="N27" s="7" t="s">
        <v>3</v>
      </c>
      <c r="O27" s="8">
        <f ca="1"/>
        <v>34</v>
      </c>
      <c r="U27" s="7" t="str">
        <f ca="1"/>
        <v>Kunja Prashanta Vibha</v>
      </c>
      <c r="V27" s="7" t="str">
        <f ca="1"/>
        <v>Female</v>
      </c>
      <c r="W27" s="7">
        <f ca="1"/>
        <v>27</v>
      </c>
      <c r="X27" s="7" t="str">
        <f ca="1"/>
        <v>Average</v>
      </c>
      <c r="Y27" s="7">
        <f ca="1"/>
        <v>44625</v>
      </c>
      <c r="Z27" s="7" t="str">
        <f ca="1"/>
        <v>Website</v>
      </c>
      <c r="AA27" s="7">
        <f ca="1"/>
        <v>83750</v>
      </c>
      <c r="AB27" s="7" t="str">
        <f ca="1"/>
        <v>IND</v>
      </c>
      <c r="AC27" s="7">
        <f ca="1"/>
        <v>45351.739726027394</v>
      </c>
    </row>
    <row r="28" spans="2:29">
      <c r="B28" t="s">
        <v>135</v>
      </c>
      <c r="C28" t="s">
        <v>8</v>
      </c>
      <c r="D28">
        <v>35</v>
      </c>
      <c r="E28" t="s">
        <v>13</v>
      </c>
      <c r="F28" s="3">
        <v>44666</v>
      </c>
      <c r="G28" t="s">
        <v>12</v>
      </c>
      <c r="H28" s="2">
        <v>40400</v>
      </c>
      <c r="I28" t="s">
        <v>205</v>
      </c>
      <c r="J28" s="4">
        <f ca="1">TODAY()-staffs[[#This Row],[Date Joined]]/365</f>
        <v>45351.627397260272</v>
      </c>
      <c r="N28" s="7" t="s">
        <v>6</v>
      </c>
      <c r="O28" s="8" t="str">
        <f ca="1"/>
        <v>Average</v>
      </c>
      <c r="U28" s="7" t="str">
        <f ca="1"/>
        <v>Godavari Veena</v>
      </c>
      <c r="V28" s="7" t="str">
        <f ca="1"/>
        <v>Female</v>
      </c>
      <c r="W28" s="7">
        <f ca="1"/>
        <v>40</v>
      </c>
      <c r="X28" s="7" t="str">
        <f ca="1"/>
        <v>Average</v>
      </c>
      <c r="Y28" s="7">
        <f ca="1"/>
        <v>44276</v>
      </c>
      <c r="Z28" s="7" t="str">
        <f ca="1"/>
        <v>Website</v>
      </c>
      <c r="AA28" s="7">
        <f ca="1"/>
        <v>87620</v>
      </c>
      <c r="AB28" s="7" t="str">
        <f ca="1"/>
        <v>IND</v>
      </c>
      <c r="AC28" s="7">
        <f ca="1"/>
        <v>45352.695890410956</v>
      </c>
    </row>
    <row r="29" spans="2:29">
      <c r="B29" t="s">
        <v>136</v>
      </c>
      <c r="C29" t="s">
        <v>8</v>
      </c>
      <c r="D29">
        <v>24</v>
      </c>
      <c r="E29" t="s">
        <v>13</v>
      </c>
      <c r="F29" s="3">
        <v>44625</v>
      </c>
      <c r="G29" t="s">
        <v>23</v>
      </c>
      <c r="H29" s="2">
        <v>100420</v>
      </c>
      <c r="I29" t="s">
        <v>205</v>
      </c>
      <c r="J29" s="4">
        <f ca="1">TODAY()-staffs[[#This Row],[Date Joined]]/365</f>
        <v>45351.739726027394</v>
      </c>
      <c r="N29" s="7" t="s">
        <v>4</v>
      </c>
      <c r="O29" s="10">
        <f ca="1"/>
        <v>44642</v>
      </c>
      <c r="U29" s="7" t="str">
        <f ca="1"/>
        <v>Jagajeet Viraj</v>
      </c>
      <c r="V29" s="7" t="str">
        <f ca="1"/>
        <v>Female</v>
      </c>
      <c r="W29" s="7">
        <f ca="1"/>
        <v>31</v>
      </c>
      <c r="X29" s="7" t="str">
        <f ca="1"/>
        <v>Average</v>
      </c>
      <c r="Y29" s="7">
        <f ca="1"/>
        <v>44084</v>
      </c>
      <c r="Z29" s="7" t="str">
        <f ca="1"/>
        <v>Website</v>
      </c>
      <c r="AA29" s="7">
        <f ca="1"/>
        <v>41980</v>
      </c>
      <c r="AB29" s="7" t="str">
        <f ca="1"/>
        <v>IND</v>
      </c>
      <c r="AC29" s="7">
        <f ca="1"/>
        <v>45353.221917808216</v>
      </c>
    </row>
    <row r="30" spans="2:29">
      <c r="B30" t="s">
        <v>137</v>
      </c>
      <c r="C30" t="s">
        <v>15</v>
      </c>
      <c r="D30">
        <v>31</v>
      </c>
      <c r="E30" t="s">
        <v>13</v>
      </c>
      <c r="F30" s="3">
        <v>44604</v>
      </c>
      <c r="G30" t="s">
        <v>23</v>
      </c>
      <c r="H30" s="2">
        <v>58100</v>
      </c>
      <c r="I30" t="s">
        <v>205</v>
      </c>
      <c r="J30" s="4">
        <f ca="1">TODAY()-staffs[[#This Row],[Date Joined]]/365</f>
        <v>45351.797260273976</v>
      </c>
      <c r="N30" s="7" t="s">
        <v>2</v>
      </c>
      <c r="O30" s="8" t="str">
        <f ca="1"/>
        <v>Procurement</v>
      </c>
      <c r="U30" s="7" t="str">
        <f ca="1"/>
        <v>Jaishree Atasi Yavatkar</v>
      </c>
      <c r="V30" s="7" t="str">
        <f ca="1"/>
        <v>Male</v>
      </c>
      <c r="W30" s="7">
        <f ca="1"/>
        <v>37</v>
      </c>
      <c r="X30" s="7" t="str">
        <f ca="1"/>
        <v>Average</v>
      </c>
      <c r="Y30" s="7">
        <f ca="1"/>
        <v>44640</v>
      </c>
      <c r="Z30" s="7" t="str">
        <f ca="1"/>
        <v>Website</v>
      </c>
      <c r="AA30" s="7">
        <f ca="1"/>
        <v>69070</v>
      </c>
      <c r="AB30" s="7" t="str">
        <f ca="1"/>
        <v>IND</v>
      </c>
      <c r="AC30" s="7">
        <f ca="1"/>
        <v>45351.698630136983</v>
      </c>
    </row>
    <row r="31" spans="2:29">
      <c r="B31" t="s">
        <v>138</v>
      </c>
      <c r="C31" t="s">
        <v>15</v>
      </c>
      <c r="D31">
        <v>44</v>
      </c>
      <c r="E31" t="s">
        <v>13</v>
      </c>
      <c r="F31" s="3">
        <v>44985</v>
      </c>
      <c r="G31" t="s">
        <v>23</v>
      </c>
      <c r="H31" s="2">
        <v>114870</v>
      </c>
      <c r="I31" t="s">
        <v>205</v>
      </c>
      <c r="J31" s="4">
        <f ca="1">TODAY()-staffs[[#This Row],[Date Joined]]/365</f>
        <v>45350.753424657538</v>
      </c>
      <c r="N31" s="7" t="s">
        <v>5</v>
      </c>
      <c r="O31" s="9">
        <f ca="1"/>
        <v>112650</v>
      </c>
      <c r="U31" s="7" t="str">
        <f ca="1"/>
        <v>Rameshwari Chikodi</v>
      </c>
      <c r="V31" s="7" t="str">
        <f ca="1"/>
        <v>Male</v>
      </c>
      <c r="W31" s="7">
        <f ca="1"/>
        <v>30</v>
      </c>
      <c r="X31" s="7" t="str">
        <f ca="1"/>
        <v>Average</v>
      </c>
      <c r="Y31" s="7">
        <f ca="1"/>
        <v>44214</v>
      </c>
      <c r="Z31" s="7" t="str">
        <f ca="1"/>
        <v>Website</v>
      </c>
      <c r="AA31" s="7">
        <f ca="1"/>
        <v>69120</v>
      </c>
      <c r="AB31" s="7" t="str">
        <f ca="1"/>
        <v>IND</v>
      </c>
      <c r="AC31" s="7">
        <f ca="1"/>
        <v>45352.865753424659</v>
      </c>
    </row>
    <row r="32" spans="2:29">
      <c r="B32" t="s">
        <v>139</v>
      </c>
      <c r="C32" t="s">
        <v>15</v>
      </c>
      <c r="D32">
        <v>32</v>
      </c>
      <c r="E32" t="s">
        <v>13</v>
      </c>
      <c r="F32" s="3">
        <v>44549</v>
      </c>
      <c r="G32" t="s">
        <v>12</v>
      </c>
      <c r="H32" s="2">
        <v>41570</v>
      </c>
      <c r="I32" t="s">
        <v>205</v>
      </c>
      <c r="J32" s="4">
        <f ca="1">TODAY()-staffs[[#This Row],[Date Joined]]/365</f>
        <v>45351.94794520548</v>
      </c>
      <c r="N32" s="7" t="s">
        <v>223</v>
      </c>
      <c r="O32" s="8" t="str">
        <f ca="1"/>
        <v>IND</v>
      </c>
      <c r="U32" s="7" t="str">
        <f ca="1"/>
        <v>Suchira Bhanupriya Tapti</v>
      </c>
      <c r="V32" s="7" t="str">
        <f ca="1"/>
        <v>Female</v>
      </c>
      <c r="W32" s="7">
        <f ca="1"/>
        <v>29</v>
      </c>
      <c r="X32" s="7" t="str">
        <f ca="1"/>
        <v>Average</v>
      </c>
      <c r="Y32" s="7">
        <f ca="1"/>
        <v>43962</v>
      </c>
      <c r="Z32" s="7" t="str">
        <f ca="1"/>
        <v>Website</v>
      </c>
      <c r="AA32" s="7">
        <f ca="1"/>
        <v>34980</v>
      </c>
      <c r="AB32" s="7" t="str">
        <f ca="1"/>
        <v>IND</v>
      </c>
      <c r="AC32" s="7">
        <f ca="1"/>
        <v>45353.556164383561</v>
      </c>
    </row>
    <row r="33" spans="2:29">
      <c r="B33" t="s">
        <v>140</v>
      </c>
      <c r="C33" t="s">
        <v>15</v>
      </c>
      <c r="D33">
        <v>30</v>
      </c>
      <c r="E33" t="s">
        <v>13</v>
      </c>
      <c r="F33" s="3">
        <v>44800</v>
      </c>
      <c r="G33" t="s">
        <v>12</v>
      </c>
      <c r="H33" s="2">
        <v>112570</v>
      </c>
      <c r="I33" t="s">
        <v>205</v>
      </c>
      <c r="J33" s="4">
        <f ca="1">TODAY()-staffs[[#This Row],[Date Joined]]/365</f>
        <v>45351.260273972606</v>
      </c>
      <c r="N33" s="7" t="s">
        <v>204</v>
      </c>
      <c r="O33" s="8">
        <f ca="1"/>
        <v>45351.693150684929</v>
      </c>
      <c r="U33" s="7" t="str">
        <f ca="1"/>
        <v>Fullara Sushanti Mokate</v>
      </c>
      <c r="V33" s="7" t="str">
        <f ca="1"/>
        <v>Female</v>
      </c>
      <c r="W33" s="7">
        <f ca="1"/>
        <v>24</v>
      </c>
      <c r="X33" s="7" t="str">
        <f ca="1"/>
        <v>Average</v>
      </c>
      <c r="Y33" s="7">
        <f ca="1"/>
        <v>44087</v>
      </c>
      <c r="Z33" s="7" t="str">
        <f ca="1"/>
        <v>Website</v>
      </c>
      <c r="AA33" s="7">
        <f ca="1"/>
        <v>62780</v>
      </c>
      <c r="AB33" s="7" t="str">
        <f ca="1"/>
        <v>IND</v>
      </c>
      <c r="AC33" s="7">
        <f ca="1"/>
        <v>45353.213698630134</v>
      </c>
    </row>
    <row r="34" spans="2:29">
      <c r="B34" t="s">
        <v>141</v>
      </c>
      <c r="C34" t="s">
        <v>8</v>
      </c>
      <c r="D34">
        <v>26</v>
      </c>
      <c r="E34" t="s">
        <v>13</v>
      </c>
      <c r="F34" s="3">
        <v>44164</v>
      </c>
      <c r="G34" t="s">
        <v>12</v>
      </c>
      <c r="H34" s="2">
        <v>47360</v>
      </c>
      <c r="I34" t="s">
        <v>205</v>
      </c>
      <c r="J34" s="4">
        <f ca="1">TODAY()-staffs[[#This Row],[Date Joined]]/365</f>
        <v>45353.002739726027</v>
      </c>
      <c r="U34" s="7" t="str">
        <f ca="1"/>
        <v>Hridaynath Tendulkar</v>
      </c>
      <c r="V34" s="7" t="str">
        <f ca="1"/>
        <v>Male</v>
      </c>
      <c r="W34" s="7">
        <f ca="1"/>
        <v>20</v>
      </c>
      <c r="X34" s="7" t="str">
        <f ca="1"/>
        <v>Average</v>
      </c>
      <c r="Y34" s="7">
        <f ca="1"/>
        <v>44397</v>
      </c>
      <c r="Z34" s="7" t="str">
        <f ca="1"/>
        <v>Website</v>
      </c>
      <c r="AA34" s="7">
        <f ca="1"/>
        <v>107700</v>
      </c>
      <c r="AB34" s="7" t="str">
        <f ca="1"/>
        <v>IND</v>
      </c>
      <c r="AC34" s="7">
        <f ca="1"/>
        <v>45352.364383561646</v>
      </c>
    </row>
    <row r="35" spans="2:29">
      <c r="B35" t="s">
        <v>142</v>
      </c>
      <c r="C35" t="s">
        <v>15</v>
      </c>
      <c r="D35">
        <v>21</v>
      </c>
      <c r="E35" t="s">
        <v>13</v>
      </c>
      <c r="F35" s="3">
        <v>44256</v>
      </c>
      <c r="G35" t="s">
        <v>17</v>
      </c>
      <c r="H35" s="2">
        <v>65920</v>
      </c>
      <c r="I35" t="s">
        <v>205</v>
      </c>
      <c r="J35" s="4">
        <f ca="1">TODAY()-staffs[[#This Row],[Date Joined]]/365</f>
        <v>45352.75068493151</v>
      </c>
      <c r="U35" s="7" t="str">
        <f ca="1"/>
        <v>Ayog Chakrabarti</v>
      </c>
      <c r="V35" s="7" t="str">
        <f ca="1"/>
        <v>Female</v>
      </c>
      <c r="W35" s="7">
        <f ca="1"/>
        <v>33</v>
      </c>
      <c r="X35" s="7" t="str">
        <f ca="1"/>
        <v>Very poor</v>
      </c>
      <c r="Y35" s="7">
        <f ca="1"/>
        <v>44313</v>
      </c>
      <c r="Z35" s="7" t="str">
        <f ca="1"/>
        <v>Website</v>
      </c>
      <c r="AA35" s="7">
        <f ca="1"/>
        <v>75480</v>
      </c>
      <c r="AB35" s="7" t="str">
        <f ca="1"/>
        <v>IND</v>
      </c>
      <c r="AC35" s="7">
        <f ca="1"/>
        <v>45352.594520547944</v>
      </c>
    </row>
    <row r="36" spans="2:29">
      <c r="B36" t="s">
        <v>143</v>
      </c>
      <c r="C36" t="s">
        <v>15</v>
      </c>
      <c r="D36">
        <v>28</v>
      </c>
      <c r="E36" t="s">
        <v>13</v>
      </c>
      <c r="F36" s="3">
        <v>44571</v>
      </c>
      <c r="G36" t="s">
        <v>12</v>
      </c>
      <c r="H36" s="2">
        <v>99970</v>
      </c>
      <c r="I36" t="s">
        <v>205</v>
      </c>
      <c r="J36" s="4">
        <f ca="1">TODAY()-staffs[[#This Row],[Date Joined]]/365</f>
        <v>45351.887671232878</v>
      </c>
      <c r="U36" s="7" t="str">
        <f ca="1"/>
        <v>Pragya Nilufar</v>
      </c>
      <c r="V36" s="7" t="str">
        <f ca="1"/>
        <v>Male</v>
      </c>
      <c r="W36" s="7">
        <f ca="1"/>
        <v>33</v>
      </c>
      <c r="X36" s="7" t="str">
        <f ca="1"/>
        <v>Average</v>
      </c>
      <c r="Y36" s="7">
        <f ca="1"/>
        <v>44448</v>
      </c>
      <c r="Z36" s="7" t="str">
        <f ca="1"/>
        <v>Website</v>
      </c>
      <c r="AA36" s="7">
        <f ca="1"/>
        <v>53870</v>
      </c>
      <c r="AB36" s="7" t="str">
        <f ca="1"/>
        <v>IND</v>
      </c>
      <c r="AC36" s="7">
        <f ca="1"/>
        <v>45352.224657534243</v>
      </c>
    </row>
    <row r="37" spans="2:29">
      <c r="B37" t="s">
        <v>144</v>
      </c>
      <c r="C37" t="s">
        <v>15</v>
      </c>
      <c r="D37">
        <v>25</v>
      </c>
      <c r="E37" t="s">
        <v>10</v>
      </c>
      <c r="F37" s="3">
        <v>44633</v>
      </c>
      <c r="G37" t="s">
        <v>23</v>
      </c>
      <c r="H37" s="2">
        <v>80700</v>
      </c>
      <c r="I37" t="s">
        <v>205</v>
      </c>
      <c r="J37" s="4">
        <f ca="1">TODAY()-staffs[[#This Row],[Date Joined]]/365</f>
        <v>45351.717808219175</v>
      </c>
      <c r="U37" s="7" t="str">
        <f ca="1"/>
        <v>Sukhdev Nageshwar</v>
      </c>
      <c r="V37" s="7" t="str">
        <f ca="1"/>
        <v>Female</v>
      </c>
      <c r="W37" s="7">
        <f ca="1"/>
        <v>33</v>
      </c>
      <c r="X37" s="7" t="str">
        <f ca="1"/>
        <v>Average</v>
      </c>
      <c r="Y37" s="7">
        <f ca="1"/>
        <v>44129</v>
      </c>
      <c r="Z37" s="7" t="str">
        <f ca="1"/>
        <v>Website</v>
      </c>
      <c r="AA37" s="7">
        <f ca="1"/>
        <v>96140</v>
      </c>
      <c r="AB37" s="7" t="str">
        <f ca="1"/>
        <v>IND</v>
      </c>
      <c r="AC37" s="7">
        <f ca="1"/>
        <v>45353.098630136985</v>
      </c>
    </row>
    <row r="38" spans="2:29">
      <c r="B38" t="s">
        <v>145</v>
      </c>
      <c r="C38" t="s">
        <v>8</v>
      </c>
      <c r="D38">
        <v>24</v>
      </c>
      <c r="E38" t="s">
        <v>18</v>
      </c>
      <c r="F38" s="3">
        <v>44375</v>
      </c>
      <c r="G38" t="s">
        <v>17</v>
      </c>
      <c r="H38" s="2">
        <v>52610</v>
      </c>
      <c r="I38" t="s">
        <v>205</v>
      </c>
      <c r="J38" s="4">
        <f ca="1">TODAY()-staffs[[#This Row],[Date Joined]]/365</f>
        <v>45352.424657534248</v>
      </c>
      <c r="U38" s="7" t="str">
        <f ca="1"/>
        <v>Vic Radolf</v>
      </c>
      <c r="V38" s="7" t="str">
        <f ca="1"/>
        <v>Female</v>
      </c>
      <c r="W38" s="7">
        <f ca="1"/>
        <v>24</v>
      </c>
      <c r="X38" s="7" t="str">
        <f ca="1"/>
        <v>Average</v>
      </c>
      <c r="Y38" s="7">
        <f ca="1"/>
        <v>44148</v>
      </c>
      <c r="Z38" s="7" t="str">
        <f ca="1"/>
        <v>Website</v>
      </c>
      <c r="AA38" s="7">
        <f ca="1"/>
        <v>62780</v>
      </c>
      <c r="AB38" s="7" t="str">
        <f ca="1"/>
        <v>NZ</v>
      </c>
      <c r="AC38" s="7">
        <f ca="1"/>
        <v>45353.046575342465</v>
      </c>
    </row>
    <row r="39" spans="2:29">
      <c r="B39" t="s">
        <v>146</v>
      </c>
      <c r="C39" t="s">
        <v>8</v>
      </c>
      <c r="D39">
        <v>29</v>
      </c>
      <c r="E39" t="s">
        <v>18</v>
      </c>
      <c r="F39" s="3">
        <v>44119</v>
      </c>
      <c r="G39" t="s">
        <v>23</v>
      </c>
      <c r="H39" s="2">
        <v>112110</v>
      </c>
      <c r="I39" t="s">
        <v>205</v>
      </c>
      <c r="J39" s="4">
        <f ca="1">TODAY()-staffs[[#This Row],[Date Joined]]/365</f>
        <v>45353.126027397258</v>
      </c>
      <c r="U39" t="str">
        <f ca="1"/>
        <v>William Reeveley</v>
      </c>
      <c r="V39" t="str">
        <f ca="1"/>
        <v>Male</v>
      </c>
      <c r="W39">
        <f ca="1"/>
        <v>33</v>
      </c>
      <c r="X39" t="str">
        <f ca="1"/>
        <v>Average</v>
      </c>
      <c r="Y39">
        <f ca="1"/>
        <v>44509</v>
      </c>
      <c r="Z39" t="str">
        <f ca="1"/>
        <v>Website</v>
      </c>
      <c r="AA39">
        <f ca="1"/>
        <v>53870</v>
      </c>
      <c r="AB39" t="str">
        <f ca="1"/>
        <v>NZ</v>
      </c>
      <c r="AC39">
        <f ca="1"/>
        <v>45352.057534246575</v>
      </c>
    </row>
    <row r="40" spans="2:29">
      <c r="B40" t="s">
        <v>147</v>
      </c>
      <c r="C40" t="s">
        <v>15</v>
      </c>
      <c r="D40">
        <v>27</v>
      </c>
      <c r="E40" t="s">
        <v>13</v>
      </c>
      <c r="F40" s="3">
        <v>44061</v>
      </c>
      <c r="G40" t="s">
        <v>26</v>
      </c>
      <c r="H40" s="2">
        <v>119110</v>
      </c>
      <c r="I40" t="s">
        <v>205</v>
      </c>
      <c r="J40" s="4">
        <f ca="1">TODAY()-staffs[[#This Row],[Date Joined]]/365</f>
        <v>45353.284931506852</v>
      </c>
      <c r="U40" t="str">
        <f ca="1"/>
        <v>Bev Lashley</v>
      </c>
      <c r="V40" t="str">
        <f ca="1"/>
        <v>Male</v>
      </c>
      <c r="W40">
        <f ca="1"/>
        <v>29</v>
      </c>
      <c r="X40" t="str">
        <f ca="1"/>
        <v>Poor</v>
      </c>
      <c r="Y40">
        <f ca="1"/>
        <v>44180</v>
      </c>
      <c r="Z40" t="str">
        <f ca="1"/>
        <v>Website</v>
      </c>
      <c r="AA40">
        <f ca="1"/>
        <v>112110</v>
      </c>
      <c r="AB40" t="str">
        <f ca="1"/>
        <v>NZ</v>
      </c>
      <c r="AC40">
        <f ca="1"/>
        <v>45352.95890410959</v>
      </c>
    </row>
    <row r="41" spans="2:29">
      <c r="B41" t="s">
        <v>148</v>
      </c>
      <c r="C41" t="s">
        <v>8</v>
      </c>
      <c r="D41">
        <v>22</v>
      </c>
      <c r="E41" t="s">
        <v>10</v>
      </c>
      <c r="F41" s="3">
        <v>44384</v>
      </c>
      <c r="G41" t="s">
        <v>9</v>
      </c>
      <c r="H41" s="2">
        <v>112780</v>
      </c>
      <c r="I41" t="s">
        <v>205</v>
      </c>
      <c r="J41" s="4">
        <f ca="1">TODAY()-staffs[[#This Row],[Date Joined]]/365</f>
        <v>45352.4</v>
      </c>
      <c r="U41" t="str">
        <f ca="1"/>
        <v>Murry Dryburgh</v>
      </c>
      <c r="V41" t="str">
        <f ca="1"/>
        <v>Male</v>
      </c>
      <c r="W41">
        <f ca="1"/>
        <v>37</v>
      </c>
      <c r="X41" t="str">
        <f ca="1"/>
        <v>Average</v>
      </c>
      <c r="Y41">
        <f ca="1"/>
        <v>44701</v>
      </c>
      <c r="Z41" t="str">
        <f ca="1"/>
        <v>Website</v>
      </c>
      <c r="AA41">
        <f ca="1"/>
        <v>69070</v>
      </c>
      <c r="AB41" t="str">
        <f ca="1"/>
        <v>NZ</v>
      </c>
      <c r="AC41">
        <f ca="1"/>
        <v>45351.531506849315</v>
      </c>
    </row>
    <row r="42" spans="2:29">
      <c r="B42" t="s">
        <v>149</v>
      </c>
      <c r="C42" t="s">
        <v>15</v>
      </c>
      <c r="D42">
        <v>36</v>
      </c>
      <c r="E42" t="s">
        <v>13</v>
      </c>
      <c r="F42" s="3">
        <v>44023</v>
      </c>
      <c r="G42" t="s">
        <v>12</v>
      </c>
      <c r="H42" s="2">
        <v>114890</v>
      </c>
      <c r="I42" t="s">
        <v>205</v>
      </c>
      <c r="J42" s="4">
        <f ca="1">TODAY()-staffs[[#This Row],[Date Joined]]/365</f>
        <v>45353.389041095892</v>
      </c>
      <c r="U42" t="str">
        <f ca="1"/>
        <v>Kaine Padly</v>
      </c>
      <c r="V42" t="str">
        <f ca="1"/>
        <v>Male</v>
      </c>
      <c r="W42">
        <f ca="1"/>
        <v>20</v>
      </c>
      <c r="X42" t="str">
        <f ca="1"/>
        <v>Average</v>
      </c>
      <c r="Y42">
        <f ca="1"/>
        <v>44459</v>
      </c>
      <c r="Z42" t="str">
        <f ca="1"/>
        <v>Website</v>
      </c>
      <c r="AA42">
        <f ca="1"/>
        <v>107700</v>
      </c>
      <c r="AB42" t="str">
        <f ca="1"/>
        <v>NZ</v>
      </c>
      <c r="AC42">
        <f ca="1"/>
        <v>45352.194520547942</v>
      </c>
    </row>
    <row r="43" spans="2:29">
      <c r="B43" t="s">
        <v>150</v>
      </c>
      <c r="C43" t="s">
        <v>8</v>
      </c>
      <c r="D43">
        <v>27</v>
      </c>
      <c r="E43" t="s">
        <v>13</v>
      </c>
      <c r="F43" s="3">
        <v>44506</v>
      </c>
      <c r="G43" t="s">
        <v>17</v>
      </c>
      <c r="H43" s="2">
        <v>48980</v>
      </c>
      <c r="I43" t="s">
        <v>205</v>
      </c>
      <c r="J43" s="4">
        <f ca="1">TODAY()-staffs[[#This Row],[Date Joined]]/365</f>
        <v>45352.065753424657</v>
      </c>
      <c r="U43" t="str">
        <f ca="1"/>
        <v>Kassi Jonson</v>
      </c>
      <c r="V43" t="str">
        <f ca="1"/>
        <v>Female</v>
      </c>
      <c r="W43">
        <f ca="1"/>
        <v>32</v>
      </c>
      <c r="X43" t="str">
        <f ca="1"/>
        <v>Above average</v>
      </c>
      <c r="Y43">
        <f ca="1"/>
        <v>44354</v>
      </c>
      <c r="Z43" t="str">
        <f ca="1"/>
        <v>Website</v>
      </c>
      <c r="AA43">
        <f ca="1"/>
        <v>43840</v>
      </c>
      <c r="AB43" t="str">
        <f ca="1"/>
        <v>NZ</v>
      </c>
      <c r="AC43">
        <f ca="1"/>
        <v>45352.482191780822</v>
      </c>
    </row>
    <row r="44" spans="2:29">
      <c r="B44" t="s">
        <v>151</v>
      </c>
      <c r="C44" t="s">
        <v>8</v>
      </c>
      <c r="D44">
        <v>21</v>
      </c>
      <c r="E44" t="s">
        <v>13</v>
      </c>
      <c r="F44" s="3">
        <v>44180</v>
      </c>
      <c r="G44" t="s">
        <v>26</v>
      </c>
      <c r="H44" s="2">
        <v>75880</v>
      </c>
      <c r="I44" t="s">
        <v>205</v>
      </c>
      <c r="J44" s="4">
        <f ca="1">TODAY()-staffs[[#This Row],[Date Joined]]/365</f>
        <v>45352.95890410959</v>
      </c>
      <c r="U44" t="str">
        <f ca="1"/>
        <v>Dotty Strutley</v>
      </c>
      <c r="V44" t="str">
        <f ca="1"/>
        <v>Female</v>
      </c>
      <c r="W44">
        <f ca="1"/>
        <v>31</v>
      </c>
      <c r="X44" t="str">
        <f ca="1"/>
        <v>Average</v>
      </c>
      <c r="Y44">
        <f ca="1"/>
        <v>44145</v>
      </c>
      <c r="Z44" t="str">
        <f ca="1"/>
        <v>Website</v>
      </c>
      <c r="AA44">
        <f ca="1"/>
        <v>41980</v>
      </c>
      <c r="AB44" t="str">
        <f ca="1"/>
        <v>NZ</v>
      </c>
      <c r="AC44">
        <f ca="1"/>
        <v>45353.054794520547</v>
      </c>
    </row>
    <row r="45" spans="2:29">
      <c r="B45" t="s">
        <v>152</v>
      </c>
      <c r="C45" t="s">
        <v>15</v>
      </c>
      <c r="D45">
        <v>28</v>
      </c>
      <c r="E45" t="s">
        <v>13</v>
      </c>
      <c r="F45" s="3">
        <v>44296</v>
      </c>
      <c r="G45" t="s">
        <v>9</v>
      </c>
      <c r="H45" s="2">
        <v>53240</v>
      </c>
      <c r="I45" t="s">
        <v>205</v>
      </c>
      <c r="J45" s="4">
        <f ca="1">TODAY()-staffs[[#This Row],[Date Joined]]/365</f>
        <v>45352.641095890409</v>
      </c>
      <c r="U45" t="str">
        <f ca="1"/>
        <v>Brien Boise</v>
      </c>
      <c r="V45" t="str">
        <f ca="1"/>
        <v>Female</v>
      </c>
      <c r="W45">
        <f ca="1"/>
        <v>31</v>
      </c>
      <c r="X45" t="str">
        <f ca="1"/>
        <v>Average</v>
      </c>
      <c r="Y45">
        <f ca="1"/>
        <v>44663</v>
      </c>
      <c r="Z45" t="str">
        <f ca="1"/>
        <v>Website</v>
      </c>
      <c r="AA45">
        <f ca="1"/>
        <v>58100</v>
      </c>
      <c r="AB45" t="str">
        <f ca="1"/>
        <v>NZ</v>
      </c>
      <c r="AC45">
        <f ca="1"/>
        <v>45351.635616438354</v>
      </c>
    </row>
    <row r="46" spans="2:29">
      <c r="B46" t="s">
        <v>153</v>
      </c>
      <c r="C46" t="s">
        <v>15</v>
      </c>
      <c r="D46">
        <v>34</v>
      </c>
      <c r="E46" t="s">
        <v>13</v>
      </c>
      <c r="F46" s="3">
        <v>44397</v>
      </c>
      <c r="G46" t="s">
        <v>17</v>
      </c>
      <c r="H46" s="2">
        <v>85000</v>
      </c>
      <c r="I46" t="s">
        <v>205</v>
      </c>
      <c r="J46" s="4">
        <f ca="1">TODAY()-staffs[[#This Row],[Date Joined]]/365</f>
        <v>45352.364383561646</v>
      </c>
      <c r="U46" t="str">
        <f ca="1"/>
        <v>Merrilee Plenty</v>
      </c>
      <c r="V46" t="str">
        <f ca="1"/>
        <v>Female</v>
      </c>
      <c r="W46">
        <f ca="1"/>
        <v>40</v>
      </c>
      <c r="X46" t="str">
        <f ca="1"/>
        <v>Average</v>
      </c>
      <c r="Y46">
        <f ca="1"/>
        <v>44337</v>
      </c>
      <c r="Z46" t="str">
        <f ca="1"/>
        <v>Website</v>
      </c>
      <c r="AA46">
        <f ca="1"/>
        <v>87620</v>
      </c>
      <c r="AB46" t="str">
        <f ca="1"/>
        <v>NZ</v>
      </c>
      <c r="AC46">
        <f ca="1"/>
        <v>45352.528767123287</v>
      </c>
    </row>
    <row r="47" spans="2:29">
      <c r="B47" t="s">
        <v>154</v>
      </c>
      <c r="C47" t="s">
        <v>15</v>
      </c>
      <c r="D47">
        <v>21</v>
      </c>
      <c r="E47" t="s">
        <v>13</v>
      </c>
      <c r="F47" s="3">
        <v>44619</v>
      </c>
      <c r="G47" t="s">
        <v>23</v>
      </c>
      <c r="H47" s="2">
        <v>33920</v>
      </c>
      <c r="I47" t="s">
        <v>205</v>
      </c>
      <c r="J47" s="4">
        <f ca="1">TODAY()-staffs[[#This Row],[Date Joined]]/365</f>
        <v>45351.756164383565</v>
      </c>
      <c r="U47" t="str">
        <f ca="1"/>
        <v>Niall Selesnick</v>
      </c>
      <c r="V47" t="str">
        <f ca="1"/>
        <v>Female</v>
      </c>
      <c r="W47">
        <f ca="1"/>
        <v>29</v>
      </c>
      <c r="X47" t="str">
        <f ca="1"/>
        <v>Average</v>
      </c>
      <c r="Y47">
        <f ca="1"/>
        <v>44023</v>
      </c>
      <c r="Z47" t="str">
        <f ca="1"/>
        <v>Website</v>
      </c>
      <c r="AA47">
        <f ca="1"/>
        <v>34980</v>
      </c>
      <c r="AB47" t="str">
        <f ca="1"/>
        <v>NZ</v>
      </c>
      <c r="AC47">
        <f ca="1"/>
        <v>45353.389041095892</v>
      </c>
    </row>
    <row r="48" spans="2:29">
      <c r="B48" t="s">
        <v>155</v>
      </c>
      <c r="C48" t="s">
        <v>15</v>
      </c>
      <c r="D48">
        <v>33</v>
      </c>
      <c r="E48" t="s">
        <v>13</v>
      </c>
      <c r="F48" s="3">
        <v>44253</v>
      </c>
      <c r="G48" t="s">
        <v>23</v>
      </c>
      <c r="H48" s="2">
        <v>75280</v>
      </c>
      <c r="I48" t="s">
        <v>205</v>
      </c>
      <c r="J48" s="4">
        <f ca="1">TODAY()-staffs[[#This Row],[Date Joined]]/365</f>
        <v>45352.758904109593</v>
      </c>
      <c r="U48" t="str">
        <f ca="1"/>
        <v>Camilla Castle</v>
      </c>
      <c r="V48" t="str">
        <f ca="1"/>
        <v>Female</v>
      </c>
      <c r="W48">
        <f ca="1"/>
        <v>33</v>
      </c>
      <c r="X48" t="str">
        <f ca="1"/>
        <v>Very poor</v>
      </c>
      <c r="Y48">
        <f ca="1"/>
        <v>44374</v>
      </c>
      <c r="Z48" t="str">
        <f ca="1"/>
        <v>Website</v>
      </c>
      <c r="AA48">
        <f ca="1"/>
        <v>75480</v>
      </c>
      <c r="AB48" t="str">
        <f ca="1"/>
        <v>NZ</v>
      </c>
      <c r="AC48">
        <f ca="1"/>
        <v>45352.427397260275</v>
      </c>
    </row>
    <row r="49" spans="2:29">
      <c r="B49" t="s">
        <v>156</v>
      </c>
      <c r="C49" t="s">
        <v>15</v>
      </c>
      <c r="D49">
        <v>34</v>
      </c>
      <c r="E49" t="s">
        <v>13</v>
      </c>
      <c r="F49" s="3">
        <v>44594</v>
      </c>
      <c r="G49" t="s">
        <v>17</v>
      </c>
      <c r="H49" s="2">
        <v>58940</v>
      </c>
      <c r="I49" t="s">
        <v>205</v>
      </c>
      <c r="J49" s="4">
        <f ca="1">TODAY()-staffs[[#This Row],[Date Joined]]/365</f>
        <v>45351.824657534249</v>
      </c>
      <c r="U49" t="str">
        <f ca="1"/>
        <v>Torrance Collier</v>
      </c>
      <c r="V49" t="str">
        <f ca="1"/>
        <v>Female</v>
      </c>
      <c r="W49">
        <f ca="1"/>
        <v>33</v>
      </c>
      <c r="X49" t="str">
        <f ca="1"/>
        <v>Average</v>
      </c>
      <c r="Y49">
        <f ca="1"/>
        <v>44190</v>
      </c>
      <c r="Z49" t="str">
        <f ca="1"/>
        <v>Website</v>
      </c>
      <c r="AA49">
        <f ca="1"/>
        <v>96140</v>
      </c>
      <c r="AB49" t="str">
        <f ca="1"/>
        <v>NZ</v>
      </c>
      <c r="AC49">
        <f ca="1"/>
        <v>45352.931506849316</v>
      </c>
    </row>
    <row r="50" spans="2:29">
      <c r="B50" t="s">
        <v>157</v>
      </c>
      <c r="C50" t="s">
        <v>15</v>
      </c>
      <c r="D50">
        <v>28</v>
      </c>
      <c r="E50" t="s">
        <v>13</v>
      </c>
      <c r="F50" s="3">
        <v>44425</v>
      </c>
      <c r="G50" t="s">
        <v>12</v>
      </c>
      <c r="H50" s="2">
        <v>104770</v>
      </c>
      <c r="I50" t="s">
        <v>205</v>
      </c>
      <c r="J50" s="4">
        <f ca="1">TODAY()-staffs[[#This Row],[Date Joined]]/365</f>
        <v>45352.28767123288</v>
      </c>
      <c r="U50" t="str">
        <f ca="1"/>
        <v>Gunar Cockshoot</v>
      </c>
      <c r="V50" t="str">
        <f ca="1"/>
        <v>Male</v>
      </c>
      <c r="W50">
        <f ca="1"/>
        <v>31</v>
      </c>
      <c r="X50" t="str">
        <f ca="1"/>
        <v>Average</v>
      </c>
      <c r="Y50">
        <f ca="1"/>
        <v>44511</v>
      </c>
      <c r="Z50" t="str">
        <f ca="1"/>
        <v>Website</v>
      </c>
      <c r="AA50">
        <f ca="1"/>
        <v>48950</v>
      </c>
      <c r="AB50" t="str">
        <f ca="1"/>
        <v>NZ</v>
      </c>
      <c r="AC50">
        <f ca="1"/>
        <v>45352.05205479452</v>
      </c>
    </row>
    <row r="51" spans="2:29">
      <c r="B51" t="s">
        <v>158</v>
      </c>
      <c r="C51" t="s">
        <v>8</v>
      </c>
      <c r="D51">
        <v>21</v>
      </c>
      <c r="E51" t="s">
        <v>13</v>
      </c>
      <c r="F51" s="3">
        <v>44701</v>
      </c>
      <c r="G51" t="s">
        <v>12</v>
      </c>
      <c r="H51" s="2">
        <v>57090</v>
      </c>
      <c r="I51" t="s">
        <v>205</v>
      </c>
      <c r="J51" s="4">
        <f ca="1">TODAY()-staffs[[#This Row],[Date Joined]]/365</f>
        <v>45351.531506849315</v>
      </c>
      <c r="U51" t="str">
        <f ca="1"/>
        <v>Agnes Collicott</v>
      </c>
      <c r="V51" t="str">
        <f ca="1"/>
        <v>Female</v>
      </c>
      <c r="W51">
        <f ca="1"/>
        <v>27</v>
      </c>
      <c r="X51" t="str">
        <f ca="1"/>
        <v>Average</v>
      </c>
      <c r="Y51">
        <f ca="1"/>
        <v>44686</v>
      </c>
      <c r="Z51" t="str">
        <f ca="1"/>
        <v>Website</v>
      </c>
      <c r="AA51">
        <f ca="1"/>
        <v>83750</v>
      </c>
      <c r="AB51" t="str">
        <f ca="1"/>
        <v>NZ</v>
      </c>
      <c r="AC51">
        <f ca="1"/>
        <v>45351.572602739725</v>
      </c>
    </row>
    <row r="52" spans="2:29">
      <c r="B52" t="s">
        <v>159</v>
      </c>
      <c r="C52" t="s">
        <v>8</v>
      </c>
      <c r="D52">
        <v>27</v>
      </c>
      <c r="E52" t="s">
        <v>10</v>
      </c>
      <c r="F52" s="3">
        <v>44174</v>
      </c>
      <c r="G52" t="s">
        <v>17</v>
      </c>
      <c r="H52" s="2">
        <v>91650</v>
      </c>
      <c r="I52" t="s">
        <v>205</v>
      </c>
      <c r="J52" s="4">
        <f ca="1">TODAY()-staffs[[#This Row],[Date Joined]]/365</f>
        <v>45352.975342465754</v>
      </c>
      <c r="U52" t="str">
        <f ca="1"/>
        <v>Mollie Hanway</v>
      </c>
      <c r="V52" t="str">
        <f ca="1"/>
        <v>Male</v>
      </c>
      <c r="W52">
        <f ca="1"/>
        <v>20</v>
      </c>
      <c r="X52" t="str">
        <f ca="1"/>
        <v>Average</v>
      </c>
      <c r="Y52">
        <f ca="1"/>
        <v>44183</v>
      </c>
      <c r="Z52" t="str">
        <f ca="1"/>
        <v>Website</v>
      </c>
      <c r="AA52">
        <f ca="1"/>
        <v>112650</v>
      </c>
      <c r="AB52" t="str">
        <f ca="1"/>
        <v>NZ</v>
      </c>
      <c r="AC52">
        <f ca="1"/>
        <v>45352.950684931508</v>
      </c>
    </row>
    <row r="53" spans="2:29">
      <c r="B53" t="s">
        <v>160</v>
      </c>
      <c r="C53" t="s">
        <v>8</v>
      </c>
      <c r="D53">
        <v>42</v>
      </c>
      <c r="E53" t="s">
        <v>18</v>
      </c>
      <c r="F53" s="3">
        <v>44670</v>
      </c>
      <c r="G53" t="s">
        <v>17</v>
      </c>
      <c r="H53" s="2">
        <v>70270</v>
      </c>
      <c r="I53" t="s">
        <v>205</v>
      </c>
      <c r="J53" s="4">
        <f ca="1">TODAY()-staffs[[#This Row],[Date Joined]]/365</f>
        <v>45351.616438356163</v>
      </c>
      <c r="U53" t="str">
        <f ca="1"/>
        <v>Van Tuxwell</v>
      </c>
      <c r="V53" t="str">
        <f ca="1"/>
        <v>Female</v>
      </c>
      <c r="W53">
        <f ca="1"/>
        <v>25</v>
      </c>
      <c r="X53" t="str">
        <f ca="1"/>
        <v>Above average</v>
      </c>
      <c r="Y53">
        <f ca="1"/>
        <v>44694</v>
      </c>
      <c r="Z53" t="str">
        <f ca="1"/>
        <v>Website</v>
      </c>
      <c r="AA53">
        <f ca="1"/>
        <v>80700</v>
      </c>
      <c r="AB53" t="str">
        <f ca="1"/>
        <v>NZ</v>
      </c>
      <c r="AC53">
        <f ca="1"/>
        <v>45351.550684931506</v>
      </c>
    </row>
    <row r="54" spans="2:29">
      <c r="B54" t="s">
        <v>161</v>
      </c>
      <c r="C54" t="s">
        <v>15</v>
      </c>
      <c r="D54">
        <v>28</v>
      </c>
      <c r="E54" t="s">
        <v>13</v>
      </c>
      <c r="F54" s="3">
        <v>44124</v>
      </c>
      <c r="G54" t="s">
        <v>17</v>
      </c>
      <c r="H54" s="2">
        <v>75970</v>
      </c>
      <c r="I54" t="s">
        <v>205</v>
      </c>
      <c r="J54" s="4">
        <f ca="1">TODAY()-staffs[[#This Row],[Date Joined]]/365</f>
        <v>45353.112328767122</v>
      </c>
      <c r="U54" t="str">
        <f ca="1"/>
        <v>Tawnya Tickel</v>
      </c>
      <c r="V54" t="str">
        <f ca="1"/>
        <v>Male</v>
      </c>
      <c r="W54">
        <f ca="1"/>
        <v>36</v>
      </c>
      <c r="X54" t="str">
        <f ca="1"/>
        <v>Average</v>
      </c>
      <c r="Y54">
        <f ca="1"/>
        <v>44019</v>
      </c>
      <c r="Z54" t="str">
        <f ca="1"/>
        <v>Website</v>
      </c>
      <c r="AA54">
        <f ca="1"/>
        <v>118840</v>
      </c>
      <c r="AB54" t="str">
        <f ca="1"/>
        <v>NZ</v>
      </c>
      <c r="AC54">
        <f ca="1"/>
        <v>45353.4</v>
      </c>
    </row>
    <row r="55" spans="2:29">
      <c r="B55" t="s">
        <v>162</v>
      </c>
      <c r="C55" t="s">
        <v>211</v>
      </c>
      <c r="D55">
        <v>27</v>
      </c>
      <c r="E55" t="s">
        <v>10</v>
      </c>
      <c r="F55" s="3">
        <v>44212</v>
      </c>
      <c r="G55" t="s">
        <v>23</v>
      </c>
      <c r="H55" s="2">
        <v>90700</v>
      </c>
      <c r="I55" t="s">
        <v>205</v>
      </c>
      <c r="J55" s="4">
        <f ca="1">TODAY()-staffs[[#This Row],[Date Joined]]/365</f>
        <v>45352.871232876714</v>
      </c>
      <c r="U55" t="str">
        <f ca="1"/>
        <v>Myer McCory</v>
      </c>
      <c r="V55" t="str">
        <f ca="1"/>
        <v>Male</v>
      </c>
      <c r="W55">
        <f ca="1"/>
        <v>30</v>
      </c>
      <c r="X55" t="str">
        <f ca="1"/>
        <v>Average</v>
      </c>
      <c r="Y55">
        <f ca="1"/>
        <v>44850</v>
      </c>
      <c r="Z55" t="str">
        <f ca="1"/>
        <v>Website</v>
      </c>
      <c r="AA55">
        <f ca="1"/>
        <v>69710</v>
      </c>
      <c r="AB55" t="str">
        <f ca="1"/>
        <v>NZ</v>
      </c>
      <c r="AC55">
        <f ca="1"/>
        <v>45351.123287671231</v>
      </c>
    </row>
    <row r="56" spans="2:29">
      <c r="B56" t="s">
        <v>163</v>
      </c>
      <c r="C56" t="s">
        <v>8</v>
      </c>
      <c r="D56">
        <v>30</v>
      </c>
      <c r="E56" t="s">
        <v>13</v>
      </c>
      <c r="F56" s="3">
        <v>44607</v>
      </c>
      <c r="G56" t="s">
        <v>12</v>
      </c>
      <c r="H56" s="2">
        <v>60570</v>
      </c>
      <c r="I56" t="s">
        <v>205</v>
      </c>
      <c r="J56" s="4">
        <f ca="1">TODAY()-staffs[[#This Row],[Date Joined]]/365</f>
        <v>45351.789041095893</v>
      </c>
      <c r="U56" t="str">
        <f ca="1"/>
        <v>Andria Kimpton</v>
      </c>
      <c r="V56" t="str">
        <f ca="1"/>
        <v>Male</v>
      </c>
      <c r="W56">
        <f ca="1"/>
        <v>30</v>
      </c>
      <c r="X56" t="str">
        <f ca="1"/>
        <v>Average</v>
      </c>
      <c r="Y56">
        <f ca="1"/>
        <v>44273</v>
      </c>
      <c r="Z56" t="str">
        <f ca="1"/>
        <v>Website</v>
      </c>
      <c r="AA56">
        <f ca="1"/>
        <v>69120</v>
      </c>
      <c r="AB56" t="str">
        <f ca="1"/>
        <v>NZ</v>
      </c>
      <c r="AC56">
        <f ca="1"/>
        <v>45352.704109589038</v>
      </c>
    </row>
    <row r="57" spans="2:29">
      <c r="B57" t="s">
        <v>164</v>
      </c>
      <c r="C57" t="s">
        <v>8</v>
      </c>
      <c r="D57">
        <v>33</v>
      </c>
      <c r="E57" t="s">
        <v>13</v>
      </c>
      <c r="F57" s="3">
        <v>44103</v>
      </c>
      <c r="G57" t="s">
        <v>12</v>
      </c>
      <c r="H57" s="2">
        <v>115920</v>
      </c>
      <c r="I57" t="s">
        <v>205</v>
      </c>
      <c r="J57" s="4">
        <f ca="1">TODAY()-staffs[[#This Row],[Date Joined]]/365</f>
        <v>45353.169863013696</v>
      </c>
      <c r="U57" t="str">
        <f ca="1"/>
        <v>Wilone O'Kielt</v>
      </c>
      <c r="V57" t="str">
        <f ca="1"/>
        <v>Female</v>
      </c>
      <c r="W57">
        <f ca="1"/>
        <v>43</v>
      </c>
      <c r="X57" t="str">
        <f ca="1"/>
        <v>Average</v>
      </c>
      <c r="Y57">
        <f ca="1"/>
        <v>45045</v>
      </c>
      <c r="Z57" t="str">
        <f ca="1"/>
        <v>Website</v>
      </c>
      <c r="AA57">
        <f ca="1"/>
        <v>114870</v>
      </c>
      <c r="AB57" t="str">
        <f ca="1"/>
        <v>NZ</v>
      </c>
      <c r="AC57">
        <f ca="1"/>
        <v>45350.589041095889</v>
      </c>
    </row>
    <row r="58" spans="2:29">
      <c r="B58" t="s">
        <v>165</v>
      </c>
      <c r="C58" t="s">
        <v>15</v>
      </c>
      <c r="D58">
        <v>33</v>
      </c>
      <c r="E58" t="s">
        <v>13</v>
      </c>
      <c r="F58" s="3">
        <v>44006</v>
      </c>
      <c r="G58" t="s">
        <v>17</v>
      </c>
      <c r="H58" s="2">
        <v>65360</v>
      </c>
      <c r="I58" t="s">
        <v>205</v>
      </c>
      <c r="J58" s="4">
        <f ca="1">TODAY()-staffs[[#This Row],[Date Joined]]/365</f>
        <v>45353.435616438357</v>
      </c>
      <c r="U58" t="str">
        <f ca="1"/>
        <v>Madge McCloughen</v>
      </c>
      <c r="V58" t="str">
        <f ca="1"/>
        <v>other</v>
      </c>
      <c r="W58">
        <f ca="1"/>
        <v>32</v>
      </c>
      <c r="X58" t="str">
        <f ca="1"/>
        <v>Average</v>
      </c>
      <c r="Y58">
        <f ca="1"/>
        <v>44774</v>
      </c>
      <c r="Z58" t="str">
        <f ca="1"/>
        <v>Website</v>
      </c>
      <c r="AA58">
        <f ca="1"/>
        <v>91310</v>
      </c>
      <c r="AB58" t="str">
        <f ca="1"/>
        <v>NZ</v>
      </c>
      <c r="AC58">
        <f ca="1"/>
        <v>45351.331506849318</v>
      </c>
    </row>
    <row r="59" spans="2:29">
      <c r="B59" t="s">
        <v>166</v>
      </c>
      <c r="C59" t="s">
        <v>211</v>
      </c>
      <c r="D59">
        <v>30</v>
      </c>
      <c r="E59" t="s">
        <v>13</v>
      </c>
      <c r="F59" s="3">
        <v>44535</v>
      </c>
      <c r="G59" t="s">
        <v>17</v>
      </c>
      <c r="H59" s="2">
        <v>64000</v>
      </c>
      <c r="I59" t="s">
        <v>205</v>
      </c>
      <c r="J59" s="4">
        <f ca="1">TODAY()-staffs[[#This Row],[Date Joined]]/365</f>
        <v>45351.986301369863</v>
      </c>
      <c r="U59" t="str">
        <f ca="1"/>
        <v>Dennison Crosswaite</v>
      </c>
      <c r="V59" t="str">
        <f ca="1"/>
        <v>other</v>
      </c>
      <c r="W59">
        <f ca="1"/>
        <v>26</v>
      </c>
      <c r="X59" t="str">
        <f ca="1"/>
        <v>Above average</v>
      </c>
      <c r="Y59">
        <f ca="1"/>
        <v>44271</v>
      </c>
      <c r="Z59" t="str">
        <f ca="1"/>
        <v>Website</v>
      </c>
      <c r="AA59">
        <f ca="1"/>
        <v>90700</v>
      </c>
      <c r="AB59" t="str">
        <f ca="1"/>
        <v>NZ</v>
      </c>
      <c r="AC59">
        <f ca="1"/>
        <v>45352.709589041093</v>
      </c>
    </row>
    <row r="60" spans="2:29">
      <c r="B60" t="s">
        <v>167</v>
      </c>
      <c r="C60" t="s">
        <v>15</v>
      </c>
      <c r="D60">
        <v>34</v>
      </c>
      <c r="E60" t="s">
        <v>13</v>
      </c>
      <c r="F60" s="3">
        <v>44383</v>
      </c>
      <c r="G60" t="s">
        <v>17</v>
      </c>
      <c r="H60" s="2">
        <v>92450</v>
      </c>
      <c r="I60" t="s">
        <v>205</v>
      </c>
      <c r="J60" s="4">
        <f ca="1">TODAY()-staffs[[#This Row],[Date Joined]]/365</f>
        <v>45352.402739726029</v>
      </c>
      <c r="U60" t="str">
        <f ca="1"/>
        <v>Ches Bonnell</v>
      </c>
      <c r="V60" t="str">
        <f ca="1"/>
        <v>Male</v>
      </c>
      <c r="W60">
        <f ca="1"/>
        <v>37</v>
      </c>
      <c r="X60" t="str">
        <f ca="1"/>
        <v>Poor</v>
      </c>
      <c r="Y60">
        <f ca="1"/>
        <v>44338</v>
      </c>
      <c r="Z60" t="str">
        <f ca="1"/>
        <v>Website</v>
      </c>
      <c r="AA60">
        <f ca="1"/>
        <v>88050</v>
      </c>
      <c r="AB60" t="str">
        <f ca="1"/>
        <v>NZ</v>
      </c>
      <c r="AC60">
        <f ca="1"/>
        <v>45352.52602739726</v>
      </c>
    </row>
    <row r="61" spans="2:29">
      <c r="B61" t="s">
        <v>168</v>
      </c>
      <c r="C61" t="s">
        <v>8</v>
      </c>
      <c r="D61">
        <v>31</v>
      </c>
      <c r="E61" t="s">
        <v>13</v>
      </c>
      <c r="F61" s="3">
        <v>44450</v>
      </c>
      <c r="G61" t="s">
        <v>23</v>
      </c>
      <c r="H61" s="2">
        <v>48950</v>
      </c>
      <c r="I61" t="s">
        <v>205</v>
      </c>
      <c r="J61" s="4">
        <f ca="1">TODAY()-staffs[[#This Row],[Date Joined]]/365</f>
        <v>45352.219178082189</v>
      </c>
      <c r="U61" t="str">
        <f ca="1"/>
        <v>Collin Jagson</v>
      </c>
      <c r="V61" t="str">
        <f ca="1"/>
        <v>Male</v>
      </c>
      <c r="W61">
        <f ca="1"/>
        <v>24</v>
      </c>
      <c r="X61" t="str">
        <f ca="1"/>
        <v>Average</v>
      </c>
      <c r="Y61">
        <f ca="1"/>
        <v>44686</v>
      </c>
      <c r="Z61" t="str">
        <f ca="1"/>
        <v>Website</v>
      </c>
      <c r="AA61">
        <f ca="1"/>
        <v>100420</v>
      </c>
      <c r="AB61" t="str">
        <f ca="1"/>
        <v>NZ</v>
      </c>
      <c r="AC61">
        <f ca="1"/>
        <v>45351.572602739725</v>
      </c>
    </row>
    <row r="62" spans="2:29">
      <c r="B62" t="s">
        <v>169</v>
      </c>
      <c r="C62" t="s">
        <v>15</v>
      </c>
      <c r="D62">
        <v>27</v>
      </c>
      <c r="E62" t="s">
        <v>13</v>
      </c>
      <c r="F62" s="3">
        <v>44625</v>
      </c>
      <c r="G62" t="s">
        <v>23</v>
      </c>
      <c r="H62" s="2">
        <v>83750</v>
      </c>
      <c r="I62" t="s">
        <v>205</v>
      </c>
      <c r="J62" s="4">
        <f ca="1">TODAY()-staffs[[#This Row],[Date Joined]]/365</f>
        <v>45351.739726027394</v>
      </c>
      <c r="U62" t="str">
        <f ca="1"/>
        <v>Gretchen Callow</v>
      </c>
      <c r="V62" t="str">
        <f ca="1"/>
        <v>Female</v>
      </c>
      <c r="W62">
        <f ca="1"/>
        <v>21</v>
      </c>
      <c r="X62" t="str">
        <f ca="1"/>
        <v>Average</v>
      </c>
      <c r="Y62">
        <f ca="1"/>
        <v>44678</v>
      </c>
      <c r="Z62" t="str">
        <f ca="1"/>
        <v>Website</v>
      </c>
      <c r="AA62">
        <f ca="1"/>
        <v>33920</v>
      </c>
      <c r="AB62" t="str">
        <f ca="1"/>
        <v>NZ</v>
      </c>
      <c r="AC62">
        <f ca="1"/>
        <v>45351.594520547944</v>
      </c>
    </row>
    <row r="63" spans="2:29">
      <c r="B63" t="s">
        <v>170</v>
      </c>
      <c r="C63" t="s">
        <v>15</v>
      </c>
      <c r="D63">
        <v>40</v>
      </c>
      <c r="E63" t="s">
        <v>13</v>
      </c>
      <c r="F63" s="3">
        <v>44276</v>
      </c>
      <c r="G63" t="s">
        <v>23</v>
      </c>
      <c r="H63" s="2">
        <v>87620</v>
      </c>
      <c r="I63" t="s">
        <v>205</v>
      </c>
      <c r="J63" s="4">
        <f ca="1">TODAY()-staffs[[#This Row],[Date Joined]]/365</f>
        <v>45352.695890410956</v>
      </c>
      <c r="U63" t="str">
        <f ca="1"/>
        <v>Caro Chappel</v>
      </c>
      <c r="V63" t="str">
        <f ca="1"/>
        <v>Female</v>
      </c>
      <c r="W63">
        <f ca="1"/>
        <v>40</v>
      </c>
      <c r="X63" t="str">
        <f ca="1"/>
        <v>Average</v>
      </c>
      <c r="Y63">
        <f ca="1"/>
        <v>44381</v>
      </c>
      <c r="Z63" t="str">
        <f ca="1"/>
        <v>Website</v>
      </c>
      <c r="AA63">
        <f ca="1"/>
        <v>104410</v>
      </c>
      <c r="AB63" t="str">
        <f ca="1"/>
        <v>NZ</v>
      </c>
      <c r="AC63">
        <f ca="1"/>
        <v>45352.408219178084</v>
      </c>
    </row>
    <row r="64" spans="2:29">
      <c r="B64" t="s">
        <v>171</v>
      </c>
      <c r="C64" t="s">
        <v>15</v>
      </c>
      <c r="D64">
        <v>20</v>
      </c>
      <c r="E64" t="s">
        <v>18</v>
      </c>
      <c r="F64" s="3">
        <v>44476</v>
      </c>
      <c r="G64" t="s">
        <v>9</v>
      </c>
      <c r="H64" s="2">
        <v>68900</v>
      </c>
      <c r="I64" t="s">
        <v>205</v>
      </c>
      <c r="J64" s="4">
        <f ca="1">TODAY()-staffs[[#This Row],[Date Joined]]/365</f>
        <v>45352.147945205477</v>
      </c>
      <c r="U64" t="str">
        <f ca="1"/>
        <v>Elia Cockton</v>
      </c>
      <c r="V64" t="str">
        <f ca="1"/>
        <v>Female</v>
      </c>
      <c r="W64">
        <f ca="1"/>
        <v>33</v>
      </c>
      <c r="X64" t="str">
        <f ca="1"/>
        <v>Average</v>
      </c>
      <c r="Y64">
        <f ca="1"/>
        <v>44312</v>
      </c>
      <c r="Z64" t="str">
        <f ca="1"/>
        <v>Website</v>
      </c>
      <c r="AA64">
        <f ca="1"/>
        <v>75280</v>
      </c>
      <c r="AB64" t="str">
        <f ca="1"/>
        <v>NZ</v>
      </c>
      <c r="AC64">
        <f ca="1"/>
        <v>45352.597260273971</v>
      </c>
    </row>
    <row r="65" spans="2:10">
      <c r="B65" t="s">
        <v>172</v>
      </c>
      <c r="C65" t="s">
        <v>8</v>
      </c>
      <c r="D65">
        <v>32</v>
      </c>
      <c r="E65" t="s">
        <v>13</v>
      </c>
      <c r="F65" s="3">
        <v>44403</v>
      </c>
      <c r="G65" t="s">
        <v>9</v>
      </c>
      <c r="H65" s="2">
        <v>53540</v>
      </c>
      <c r="I65" t="s">
        <v>205</v>
      </c>
      <c r="J65" s="4">
        <f ca="1">TODAY()-staffs[[#This Row],[Date Joined]]/365</f>
        <v>45352.347945205482</v>
      </c>
    </row>
    <row r="66" spans="2:10">
      <c r="B66" t="s">
        <v>173</v>
      </c>
      <c r="C66" t="s">
        <v>8</v>
      </c>
      <c r="D66">
        <v>28</v>
      </c>
      <c r="E66" t="s">
        <v>49</v>
      </c>
      <c r="F66" s="3">
        <v>44758</v>
      </c>
      <c r="G66" t="s">
        <v>9</v>
      </c>
      <c r="H66" s="2">
        <v>43510</v>
      </c>
      <c r="I66" t="s">
        <v>205</v>
      </c>
      <c r="J66" s="4">
        <f ca="1">TODAY()-staffs[[#This Row],[Date Joined]]/365</f>
        <v>45351.375342465755</v>
      </c>
    </row>
    <row r="67" spans="2:10">
      <c r="B67" t="s">
        <v>174</v>
      </c>
      <c r="C67" t="s">
        <v>15</v>
      </c>
      <c r="D67">
        <v>38</v>
      </c>
      <c r="E67" t="s">
        <v>43</v>
      </c>
      <c r="F67" s="3">
        <v>44316</v>
      </c>
      <c r="G67" t="s">
        <v>9</v>
      </c>
      <c r="H67" s="2">
        <v>109160</v>
      </c>
      <c r="I67" t="s">
        <v>205</v>
      </c>
      <c r="J67" s="4">
        <f ca="1">TODAY()-staffs[[#This Row],[Date Joined]]/365</f>
        <v>45352.586301369862</v>
      </c>
    </row>
    <row r="68" spans="2:10">
      <c r="B68" t="s">
        <v>175</v>
      </c>
      <c r="C68" t="s">
        <v>8</v>
      </c>
      <c r="D68">
        <v>40</v>
      </c>
      <c r="E68" t="s">
        <v>13</v>
      </c>
      <c r="F68" s="3">
        <v>44204</v>
      </c>
      <c r="G68" t="s">
        <v>12</v>
      </c>
      <c r="H68" s="2">
        <v>99750</v>
      </c>
      <c r="I68" t="s">
        <v>205</v>
      </c>
      <c r="J68" s="4">
        <f ca="1">TODAY()-staffs[[#This Row],[Date Joined]]/365</f>
        <v>45352.893150684933</v>
      </c>
    </row>
    <row r="69" spans="2:10">
      <c r="B69" t="s">
        <v>176</v>
      </c>
      <c r="C69" t="s">
        <v>15</v>
      </c>
      <c r="D69">
        <v>31</v>
      </c>
      <c r="E69" t="s">
        <v>13</v>
      </c>
      <c r="F69" s="3">
        <v>44084</v>
      </c>
      <c r="G69" t="s">
        <v>23</v>
      </c>
      <c r="H69" s="2">
        <v>41980</v>
      </c>
      <c r="I69" t="s">
        <v>205</v>
      </c>
      <c r="J69" s="4">
        <f ca="1">TODAY()-staffs[[#This Row],[Date Joined]]/365</f>
        <v>45353.221917808216</v>
      </c>
    </row>
    <row r="70" spans="2:10">
      <c r="B70" t="s">
        <v>177</v>
      </c>
      <c r="C70" t="s">
        <v>8</v>
      </c>
      <c r="D70">
        <v>36</v>
      </c>
      <c r="E70" t="s">
        <v>13</v>
      </c>
      <c r="F70" s="3">
        <v>44272</v>
      </c>
      <c r="G70" t="s">
        <v>17</v>
      </c>
      <c r="H70" s="2">
        <v>71380</v>
      </c>
      <c r="I70" t="s">
        <v>205</v>
      </c>
      <c r="J70" s="4">
        <f ca="1">TODAY()-staffs[[#This Row],[Date Joined]]/365</f>
        <v>45352.706849315065</v>
      </c>
    </row>
    <row r="71" spans="2:10">
      <c r="B71" t="s">
        <v>178</v>
      </c>
      <c r="C71" t="s">
        <v>8</v>
      </c>
      <c r="D71">
        <v>27</v>
      </c>
      <c r="E71" t="s">
        <v>49</v>
      </c>
      <c r="F71" s="3">
        <v>44547</v>
      </c>
      <c r="G71" t="s">
        <v>12</v>
      </c>
      <c r="H71" s="2">
        <v>113280</v>
      </c>
      <c r="I71" t="s">
        <v>205</v>
      </c>
      <c r="J71" s="4">
        <f ca="1">TODAY()-staffs[[#This Row],[Date Joined]]/365</f>
        <v>45351.953424657535</v>
      </c>
    </row>
    <row r="72" spans="2:10">
      <c r="B72" t="s">
        <v>179</v>
      </c>
      <c r="C72" t="s">
        <v>15</v>
      </c>
      <c r="D72">
        <v>33</v>
      </c>
      <c r="E72" t="s">
        <v>13</v>
      </c>
      <c r="F72" s="3">
        <v>44747</v>
      </c>
      <c r="G72" t="s">
        <v>17</v>
      </c>
      <c r="H72" s="2">
        <v>86570</v>
      </c>
      <c r="I72" t="s">
        <v>205</v>
      </c>
      <c r="J72" s="4">
        <f ca="1">TODAY()-staffs[[#This Row],[Date Joined]]/365</f>
        <v>45351.405479452056</v>
      </c>
    </row>
    <row r="73" spans="2:10">
      <c r="B73" t="s">
        <v>180</v>
      </c>
      <c r="C73" t="s">
        <v>8</v>
      </c>
      <c r="D73">
        <v>26</v>
      </c>
      <c r="E73" t="s">
        <v>13</v>
      </c>
      <c r="F73" s="3">
        <v>44350</v>
      </c>
      <c r="G73" t="s">
        <v>12</v>
      </c>
      <c r="H73" s="2">
        <v>53540</v>
      </c>
      <c r="I73" t="s">
        <v>205</v>
      </c>
      <c r="J73" s="4">
        <f ca="1">TODAY()-staffs[[#This Row],[Date Joined]]/365</f>
        <v>45352.493150684932</v>
      </c>
    </row>
    <row r="74" spans="2:10">
      <c r="B74" t="s">
        <v>181</v>
      </c>
      <c r="C74" t="s">
        <v>8</v>
      </c>
      <c r="D74">
        <v>37</v>
      </c>
      <c r="E74" t="s">
        <v>13</v>
      </c>
      <c r="F74" s="3">
        <v>44640</v>
      </c>
      <c r="G74" t="s">
        <v>23</v>
      </c>
      <c r="H74" s="2">
        <v>69070</v>
      </c>
      <c r="I74" t="s">
        <v>205</v>
      </c>
      <c r="J74" s="4">
        <f ca="1">TODAY()-staffs[[#This Row],[Date Joined]]/365</f>
        <v>45351.698630136983</v>
      </c>
    </row>
    <row r="75" spans="2:10">
      <c r="B75" t="s">
        <v>182</v>
      </c>
      <c r="C75" t="s">
        <v>15</v>
      </c>
      <c r="D75">
        <v>30</v>
      </c>
      <c r="E75" t="s">
        <v>18</v>
      </c>
      <c r="F75" s="3">
        <v>44328</v>
      </c>
      <c r="G75" t="s">
        <v>17</v>
      </c>
      <c r="H75" s="2">
        <v>67910</v>
      </c>
      <c r="I75" t="s">
        <v>205</v>
      </c>
      <c r="J75" s="4">
        <f ca="1">TODAY()-staffs[[#This Row],[Date Joined]]/365</f>
        <v>45352.553424657533</v>
      </c>
    </row>
    <row r="76" spans="2:10">
      <c r="B76" t="s">
        <v>183</v>
      </c>
      <c r="C76" t="s">
        <v>8</v>
      </c>
      <c r="D76">
        <v>30</v>
      </c>
      <c r="E76" t="s">
        <v>13</v>
      </c>
      <c r="F76" s="3">
        <v>44214</v>
      </c>
      <c r="G76" t="s">
        <v>23</v>
      </c>
      <c r="H76" s="2">
        <v>69120</v>
      </c>
      <c r="I76" t="s">
        <v>205</v>
      </c>
      <c r="J76" s="4">
        <f ca="1">TODAY()-staffs[[#This Row],[Date Joined]]/365</f>
        <v>45352.865753424659</v>
      </c>
    </row>
    <row r="77" spans="2:10">
      <c r="B77" t="s">
        <v>184</v>
      </c>
      <c r="C77" t="s">
        <v>15</v>
      </c>
      <c r="D77">
        <v>34</v>
      </c>
      <c r="E77" t="s">
        <v>13</v>
      </c>
      <c r="F77" s="3">
        <v>44550</v>
      </c>
      <c r="G77" t="s">
        <v>17</v>
      </c>
      <c r="H77" s="2">
        <v>60130</v>
      </c>
      <c r="I77" t="s">
        <v>205</v>
      </c>
      <c r="J77" s="4">
        <f ca="1">TODAY()-staffs[[#This Row],[Date Joined]]/365</f>
        <v>45351.945205479453</v>
      </c>
    </row>
    <row r="78" spans="2:10">
      <c r="B78" t="s">
        <v>185</v>
      </c>
      <c r="C78" t="s">
        <v>8</v>
      </c>
      <c r="D78">
        <v>23</v>
      </c>
      <c r="E78" t="s">
        <v>13</v>
      </c>
      <c r="F78" s="3">
        <v>44378</v>
      </c>
      <c r="G78" t="s">
        <v>12</v>
      </c>
      <c r="H78" s="2">
        <v>106460</v>
      </c>
      <c r="I78" t="s">
        <v>205</v>
      </c>
      <c r="J78" s="4">
        <f ca="1">TODAY()-staffs[[#This Row],[Date Joined]]/365</f>
        <v>45352.416438356166</v>
      </c>
    </row>
    <row r="79" spans="2:10">
      <c r="B79" t="s">
        <v>186</v>
      </c>
      <c r="C79" t="s">
        <v>15</v>
      </c>
      <c r="D79">
        <v>37</v>
      </c>
      <c r="E79" t="s">
        <v>13</v>
      </c>
      <c r="F79" s="3">
        <v>44389</v>
      </c>
      <c r="G79" t="s">
        <v>26</v>
      </c>
      <c r="H79" s="2">
        <v>118100</v>
      </c>
      <c r="I79" t="s">
        <v>205</v>
      </c>
      <c r="J79" s="4">
        <f ca="1">TODAY()-staffs[[#This Row],[Date Joined]]/365</f>
        <v>45352.386301369865</v>
      </c>
    </row>
    <row r="80" spans="2:10">
      <c r="B80" t="s">
        <v>187</v>
      </c>
      <c r="C80" t="s">
        <v>15</v>
      </c>
      <c r="D80">
        <v>36</v>
      </c>
      <c r="E80" t="s">
        <v>13</v>
      </c>
      <c r="F80" s="3">
        <v>44468</v>
      </c>
      <c r="G80" t="s">
        <v>12</v>
      </c>
      <c r="H80" s="2">
        <v>78390</v>
      </c>
      <c r="I80" t="s">
        <v>205</v>
      </c>
      <c r="J80" s="4">
        <f ca="1">TODAY()-staffs[[#This Row],[Date Joined]]/365</f>
        <v>45352.169863013696</v>
      </c>
    </row>
    <row r="81" spans="2:10">
      <c r="B81" t="s">
        <v>188</v>
      </c>
      <c r="C81" t="s">
        <v>15</v>
      </c>
      <c r="D81">
        <v>30</v>
      </c>
      <c r="E81" t="s">
        <v>13</v>
      </c>
      <c r="F81" s="3">
        <v>44789</v>
      </c>
      <c r="G81" t="s">
        <v>12</v>
      </c>
      <c r="H81" s="2">
        <v>114180</v>
      </c>
      <c r="I81" t="s">
        <v>205</v>
      </c>
      <c r="J81" s="4">
        <f ca="1">TODAY()-staffs[[#This Row],[Date Joined]]/365</f>
        <v>45351.290410958907</v>
      </c>
    </row>
    <row r="82" spans="2:10">
      <c r="B82" t="s">
        <v>189</v>
      </c>
      <c r="C82" t="s">
        <v>15</v>
      </c>
      <c r="D82">
        <v>28</v>
      </c>
      <c r="E82" t="s">
        <v>13</v>
      </c>
      <c r="F82" s="3">
        <v>44590</v>
      </c>
      <c r="G82" t="s">
        <v>12</v>
      </c>
      <c r="H82" s="2">
        <v>104120</v>
      </c>
      <c r="I82" t="s">
        <v>205</v>
      </c>
      <c r="J82" s="4">
        <f ca="1">TODAY()-staffs[[#This Row],[Date Joined]]/365</f>
        <v>45351.835616438359</v>
      </c>
    </row>
    <row r="83" spans="2:10">
      <c r="B83" t="s">
        <v>190</v>
      </c>
      <c r="C83" t="s">
        <v>8</v>
      </c>
      <c r="D83">
        <v>30</v>
      </c>
      <c r="E83" t="s">
        <v>13</v>
      </c>
      <c r="F83" s="3">
        <v>44640</v>
      </c>
      <c r="G83" t="s">
        <v>12</v>
      </c>
      <c r="H83" s="2">
        <v>67950</v>
      </c>
      <c r="I83" t="s">
        <v>205</v>
      </c>
      <c r="J83" s="4">
        <f ca="1">TODAY()-staffs[[#This Row],[Date Joined]]/365</f>
        <v>45351.698630136983</v>
      </c>
    </row>
    <row r="84" spans="2:10">
      <c r="B84" t="s">
        <v>191</v>
      </c>
      <c r="C84" t="s">
        <v>15</v>
      </c>
      <c r="D84">
        <v>29</v>
      </c>
      <c r="E84" t="s">
        <v>13</v>
      </c>
      <c r="F84" s="3">
        <v>43962</v>
      </c>
      <c r="G84" t="s">
        <v>23</v>
      </c>
      <c r="H84" s="2">
        <v>34980</v>
      </c>
      <c r="I84" t="s">
        <v>205</v>
      </c>
      <c r="J84" s="4">
        <f ca="1">TODAY()-staffs[[#This Row],[Date Joined]]/365</f>
        <v>45353.556164383561</v>
      </c>
    </row>
    <row r="85" spans="2:10">
      <c r="B85" t="s">
        <v>192</v>
      </c>
      <c r="C85" t="s">
        <v>15</v>
      </c>
      <c r="D85">
        <v>24</v>
      </c>
      <c r="E85" t="s">
        <v>13</v>
      </c>
      <c r="F85" s="3">
        <v>44087</v>
      </c>
      <c r="G85" t="s">
        <v>23</v>
      </c>
      <c r="H85" s="2">
        <v>62780</v>
      </c>
      <c r="I85" t="s">
        <v>205</v>
      </c>
      <c r="J85" s="4">
        <f ca="1">TODAY()-staffs[[#This Row],[Date Joined]]/365</f>
        <v>45353.213698630134</v>
      </c>
    </row>
    <row r="86" spans="2:10">
      <c r="B86" t="s">
        <v>193</v>
      </c>
      <c r="C86" t="s">
        <v>8</v>
      </c>
      <c r="D86">
        <v>20</v>
      </c>
      <c r="E86" t="s">
        <v>13</v>
      </c>
      <c r="F86" s="3">
        <v>44397</v>
      </c>
      <c r="G86" t="s">
        <v>23</v>
      </c>
      <c r="H86" s="2">
        <v>107700</v>
      </c>
      <c r="I86" t="s">
        <v>205</v>
      </c>
      <c r="J86" s="4">
        <f ca="1">TODAY()-staffs[[#This Row],[Date Joined]]/365</f>
        <v>45352.364383561646</v>
      </c>
    </row>
    <row r="87" spans="2:10">
      <c r="B87" t="s">
        <v>194</v>
      </c>
      <c r="C87" t="s">
        <v>8</v>
      </c>
      <c r="D87">
        <v>25</v>
      </c>
      <c r="E87" t="s">
        <v>13</v>
      </c>
      <c r="F87" s="3">
        <v>44322</v>
      </c>
      <c r="G87" t="s">
        <v>9</v>
      </c>
      <c r="H87" s="2">
        <v>65700</v>
      </c>
      <c r="I87" t="s">
        <v>205</v>
      </c>
      <c r="J87" s="4">
        <f ca="1">TODAY()-staffs[[#This Row],[Date Joined]]/365</f>
        <v>45352.569863013698</v>
      </c>
    </row>
    <row r="88" spans="2:10">
      <c r="B88" t="s">
        <v>195</v>
      </c>
      <c r="C88" t="s">
        <v>15</v>
      </c>
      <c r="D88">
        <v>33</v>
      </c>
      <c r="E88" t="s">
        <v>49</v>
      </c>
      <c r="F88" s="3">
        <v>44313</v>
      </c>
      <c r="G88" t="s">
        <v>23</v>
      </c>
      <c r="H88" s="2">
        <v>75480</v>
      </c>
      <c r="I88" t="s">
        <v>205</v>
      </c>
      <c r="J88" s="4">
        <f ca="1">TODAY()-staffs[[#This Row],[Date Joined]]/365</f>
        <v>45352.594520547944</v>
      </c>
    </row>
    <row r="89" spans="2:10">
      <c r="B89" t="s">
        <v>196</v>
      </c>
      <c r="C89" t="s">
        <v>8</v>
      </c>
      <c r="D89">
        <v>33</v>
      </c>
      <c r="E89" t="s">
        <v>13</v>
      </c>
      <c r="F89" s="3">
        <v>44448</v>
      </c>
      <c r="G89" t="s">
        <v>23</v>
      </c>
      <c r="H89" s="2">
        <v>53870</v>
      </c>
      <c r="I89" t="s">
        <v>205</v>
      </c>
      <c r="J89" s="4">
        <f ca="1">TODAY()-staffs[[#This Row],[Date Joined]]/365</f>
        <v>45352.224657534243</v>
      </c>
    </row>
    <row r="90" spans="2:10">
      <c r="B90" t="s">
        <v>197</v>
      </c>
      <c r="C90" t="s">
        <v>15</v>
      </c>
      <c r="D90">
        <v>36</v>
      </c>
      <c r="E90" t="s">
        <v>13</v>
      </c>
      <c r="F90" s="3">
        <v>44433</v>
      </c>
      <c r="G90" t="s">
        <v>9</v>
      </c>
      <c r="H90" s="2">
        <v>78540</v>
      </c>
      <c r="I90" t="s">
        <v>205</v>
      </c>
      <c r="J90" s="4">
        <f ca="1">TODAY()-staffs[[#This Row],[Date Joined]]/365</f>
        <v>45352.265753424661</v>
      </c>
    </row>
    <row r="91" spans="2:10">
      <c r="B91" t="s">
        <v>198</v>
      </c>
      <c r="C91" t="s">
        <v>8</v>
      </c>
      <c r="D91">
        <v>19</v>
      </c>
      <c r="E91" t="s">
        <v>13</v>
      </c>
      <c r="F91" s="3">
        <v>44218</v>
      </c>
      <c r="G91" t="s">
        <v>12</v>
      </c>
      <c r="H91" s="2">
        <v>58960</v>
      </c>
      <c r="I91" t="s">
        <v>205</v>
      </c>
      <c r="J91" s="4">
        <f ca="1">TODAY()-staffs[[#This Row],[Date Joined]]/365</f>
        <v>45352.85479452055</v>
      </c>
    </row>
    <row r="92" spans="2:10">
      <c r="B92" t="s">
        <v>199</v>
      </c>
      <c r="C92" t="s">
        <v>8</v>
      </c>
      <c r="D92">
        <v>46</v>
      </c>
      <c r="E92" t="s">
        <v>13</v>
      </c>
      <c r="F92" s="3">
        <v>44697</v>
      </c>
      <c r="G92" t="s">
        <v>12</v>
      </c>
      <c r="H92" s="2">
        <v>70610</v>
      </c>
      <c r="I92" t="s">
        <v>205</v>
      </c>
      <c r="J92" s="4">
        <f ca="1">TODAY()-staffs[[#This Row],[Date Joined]]/365</f>
        <v>45351.542465753424</v>
      </c>
    </row>
    <row r="93" spans="2:10">
      <c r="B93" t="s">
        <v>200</v>
      </c>
      <c r="C93" t="s">
        <v>8</v>
      </c>
      <c r="D93">
        <v>33</v>
      </c>
      <c r="E93" t="s">
        <v>13</v>
      </c>
      <c r="F93" s="3">
        <v>44181</v>
      </c>
      <c r="G93" t="s">
        <v>17</v>
      </c>
      <c r="H93" s="2">
        <v>59430</v>
      </c>
      <c r="I93" t="s">
        <v>205</v>
      </c>
      <c r="J93" s="4">
        <f ca="1">TODAY()-staffs[[#This Row],[Date Joined]]/365</f>
        <v>45352.956164383562</v>
      </c>
    </row>
    <row r="94" spans="2:10">
      <c r="B94" t="s">
        <v>201</v>
      </c>
      <c r="C94" t="s">
        <v>8</v>
      </c>
      <c r="D94">
        <v>33</v>
      </c>
      <c r="E94" t="s">
        <v>10</v>
      </c>
      <c r="F94" s="3">
        <v>44640</v>
      </c>
      <c r="G94" t="s">
        <v>12</v>
      </c>
      <c r="H94" s="2">
        <v>48530</v>
      </c>
      <c r="I94" t="s">
        <v>205</v>
      </c>
      <c r="J94" s="4">
        <f ca="1">TODAY()-staffs[[#This Row],[Date Joined]]/365</f>
        <v>45351.698630136983</v>
      </c>
    </row>
    <row r="95" spans="2:10">
      <c r="B95" t="s">
        <v>202</v>
      </c>
      <c r="C95" t="s">
        <v>15</v>
      </c>
      <c r="D95">
        <v>33</v>
      </c>
      <c r="E95" t="s">
        <v>13</v>
      </c>
      <c r="F95" s="3">
        <v>44129</v>
      </c>
      <c r="G95" t="s">
        <v>23</v>
      </c>
      <c r="H95" s="2">
        <v>96140</v>
      </c>
      <c r="I95" t="s">
        <v>205</v>
      </c>
      <c r="J95" s="4">
        <f ca="1">TODAY()-staffs[[#This Row],[Date Joined]]/365</f>
        <v>45353.098630136985</v>
      </c>
    </row>
    <row r="96" spans="2:10">
      <c r="B96" t="s">
        <v>7</v>
      </c>
      <c r="C96" t="s">
        <v>8</v>
      </c>
      <c r="D96">
        <v>22</v>
      </c>
      <c r="E96" t="s">
        <v>10</v>
      </c>
      <c r="F96" s="3">
        <v>44446</v>
      </c>
      <c r="G96" t="s">
        <v>9</v>
      </c>
      <c r="H96" s="2">
        <v>112780</v>
      </c>
      <c r="I96" t="s">
        <v>224</v>
      </c>
      <c r="J96" s="4">
        <f ca="1">TODAY()-staffs[[#This Row],[Date Joined]]/365</f>
        <v>45352.230136986298</v>
      </c>
    </row>
    <row r="97" spans="2:10">
      <c r="B97" t="s">
        <v>11</v>
      </c>
      <c r="C97" t="s">
        <v>8</v>
      </c>
      <c r="D97">
        <v>46</v>
      </c>
      <c r="E97" t="s">
        <v>13</v>
      </c>
      <c r="F97" s="3">
        <v>44758</v>
      </c>
      <c r="G97" t="s">
        <v>12</v>
      </c>
      <c r="H97" s="2">
        <v>70610</v>
      </c>
      <c r="I97" t="s">
        <v>224</v>
      </c>
      <c r="J97" s="4">
        <f ca="1">TODAY()-staffs[[#This Row],[Date Joined]]/365</f>
        <v>45351.375342465755</v>
      </c>
    </row>
    <row r="98" spans="2:10">
      <c r="B98" t="s">
        <v>14</v>
      </c>
      <c r="C98" t="s">
        <v>15</v>
      </c>
      <c r="D98">
        <v>28</v>
      </c>
      <c r="E98" t="s">
        <v>13</v>
      </c>
      <c r="F98" s="3">
        <v>44357</v>
      </c>
      <c r="G98" t="s">
        <v>9</v>
      </c>
      <c r="H98" s="2">
        <v>53240</v>
      </c>
      <c r="I98" t="s">
        <v>224</v>
      </c>
      <c r="J98" s="4">
        <f ca="1">TODAY()-staffs[[#This Row],[Date Joined]]/365</f>
        <v>45352.47397260274</v>
      </c>
    </row>
    <row r="99" spans="2:10">
      <c r="B99" t="s">
        <v>16</v>
      </c>
      <c r="C99" t="s">
        <v>211</v>
      </c>
      <c r="D99">
        <v>37</v>
      </c>
      <c r="E99" t="s">
        <v>18</v>
      </c>
      <c r="F99" s="3">
        <v>44146</v>
      </c>
      <c r="G99" t="s">
        <v>17</v>
      </c>
      <c r="H99" s="2">
        <v>115440</v>
      </c>
      <c r="I99" t="s">
        <v>224</v>
      </c>
      <c r="J99" s="4">
        <f ca="1">TODAY()-staffs[[#This Row],[Date Joined]]/365</f>
        <v>45353.05205479452</v>
      </c>
    </row>
    <row r="100" spans="2:10">
      <c r="B100" t="s">
        <v>19</v>
      </c>
      <c r="C100" t="s">
        <v>8</v>
      </c>
      <c r="D100">
        <v>32</v>
      </c>
      <c r="E100" t="s">
        <v>13</v>
      </c>
      <c r="F100" s="3">
        <v>44465</v>
      </c>
      <c r="G100" t="s">
        <v>9</v>
      </c>
      <c r="H100" s="2">
        <v>53540</v>
      </c>
      <c r="I100" t="s">
        <v>224</v>
      </c>
      <c r="J100" s="4">
        <f ca="1">TODAY()-staffs[[#This Row],[Date Joined]]/365</f>
        <v>45352.178082191778</v>
      </c>
    </row>
    <row r="101" spans="2:10">
      <c r="B101" t="s">
        <v>20</v>
      </c>
      <c r="C101" t="s">
        <v>15</v>
      </c>
      <c r="D101">
        <v>30</v>
      </c>
      <c r="E101" t="s">
        <v>13</v>
      </c>
      <c r="F101" s="3">
        <v>44861</v>
      </c>
      <c r="G101" t="s">
        <v>12</v>
      </c>
      <c r="H101" s="2">
        <v>112570</v>
      </c>
      <c r="I101" t="s">
        <v>224</v>
      </c>
      <c r="J101" s="4">
        <f ca="1">TODAY()-staffs[[#This Row],[Date Joined]]/365</f>
        <v>45351.09315068493</v>
      </c>
    </row>
    <row r="102" spans="2:10">
      <c r="B102" t="s">
        <v>21</v>
      </c>
      <c r="C102" t="s">
        <v>8</v>
      </c>
      <c r="D102">
        <v>33</v>
      </c>
      <c r="E102" t="s">
        <v>10</v>
      </c>
      <c r="F102" s="3">
        <v>44701</v>
      </c>
      <c r="G102" t="s">
        <v>12</v>
      </c>
      <c r="H102" s="2">
        <v>48530</v>
      </c>
      <c r="I102" t="s">
        <v>224</v>
      </c>
      <c r="J102" s="4">
        <f ca="1">TODAY()-staffs[[#This Row],[Date Joined]]/365</f>
        <v>45351.531506849315</v>
      </c>
    </row>
    <row r="103" spans="2:10">
      <c r="B103" t="s">
        <v>22</v>
      </c>
      <c r="C103" t="s">
        <v>15</v>
      </c>
      <c r="D103">
        <v>24</v>
      </c>
      <c r="E103" t="s">
        <v>13</v>
      </c>
      <c r="F103" s="3">
        <v>44148</v>
      </c>
      <c r="G103" t="s">
        <v>23</v>
      </c>
      <c r="H103" s="2">
        <v>62780</v>
      </c>
      <c r="I103" t="s">
        <v>224</v>
      </c>
      <c r="J103" s="4">
        <f ca="1">TODAY()-staffs[[#This Row],[Date Joined]]/365</f>
        <v>45353.046575342465</v>
      </c>
    </row>
    <row r="104" spans="2:10">
      <c r="B104" t="s">
        <v>24</v>
      </c>
      <c r="C104" t="s">
        <v>8</v>
      </c>
      <c r="D104">
        <v>33</v>
      </c>
      <c r="E104" t="s">
        <v>13</v>
      </c>
      <c r="F104" s="3">
        <v>44509</v>
      </c>
      <c r="G104" t="s">
        <v>23</v>
      </c>
      <c r="H104" s="2">
        <v>53870</v>
      </c>
      <c r="I104" t="s">
        <v>224</v>
      </c>
      <c r="J104" s="4">
        <f ca="1">TODAY()-staffs[[#This Row],[Date Joined]]/365</f>
        <v>45352.057534246575</v>
      </c>
    </row>
    <row r="105" spans="2:10">
      <c r="B105" t="s">
        <v>25</v>
      </c>
      <c r="C105" t="s">
        <v>15</v>
      </c>
      <c r="D105">
        <v>27</v>
      </c>
      <c r="E105" t="s">
        <v>13</v>
      </c>
      <c r="F105" s="3">
        <v>44122</v>
      </c>
      <c r="G105" t="s">
        <v>26</v>
      </c>
      <c r="H105" s="2">
        <v>119110</v>
      </c>
      <c r="I105" t="s">
        <v>224</v>
      </c>
      <c r="J105" s="4">
        <f ca="1">TODAY()-staffs[[#This Row],[Date Joined]]/365</f>
        <v>45353.117808219176</v>
      </c>
    </row>
    <row r="106" spans="2:10">
      <c r="B106" t="s">
        <v>27</v>
      </c>
      <c r="C106" t="s">
        <v>8</v>
      </c>
      <c r="D106">
        <v>29</v>
      </c>
      <c r="E106" t="s">
        <v>18</v>
      </c>
      <c r="F106" s="3">
        <v>44180</v>
      </c>
      <c r="G106" t="s">
        <v>23</v>
      </c>
      <c r="H106" s="2">
        <v>112110</v>
      </c>
      <c r="I106" t="s">
        <v>224</v>
      </c>
      <c r="J106" s="4">
        <f ca="1">TODAY()-staffs[[#This Row],[Date Joined]]/365</f>
        <v>45352.95890410959</v>
      </c>
    </row>
    <row r="107" spans="2:10">
      <c r="B107" t="s">
        <v>28</v>
      </c>
      <c r="C107" t="s">
        <v>8</v>
      </c>
      <c r="D107">
        <v>25</v>
      </c>
      <c r="E107" t="s">
        <v>13</v>
      </c>
      <c r="F107" s="3">
        <v>44383</v>
      </c>
      <c r="G107" t="s">
        <v>9</v>
      </c>
      <c r="H107" s="2">
        <v>65700</v>
      </c>
      <c r="I107" t="s">
        <v>224</v>
      </c>
      <c r="J107" s="4">
        <f ca="1">TODAY()-staffs[[#This Row],[Date Joined]]/365</f>
        <v>45352.402739726029</v>
      </c>
    </row>
    <row r="108" spans="2:10">
      <c r="B108" t="s">
        <v>29</v>
      </c>
      <c r="C108" t="s">
        <v>8</v>
      </c>
      <c r="D108">
        <v>37</v>
      </c>
      <c r="E108" t="s">
        <v>13</v>
      </c>
      <c r="F108" s="3">
        <v>44701</v>
      </c>
      <c r="G108" t="s">
        <v>23</v>
      </c>
      <c r="H108" s="2">
        <v>69070</v>
      </c>
      <c r="I108" t="s">
        <v>224</v>
      </c>
      <c r="J108" s="4">
        <f ca="1">TODAY()-staffs[[#This Row],[Date Joined]]/365</f>
        <v>45351.531506849315</v>
      </c>
    </row>
    <row r="109" spans="2:10">
      <c r="B109" t="s">
        <v>30</v>
      </c>
      <c r="C109" t="s">
        <v>8</v>
      </c>
      <c r="D109">
        <v>20</v>
      </c>
      <c r="E109" t="s">
        <v>13</v>
      </c>
      <c r="F109" s="3">
        <v>44459</v>
      </c>
      <c r="G109" t="s">
        <v>23</v>
      </c>
      <c r="H109" s="2">
        <v>107700</v>
      </c>
      <c r="I109" t="s">
        <v>224</v>
      </c>
      <c r="J109" s="4">
        <f ca="1">TODAY()-staffs[[#This Row],[Date Joined]]/365</f>
        <v>45352.194520547942</v>
      </c>
    </row>
    <row r="110" spans="2:10">
      <c r="B110" t="s">
        <v>31</v>
      </c>
      <c r="C110" t="s">
        <v>15</v>
      </c>
      <c r="D110">
        <v>32</v>
      </c>
      <c r="E110" t="s">
        <v>10</v>
      </c>
      <c r="F110" s="3">
        <v>44354</v>
      </c>
      <c r="G110" t="s">
        <v>23</v>
      </c>
      <c r="H110" s="2">
        <v>43840</v>
      </c>
      <c r="I110" t="s">
        <v>224</v>
      </c>
      <c r="J110" s="4">
        <f ca="1">TODAY()-staffs[[#This Row],[Date Joined]]/365</f>
        <v>45352.482191780822</v>
      </c>
    </row>
    <row r="111" spans="2:10">
      <c r="B111" t="s">
        <v>32</v>
      </c>
      <c r="C111" t="s">
        <v>8</v>
      </c>
      <c r="D111">
        <v>40</v>
      </c>
      <c r="E111" t="s">
        <v>13</v>
      </c>
      <c r="F111" s="3">
        <v>44263</v>
      </c>
      <c r="G111" t="s">
        <v>12</v>
      </c>
      <c r="H111" s="2">
        <v>99750</v>
      </c>
      <c r="I111" t="s">
        <v>224</v>
      </c>
      <c r="J111" s="4">
        <f ca="1">TODAY()-staffs[[#This Row],[Date Joined]]/365</f>
        <v>45352.731506849312</v>
      </c>
    </row>
    <row r="112" spans="2:10">
      <c r="B112" t="s">
        <v>33</v>
      </c>
      <c r="C112" t="s">
        <v>8</v>
      </c>
      <c r="D112">
        <v>21</v>
      </c>
      <c r="E112" t="s">
        <v>13</v>
      </c>
      <c r="F112" s="3">
        <v>44104</v>
      </c>
      <c r="G112" t="s">
        <v>12</v>
      </c>
      <c r="H112" s="2">
        <v>37920</v>
      </c>
      <c r="I112" t="s">
        <v>224</v>
      </c>
      <c r="J112" s="4">
        <f ca="1">TODAY()-staffs[[#This Row],[Date Joined]]/365</f>
        <v>45353.167123287669</v>
      </c>
    </row>
    <row r="113" spans="2:10">
      <c r="B113" t="s">
        <v>34</v>
      </c>
      <c r="C113" t="s">
        <v>8</v>
      </c>
      <c r="D113">
        <v>21</v>
      </c>
      <c r="E113" t="s">
        <v>13</v>
      </c>
      <c r="F113" s="3">
        <v>44762</v>
      </c>
      <c r="G113" t="s">
        <v>12</v>
      </c>
      <c r="H113" s="2">
        <v>57090</v>
      </c>
      <c r="I113" t="s">
        <v>224</v>
      </c>
      <c r="J113" s="4">
        <f ca="1">TODAY()-staffs[[#This Row],[Date Joined]]/365</f>
        <v>45351.364383561646</v>
      </c>
    </row>
    <row r="114" spans="2:10">
      <c r="B114" t="s">
        <v>35</v>
      </c>
      <c r="C114" t="s">
        <v>15</v>
      </c>
      <c r="D114">
        <v>31</v>
      </c>
      <c r="E114" t="s">
        <v>13</v>
      </c>
      <c r="F114" s="3">
        <v>44145</v>
      </c>
      <c r="G114" t="s">
        <v>23</v>
      </c>
      <c r="H114" s="2">
        <v>41980</v>
      </c>
      <c r="I114" t="s">
        <v>224</v>
      </c>
      <c r="J114" s="4">
        <f ca="1">TODAY()-staffs[[#This Row],[Date Joined]]/365</f>
        <v>45353.054794520547</v>
      </c>
    </row>
    <row r="115" spans="2:10">
      <c r="B115" t="s">
        <v>36</v>
      </c>
      <c r="C115" t="s">
        <v>8</v>
      </c>
      <c r="D115">
        <v>21</v>
      </c>
      <c r="E115" t="s">
        <v>13</v>
      </c>
      <c r="F115" s="3">
        <v>44242</v>
      </c>
      <c r="G115" t="s">
        <v>26</v>
      </c>
      <c r="H115" s="2">
        <v>75880</v>
      </c>
      <c r="I115" t="s">
        <v>224</v>
      </c>
      <c r="J115" s="4">
        <f ca="1">TODAY()-staffs[[#This Row],[Date Joined]]/365</f>
        <v>45352.789041095893</v>
      </c>
    </row>
    <row r="116" spans="2:10">
      <c r="B116" t="s">
        <v>37</v>
      </c>
      <c r="C116" t="s">
        <v>15</v>
      </c>
      <c r="D116">
        <v>34</v>
      </c>
      <c r="E116" t="s">
        <v>13</v>
      </c>
      <c r="F116" s="3">
        <v>44653</v>
      </c>
      <c r="G116" t="s">
        <v>17</v>
      </c>
      <c r="H116" s="2">
        <v>58940</v>
      </c>
      <c r="I116" t="s">
        <v>224</v>
      </c>
      <c r="J116" s="4">
        <f ca="1">TODAY()-staffs[[#This Row],[Date Joined]]/365</f>
        <v>45351.663013698628</v>
      </c>
    </row>
    <row r="117" spans="2:10">
      <c r="B117" t="s">
        <v>38</v>
      </c>
      <c r="C117" t="s">
        <v>15</v>
      </c>
      <c r="D117">
        <v>30</v>
      </c>
      <c r="E117" t="s">
        <v>18</v>
      </c>
      <c r="F117" s="3">
        <v>44389</v>
      </c>
      <c r="G117" t="s">
        <v>17</v>
      </c>
      <c r="H117" s="2">
        <v>67910</v>
      </c>
      <c r="I117" t="s">
        <v>224</v>
      </c>
      <c r="J117" s="4">
        <f ca="1">TODAY()-staffs[[#This Row],[Date Joined]]/365</f>
        <v>45352.386301369865</v>
      </c>
    </row>
    <row r="118" spans="2:10">
      <c r="B118" t="s">
        <v>39</v>
      </c>
      <c r="C118" t="s">
        <v>15</v>
      </c>
      <c r="D118">
        <v>31</v>
      </c>
      <c r="E118" t="s">
        <v>13</v>
      </c>
      <c r="F118" s="3">
        <v>44663</v>
      </c>
      <c r="G118" t="s">
        <v>23</v>
      </c>
      <c r="H118" s="2">
        <v>58100</v>
      </c>
      <c r="I118" t="s">
        <v>224</v>
      </c>
      <c r="J118" s="4">
        <f ca="1">TODAY()-staffs[[#This Row],[Date Joined]]/365</f>
        <v>45351.635616438354</v>
      </c>
    </row>
    <row r="119" spans="2:10">
      <c r="B119" t="s">
        <v>40</v>
      </c>
      <c r="C119" t="s">
        <v>8</v>
      </c>
      <c r="D119">
        <v>27</v>
      </c>
      <c r="E119" t="s">
        <v>13</v>
      </c>
      <c r="F119" s="3">
        <v>44567</v>
      </c>
      <c r="G119" t="s">
        <v>17</v>
      </c>
      <c r="H119" s="2">
        <v>48980</v>
      </c>
      <c r="I119" t="s">
        <v>224</v>
      </c>
      <c r="J119" s="4">
        <f ca="1">TODAY()-staffs[[#This Row],[Date Joined]]/365</f>
        <v>45351.898630136988</v>
      </c>
    </row>
    <row r="120" spans="2:10">
      <c r="B120" t="s">
        <v>41</v>
      </c>
      <c r="C120" t="s">
        <v>211</v>
      </c>
      <c r="D120">
        <v>30</v>
      </c>
      <c r="E120" t="s">
        <v>13</v>
      </c>
      <c r="F120" s="3">
        <v>44597</v>
      </c>
      <c r="G120" t="s">
        <v>17</v>
      </c>
      <c r="H120" s="2">
        <v>64000</v>
      </c>
      <c r="I120" t="s">
        <v>224</v>
      </c>
      <c r="J120" s="4">
        <f ca="1">TODAY()-staffs[[#This Row],[Date Joined]]/365</f>
        <v>45351.816438356167</v>
      </c>
    </row>
    <row r="121" spans="2:10">
      <c r="B121" t="s">
        <v>42</v>
      </c>
      <c r="C121" t="s">
        <v>15</v>
      </c>
      <c r="D121">
        <v>42</v>
      </c>
      <c r="E121" t="s">
        <v>43</v>
      </c>
      <c r="F121" s="3">
        <v>44779</v>
      </c>
      <c r="G121" t="s">
        <v>12</v>
      </c>
      <c r="H121" s="2">
        <v>75000</v>
      </c>
      <c r="I121" t="s">
        <v>224</v>
      </c>
      <c r="J121" s="4">
        <f ca="1">TODAY()-staffs[[#This Row],[Date Joined]]/365</f>
        <v>45351.317808219181</v>
      </c>
    </row>
    <row r="122" spans="2:10">
      <c r="B122" t="s">
        <v>44</v>
      </c>
      <c r="C122" t="s">
        <v>15</v>
      </c>
      <c r="D122">
        <v>40</v>
      </c>
      <c r="E122" t="s">
        <v>13</v>
      </c>
      <c r="F122" s="3">
        <v>44337</v>
      </c>
      <c r="G122" t="s">
        <v>23</v>
      </c>
      <c r="H122" s="2">
        <v>87620</v>
      </c>
      <c r="I122" t="s">
        <v>224</v>
      </c>
      <c r="J122" s="4">
        <f ca="1">TODAY()-staffs[[#This Row],[Date Joined]]/365</f>
        <v>45352.528767123287</v>
      </c>
    </row>
    <row r="123" spans="2:10">
      <c r="B123" t="s">
        <v>45</v>
      </c>
      <c r="C123" t="s">
        <v>15</v>
      </c>
      <c r="D123">
        <v>29</v>
      </c>
      <c r="E123" t="s">
        <v>13</v>
      </c>
      <c r="F123" s="3">
        <v>44023</v>
      </c>
      <c r="G123" t="s">
        <v>23</v>
      </c>
      <c r="H123" s="2">
        <v>34980</v>
      </c>
      <c r="I123" t="s">
        <v>224</v>
      </c>
      <c r="J123" s="4">
        <f ca="1">TODAY()-staffs[[#This Row],[Date Joined]]/365</f>
        <v>45353.389041095892</v>
      </c>
    </row>
    <row r="124" spans="2:10">
      <c r="B124" t="s">
        <v>46</v>
      </c>
      <c r="C124" t="s">
        <v>15</v>
      </c>
      <c r="D124">
        <v>28</v>
      </c>
      <c r="E124" t="s">
        <v>13</v>
      </c>
      <c r="F124" s="3">
        <v>44185</v>
      </c>
      <c r="G124" t="s">
        <v>17</v>
      </c>
      <c r="H124" s="2">
        <v>75970</v>
      </c>
      <c r="I124" t="s">
        <v>224</v>
      </c>
      <c r="J124" s="4">
        <f ca="1">TODAY()-staffs[[#This Row],[Date Joined]]/365</f>
        <v>45352.945205479453</v>
      </c>
    </row>
    <row r="125" spans="2:10">
      <c r="B125" t="s">
        <v>47</v>
      </c>
      <c r="C125" t="s">
        <v>15</v>
      </c>
      <c r="D125">
        <v>34</v>
      </c>
      <c r="E125" t="s">
        <v>13</v>
      </c>
      <c r="F125" s="3">
        <v>44612</v>
      </c>
      <c r="G125" t="s">
        <v>17</v>
      </c>
      <c r="H125" s="2">
        <v>60130</v>
      </c>
      <c r="I125" t="s">
        <v>224</v>
      </c>
      <c r="J125" s="4">
        <f ca="1">TODAY()-staffs[[#This Row],[Date Joined]]/365</f>
        <v>45351.775342465757</v>
      </c>
    </row>
    <row r="126" spans="2:10">
      <c r="B126" t="s">
        <v>48</v>
      </c>
      <c r="C126" t="s">
        <v>15</v>
      </c>
      <c r="D126">
        <v>33</v>
      </c>
      <c r="E126" t="s">
        <v>49</v>
      </c>
      <c r="F126" s="3">
        <v>44374</v>
      </c>
      <c r="G126" t="s">
        <v>23</v>
      </c>
      <c r="H126" s="2">
        <v>75480</v>
      </c>
      <c r="I126" t="s">
        <v>224</v>
      </c>
      <c r="J126" s="4">
        <f ca="1">TODAY()-staffs[[#This Row],[Date Joined]]/365</f>
        <v>45352.427397260275</v>
      </c>
    </row>
    <row r="127" spans="2:10">
      <c r="B127" t="s">
        <v>50</v>
      </c>
      <c r="C127" t="s">
        <v>8</v>
      </c>
      <c r="D127">
        <v>33</v>
      </c>
      <c r="E127" t="s">
        <v>13</v>
      </c>
      <c r="F127" s="3">
        <v>44164</v>
      </c>
      <c r="G127" t="s">
        <v>12</v>
      </c>
      <c r="H127" s="2">
        <v>115920</v>
      </c>
      <c r="I127" t="s">
        <v>224</v>
      </c>
      <c r="J127" s="4">
        <f ca="1">TODAY()-staffs[[#This Row],[Date Joined]]/365</f>
        <v>45353.002739726027</v>
      </c>
    </row>
    <row r="128" spans="2:10">
      <c r="B128" t="s">
        <v>51</v>
      </c>
      <c r="C128" t="s">
        <v>15</v>
      </c>
      <c r="D128">
        <v>36</v>
      </c>
      <c r="E128" t="s">
        <v>13</v>
      </c>
      <c r="F128" s="3">
        <v>44494</v>
      </c>
      <c r="G128" t="s">
        <v>9</v>
      </c>
      <c r="H128" s="2">
        <v>78540</v>
      </c>
      <c r="I128" t="s">
        <v>224</v>
      </c>
      <c r="J128" s="4">
        <f ca="1">TODAY()-staffs[[#This Row],[Date Joined]]/365</f>
        <v>45352.098630136985</v>
      </c>
    </row>
    <row r="129" spans="2:10">
      <c r="B129" t="s">
        <v>52</v>
      </c>
      <c r="C129" t="s">
        <v>8</v>
      </c>
      <c r="D129">
        <v>25</v>
      </c>
      <c r="E129" t="s">
        <v>10</v>
      </c>
      <c r="F129" s="3">
        <v>44726</v>
      </c>
      <c r="G129" t="s">
        <v>12</v>
      </c>
      <c r="H129" s="2">
        <v>109190</v>
      </c>
      <c r="I129" t="s">
        <v>224</v>
      </c>
      <c r="J129" s="4">
        <f ca="1">TODAY()-staffs[[#This Row],[Date Joined]]/365</f>
        <v>45351.463013698631</v>
      </c>
    </row>
    <row r="130" spans="2:10">
      <c r="B130" t="s">
        <v>53</v>
      </c>
      <c r="C130" t="s">
        <v>15</v>
      </c>
      <c r="D130">
        <v>34</v>
      </c>
      <c r="E130" t="s">
        <v>18</v>
      </c>
      <c r="F130" s="3">
        <v>44721</v>
      </c>
      <c r="G130" t="s">
        <v>9</v>
      </c>
      <c r="H130" s="2">
        <v>49630</v>
      </c>
      <c r="I130" t="s">
        <v>224</v>
      </c>
      <c r="J130" s="4">
        <f ca="1">TODAY()-staffs[[#This Row],[Date Joined]]/365</f>
        <v>45351.476712328767</v>
      </c>
    </row>
    <row r="131" spans="2:10">
      <c r="B131" t="s">
        <v>54</v>
      </c>
      <c r="C131" t="s">
        <v>15</v>
      </c>
      <c r="D131">
        <v>28</v>
      </c>
      <c r="E131" t="s">
        <v>13</v>
      </c>
      <c r="F131" s="3">
        <v>44630</v>
      </c>
      <c r="G131" t="s">
        <v>12</v>
      </c>
      <c r="H131" s="2">
        <v>99970</v>
      </c>
      <c r="I131" t="s">
        <v>224</v>
      </c>
      <c r="J131" s="4">
        <f ca="1">TODAY()-staffs[[#This Row],[Date Joined]]/365</f>
        <v>45351.726027397257</v>
      </c>
    </row>
    <row r="132" spans="2:10">
      <c r="B132" t="s">
        <v>55</v>
      </c>
      <c r="C132" t="s">
        <v>15</v>
      </c>
      <c r="D132">
        <v>33</v>
      </c>
      <c r="E132" t="s">
        <v>13</v>
      </c>
      <c r="F132" s="3">
        <v>44190</v>
      </c>
      <c r="G132" t="s">
        <v>23</v>
      </c>
      <c r="H132" s="2">
        <v>96140</v>
      </c>
      <c r="I132" t="s">
        <v>224</v>
      </c>
      <c r="J132" s="4">
        <f ca="1">TODAY()-staffs[[#This Row],[Date Joined]]/365</f>
        <v>45352.931506849316</v>
      </c>
    </row>
    <row r="133" spans="2:10">
      <c r="B133" t="s">
        <v>56</v>
      </c>
      <c r="C133" t="s">
        <v>8</v>
      </c>
      <c r="D133">
        <v>31</v>
      </c>
      <c r="E133" t="s">
        <v>13</v>
      </c>
      <c r="F133" s="3">
        <v>44724</v>
      </c>
      <c r="G133" t="s">
        <v>12</v>
      </c>
      <c r="H133" s="2">
        <v>103550</v>
      </c>
      <c r="I133" t="s">
        <v>224</v>
      </c>
      <c r="J133" s="4">
        <f ca="1">TODAY()-staffs[[#This Row],[Date Joined]]/365</f>
        <v>45351.468493150685</v>
      </c>
    </row>
    <row r="134" spans="2:10">
      <c r="B134" t="s">
        <v>57</v>
      </c>
      <c r="C134" t="s">
        <v>8</v>
      </c>
      <c r="D134">
        <v>31</v>
      </c>
      <c r="E134" t="s">
        <v>13</v>
      </c>
      <c r="F134" s="3">
        <v>44511</v>
      </c>
      <c r="G134" t="s">
        <v>23</v>
      </c>
      <c r="H134" s="2">
        <v>48950</v>
      </c>
      <c r="I134" t="s">
        <v>224</v>
      </c>
      <c r="J134" s="4">
        <f ca="1">TODAY()-staffs[[#This Row],[Date Joined]]/365</f>
        <v>45352.05205479452</v>
      </c>
    </row>
    <row r="135" spans="2:10">
      <c r="B135" t="s">
        <v>58</v>
      </c>
      <c r="C135" t="s">
        <v>8</v>
      </c>
      <c r="D135">
        <v>24</v>
      </c>
      <c r="E135" t="s">
        <v>18</v>
      </c>
      <c r="F135" s="3">
        <v>44436</v>
      </c>
      <c r="G135" t="s">
        <v>17</v>
      </c>
      <c r="H135" s="2">
        <v>52610</v>
      </c>
      <c r="I135" t="s">
        <v>224</v>
      </c>
      <c r="J135" s="4">
        <f ca="1">TODAY()-staffs[[#This Row],[Date Joined]]/365</f>
        <v>45352.257534246579</v>
      </c>
    </row>
    <row r="136" spans="2:10">
      <c r="B136" t="s">
        <v>59</v>
      </c>
      <c r="C136" t="s">
        <v>15</v>
      </c>
      <c r="D136">
        <v>36</v>
      </c>
      <c r="E136" t="s">
        <v>13</v>
      </c>
      <c r="F136" s="3">
        <v>44529</v>
      </c>
      <c r="G136" t="s">
        <v>12</v>
      </c>
      <c r="H136" s="2">
        <v>78390</v>
      </c>
      <c r="I136" t="s">
        <v>224</v>
      </c>
      <c r="J136" s="4">
        <f ca="1">TODAY()-staffs[[#This Row],[Date Joined]]/365</f>
        <v>45352.002739726027</v>
      </c>
    </row>
    <row r="137" spans="2:10">
      <c r="B137" t="s">
        <v>60</v>
      </c>
      <c r="C137" t="s">
        <v>15</v>
      </c>
      <c r="D137">
        <v>33</v>
      </c>
      <c r="E137" t="s">
        <v>13</v>
      </c>
      <c r="F137" s="3">
        <v>44809</v>
      </c>
      <c r="G137" t="s">
        <v>17</v>
      </c>
      <c r="H137" s="2">
        <v>86570</v>
      </c>
      <c r="I137" t="s">
        <v>224</v>
      </c>
      <c r="J137" s="4">
        <f ca="1">TODAY()-staffs[[#This Row],[Date Joined]]/365</f>
        <v>45351.235616438353</v>
      </c>
    </row>
    <row r="138" spans="2:10">
      <c r="B138" t="s">
        <v>61</v>
      </c>
      <c r="C138" t="s">
        <v>15</v>
      </c>
      <c r="D138">
        <v>27</v>
      </c>
      <c r="E138" t="s">
        <v>13</v>
      </c>
      <c r="F138" s="3">
        <v>44686</v>
      </c>
      <c r="G138" t="s">
        <v>23</v>
      </c>
      <c r="H138" s="2">
        <v>83750</v>
      </c>
      <c r="I138" t="s">
        <v>224</v>
      </c>
      <c r="J138" s="4">
        <f ca="1">TODAY()-staffs[[#This Row],[Date Joined]]/365</f>
        <v>45351.572602739725</v>
      </c>
    </row>
    <row r="139" spans="2:10">
      <c r="B139" t="s">
        <v>62</v>
      </c>
      <c r="C139" t="s">
        <v>15</v>
      </c>
      <c r="D139">
        <v>34</v>
      </c>
      <c r="E139" t="s">
        <v>13</v>
      </c>
      <c r="F139" s="3">
        <v>44445</v>
      </c>
      <c r="G139" t="s">
        <v>17</v>
      </c>
      <c r="H139" s="2">
        <v>92450</v>
      </c>
      <c r="I139" t="s">
        <v>224</v>
      </c>
      <c r="J139" s="4">
        <f ca="1">TODAY()-staffs[[#This Row],[Date Joined]]/365</f>
        <v>45352.232876712325</v>
      </c>
    </row>
    <row r="140" spans="2:10">
      <c r="B140" t="s">
        <v>63</v>
      </c>
      <c r="C140" t="s">
        <v>8</v>
      </c>
      <c r="D140">
        <v>20</v>
      </c>
      <c r="E140" t="s">
        <v>13</v>
      </c>
      <c r="F140" s="3">
        <v>44183</v>
      </c>
      <c r="G140" t="s">
        <v>23</v>
      </c>
      <c r="H140" s="2">
        <v>112650</v>
      </c>
      <c r="I140" t="s">
        <v>224</v>
      </c>
      <c r="J140" s="4">
        <f ca="1">TODAY()-staffs[[#This Row],[Date Joined]]/365</f>
        <v>45352.950684931508</v>
      </c>
    </row>
    <row r="141" spans="2:10">
      <c r="B141" t="s">
        <v>64</v>
      </c>
      <c r="C141" t="s">
        <v>8</v>
      </c>
      <c r="D141">
        <v>20</v>
      </c>
      <c r="E141" t="s">
        <v>13</v>
      </c>
      <c r="F141" s="3">
        <v>44744</v>
      </c>
      <c r="G141" t="s">
        <v>12</v>
      </c>
      <c r="H141" s="2">
        <v>79570</v>
      </c>
      <c r="I141" t="s">
        <v>224</v>
      </c>
      <c r="J141" s="4">
        <f ca="1">TODAY()-staffs[[#This Row],[Date Joined]]/365</f>
        <v>45351.413698630138</v>
      </c>
    </row>
    <row r="142" spans="2:10">
      <c r="B142" t="s">
        <v>65</v>
      </c>
      <c r="C142" t="s">
        <v>15</v>
      </c>
      <c r="D142">
        <v>20</v>
      </c>
      <c r="E142" t="s">
        <v>18</v>
      </c>
      <c r="F142" s="3">
        <v>44537</v>
      </c>
      <c r="G142" t="s">
        <v>9</v>
      </c>
      <c r="H142" s="2">
        <v>68900</v>
      </c>
      <c r="I142" t="s">
        <v>224</v>
      </c>
      <c r="J142" s="4">
        <f ca="1">TODAY()-staffs[[#This Row],[Date Joined]]/365</f>
        <v>45351.980821917808</v>
      </c>
    </row>
    <row r="143" spans="2:10">
      <c r="B143" t="s">
        <v>66</v>
      </c>
      <c r="C143" t="s">
        <v>15</v>
      </c>
      <c r="D143">
        <v>25</v>
      </c>
      <c r="E143" t="s">
        <v>10</v>
      </c>
      <c r="F143" s="3">
        <v>44694</v>
      </c>
      <c r="G143" t="s">
        <v>23</v>
      </c>
      <c r="H143" s="2">
        <v>80700</v>
      </c>
      <c r="I143" t="s">
        <v>224</v>
      </c>
      <c r="J143" s="4">
        <f ca="1">TODAY()-staffs[[#This Row],[Date Joined]]/365</f>
        <v>45351.550684931506</v>
      </c>
    </row>
    <row r="144" spans="2:10">
      <c r="B144" t="s">
        <v>67</v>
      </c>
      <c r="C144" t="s">
        <v>8</v>
      </c>
      <c r="D144">
        <v>19</v>
      </c>
      <c r="E144" t="s">
        <v>13</v>
      </c>
      <c r="F144" s="3">
        <v>44277</v>
      </c>
      <c r="G144" t="s">
        <v>12</v>
      </c>
      <c r="H144" s="2">
        <v>58960</v>
      </c>
      <c r="I144" t="s">
        <v>224</v>
      </c>
      <c r="J144" s="4">
        <f ca="1">TODAY()-staffs[[#This Row],[Date Joined]]/365</f>
        <v>45352.693150684929</v>
      </c>
    </row>
    <row r="145" spans="2:10">
      <c r="B145" t="s">
        <v>68</v>
      </c>
      <c r="C145" t="s">
        <v>8</v>
      </c>
      <c r="D145">
        <v>36</v>
      </c>
      <c r="E145" t="s">
        <v>13</v>
      </c>
      <c r="F145" s="3">
        <v>44019</v>
      </c>
      <c r="G145" t="s">
        <v>23</v>
      </c>
      <c r="H145" s="2">
        <v>118840</v>
      </c>
      <c r="I145" t="s">
        <v>224</v>
      </c>
      <c r="J145" s="4">
        <f ca="1">TODAY()-staffs[[#This Row],[Date Joined]]/365</f>
        <v>45353.4</v>
      </c>
    </row>
    <row r="146" spans="2:10">
      <c r="B146" t="s">
        <v>69</v>
      </c>
      <c r="C146" t="s">
        <v>8</v>
      </c>
      <c r="D146">
        <v>28</v>
      </c>
      <c r="E146" t="s">
        <v>10</v>
      </c>
      <c r="F146" s="3">
        <v>44041</v>
      </c>
      <c r="G146" t="s">
        <v>17</v>
      </c>
      <c r="H146" s="2">
        <v>48170</v>
      </c>
      <c r="I146" t="s">
        <v>224</v>
      </c>
      <c r="J146" s="4">
        <f ca="1">TODAY()-staffs[[#This Row],[Date Joined]]/365</f>
        <v>45353.3397260274</v>
      </c>
    </row>
    <row r="147" spans="2:10">
      <c r="B147" t="s">
        <v>70</v>
      </c>
      <c r="C147" t="s">
        <v>15</v>
      </c>
      <c r="D147">
        <v>32</v>
      </c>
      <c r="E147" t="s">
        <v>13</v>
      </c>
      <c r="F147" s="3">
        <v>44400</v>
      </c>
      <c r="G147" t="s">
        <v>26</v>
      </c>
      <c r="H147" s="2">
        <v>45510</v>
      </c>
      <c r="I147" t="s">
        <v>224</v>
      </c>
      <c r="J147" s="4">
        <f ca="1">TODAY()-staffs[[#This Row],[Date Joined]]/365</f>
        <v>45352.356164383564</v>
      </c>
    </row>
    <row r="148" spans="2:10">
      <c r="B148" t="s">
        <v>71</v>
      </c>
      <c r="C148" t="s">
        <v>15</v>
      </c>
      <c r="D148">
        <v>36</v>
      </c>
      <c r="E148" t="s">
        <v>13</v>
      </c>
      <c r="F148" s="3">
        <v>44085</v>
      </c>
      <c r="G148" t="s">
        <v>12</v>
      </c>
      <c r="H148" s="2">
        <v>114890</v>
      </c>
      <c r="I148" t="s">
        <v>224</v>
      </c>
      <c r="J148" s="4">
        <f ca="1">TODAY()-staffs[[#This Row],[Date Joined]]/365</f>
        <v>45353.219178082189</v>
      </c>
    </row>
    <row r="149" spans="2:10">
      <c r="B149" t="s">
        <v>72</v>
      </c>
      <c r="C149" t="s">
        <v>8</v>
      </c>
      <c r="D149">
        <v>30</v>
      </c>
      <c r="E149" t="s">
        <v>13</v>
      </c>
      <c r="F149" s="3">
        <v>44850</v>
      </c>
      <c r="G149" t="s">
        <v>23</v>
      </c>
      <c r="H149" s="2">
        <v>69710</v>
      </c>
      <c r="I149" t="s">
        <v>224</v>
      </c>
      <c r="J149" s="4">
        <f ca="1">TODAY()-staffs[[#This Row],[Date Joined]]/365</f>
        <v>45351.123287671231</v>
      </c>
    </row>
    <row r="150" spans="2:10">
      <c r="B150" t="s">
        <v>73</v>
      </c>
      <c r="C150" t="s">
        <v>8</v>
      </c>
      <c r="D150">
        <v>36</v>
      </c>
      <c r="E150" t="s">
        <v>13</v>
      </c>
      <c r="F150" s="3">
        <v>44333</v>
      </c>
      <c r="G150" t="s">
        <v>17</v>
      </c>
      <c r="H150" s="2">
        <v>71380</v>
      </c>
      <c r="I150" t="s">
        <v>224</v>
      </c>
      <c r="J150" s="4">
        <f ca="1">TODAY()-staffs[[#This Row],[Date Joined]]/365</f>
        <v>45352.539726027397</v>
      </c>
    </row>
    <row r="151" spans="2:10">
      <c r="B151" t="s">
        <v>74</v>
      </c>
      <c r="C151" t="s">
        <v>15</v>
      </c>
      <c r="D151">
        <v>38</v>
      </c>
      <c r="E151" t="s">
        <v>43</v>
      </c>
      <c r="F151" s="3">
        <v>44377</v>
      </c>
      <c r="G151" t="s">
        <v>9</v>
      </c>
      <c r="H151" s="2">
        <v>109160</v>
      </c>
      <c r="I151" t="s">
        <v>224</v>
      </c>
      <c r="J151" s="4">
        <f ca="1">TODAY()-staffs[[#This Row],[Date Joined]]/365</f>
        <v>45352.419178082193</v>
      </c>
    </row>
    <row r="152" spans="2:10">
      <c r="B152" t="s">
        <v>75</v>
      </c>
      <c r="C152" t="s">
        <v>8</v>
      </c>
      <c r="D152">
        <v>27</v>
      </c>
      <c r="E152" t="s">
        <v>49</v>
      </c>
      <c r="F152" s="3">
        <v>44609</v>
      </c>
      <c r="G152" t="s">
        <v>12</v>
      </c>
      <c r="H152" s="2">
        <v>113280</v>
      </c>
      <c r="I152" t="s">
        <v>224</v>
      </c>
      <c r="J152" s="4">
        <f ca="1">TODAY()-staffs[[#This Row],[Date Joined]]/365</f>
        <v>45351.783561643839</v>
      </c>
    </row>
    <row r="153" spans="2:10">
      <c r="B153" t="s">
        <v>76</v>
      </c>
      <c r="C153" t="s">
        <v>8</v>
      </c>
      <c r="D153">
        <v>30</v>
      </c>
      <c r="E153" t="s">
        <v>13</v>
      </c>
      <c r="F153" s="3">
        <v>44273</v>
      </c>
      <c r="G153" t="s">
        <v>23</v>
      </c>
      <c r="H153" s="2">
        <v>69120</v>
      </c>
      <c r="I153" t="s">
        <v>224</v>
      </c>
      <c r="J153" s="4">
        <f ca="1">TODAY()-staffs[[#This Row],[Date Joined]]/365</f>
        <v>45352.704109589038</v>
      </c>
    </row>
    <row r="154" spans="2:10">
      <c r="B154" t="s">
        <v>77</v>
      </c>
      <c r="C154" t="s">
        <v>15</v>
      </c>
      <c r="D154">
        <v>37</v>
      </c>
      <c r="E154" t="s">
        <v>13</v>
      </c>
      <c r="F154" s="3">
        <v>44451</v>
      </c>
      <c r="G154" t="s">
        <v>26</v>
      </c>
      <c r="H154" s="2">
        <v>118100</v>
      </c>
      <c r="I154" t="s">
        <v>224</v>
      </c>
      <c r="J154" s="4">
        <f ca="1">TODAY()-staffs[[#This Row],[Date Joined]]/365</f>
        <v>45352.216438356161</v>
      </c>
    </row>
    <row r="155" spans="2:10">
      <c r="B155" t="s">
        <v>78</v>
      </c>
      <c r="C155" t="s">
        <v>15</v>
      </c>
      <c r="D155">
        <v>22</v>
      </c>
      <c r="E155" t="s">
        <v>10</v>
      </c>
      <c r="F155" s="3">
        <v>44450</v>
      </c>
      <c r="G155" t="s">
        <v>12</v>
      </c>
      <c r="H155" s="2">
        <v>76900</v>
      </c>
      <c r="I155" t="s">
        <v>224</v>
      </c>
      <c r="J155" s="4">
        <f ca="1">TODAY()-staffs[[#This Row],[Date Joined]]/365</f>
        <v>45352.219178082189</v>
      </c>
    </row>
    <row r="156" spans="2:10">
      <c r="B156" t="s">
        <v>79</v>
      </c>
      <c r="C156" t="s">
        <v>15</v>
      </c>
      <c r="D156">
        <v>43</v>
      </c>
      <c r="E156" t="s">
        <v>13</v>
      </c>
      <c r="F156" s="3">
        <v>45045</v>
      </c>
      <c r="G156" t="s">
        <v>23</v>
      </c>
      <c r="H156" s="2">
        <v>114870</v>
      </c>
      <c r="I156" t="s">
        <v>224</v>
      </c>
      <c r="J156" s="4">
        <f ca="1">TODAY()-staffs[[#This Row],[Date Joined]]/365</f>
        <v>45350.589041095889</v>
      </c>
    </row>
    <row r="157" spans="2:10">
      <c r="B157" t="s">
        <v>80</v>
      </c>
      <c r="C157" t="s">
        <v>211</v>
      </c>
      <c r="D157">
        <v>32</v>
      </c>
      <c r="E157" t="s">
        <v>13</v>
      </c>
      <c r="F157" s="3">
        <v>44774</v>
      </c>
      <c r="G157" t="s">
        <v>23</v>
      </c>
      <c r="H157" s="2">
        <v>91310</v>
      </c>
      <c r="I157" t="s">
        <v>224</v>
      </c>
      <c r="J157" s="4">
        <f ca="1">TODAY()-staffs[[#This Row],[Date Joined]]/365</f>
        <v>45351.331506849318</v>
      </c>
    </row>
    <row r="158" spans="2:10">
      <c r="B158" t="s">
        <v>81</v>
      </c>
      <c r="C158" t="s">
        <v>15</v>
      </c>
      <c r="D158">
        <v>28</v>
      </c>
      <c r="E158" t="s">
        <v>13</v>
      </c>
      <c r="F158" s="3">
        <v>44486</v>
      </c>
      <c r="G158" t="s">
        <v>12</v>
      </c>
      <c r="H158" s="2">
        <v>104770</v>
      </c>
      <c r="I158" t="s">
        <v>224</v>
      </c>
      <c r="J158" s="4">
        <f ca="1">TODAY()-staffs[[#This Row],[Date Joined]]/365</f>
        <v>45352.120547945204</v>
      </c>
    </row>
    <row r="159" spans="2:10">
      <c r="B159" t="s">
        <v>82</v>
      </c>
      <c r="C159" t="s">
        <v>8</v>
      </c>
      <c r="D159">
        <v>27</v>
      </c>
      <c r="E159" t="s">
        <v>13</v>
      </c>
      <c r="F159" s="3">
        <v>44134</v>
      </c>
      <c r="G159" t="s">
        <v>9</v>
      </c>
      <c r="H159" s="2">
        <v>54970</v>
      </c>
      <c r="I159" t="s">
        <v>224</v>
      </c>
      <c r="J159" s="4">
        <f ca="1">TODAY()-staffs[[#This Row],[Date Joined]]/365</f>
        <v>45353.084931506848</v>
      </c>
    </row>
    <row r="160" spans="2:10">
      <c r="B160" t="s">
        <v>83</v>
      </c>
      <c r="C160" t="s">
        <v>211</v>
      </c>
      <c r="D160">
        <v>26</v>
      </c>
      <c r="E160" t="s">
        <v>10</v>
      </c>
      <c r="F160" s="3">
        <v>44271</v>
      </c>
      <c r="G160" t="s">
        <v>23</v>
      </c>
      <c r="H160" s="2">
        <v>90700</v>
      </c>
      <c r="I160" t="s">
        <v>224</v>
      </c>
      <c r="J160" s="4">
        <f ca="1">TODAY()-staffs[[#This Row],[Date Joined]]/365</f>
        <v>45352.709589041093</v>
      </c>
    </row>
    <row r="161" spans="2:10">
      <c r="B161" t="s">
        <v>84</v>
      </c>
      <c r="C161" t="s">
        <v>15</v>
      </c>
      <c r="D161">
        <v>38</v>
      </c>
      <c r="E161" t="s">
        <v>10</v>
      </c>
      <c r="F161" s="3">
        <v>44329</v>
      </c>
      <c r="G161" t="s">
        <v>9</v>
      </c>
      <c r="H161" s="2">
        <v>56870</v>
      </c>
      <c r="I161" t="s">
        <v>224</v>
      </c>
      <c r="J161" s="4">
        <f ca="1">TODAY()-staffs[[#This Row],[Date Joined]]/365</f>
        <v>45352.550684931506</v>
      </c>
    </row>
    <row r="162" spans="2:10">
      <c r="B162" t="s">
        <v>85</v>
      </c>
      <c r="C162" t="s">
        <v>15</v>
      </c>
      <c r="D162">
        <v>25</v>
      </c>
      <c r="E162" t="s">
        <v>13</v>
      </c>
      <c r="F162" s="3">
        <v>44205</v>
      </c>
      <c r="G162" t="s">
        <v>9</v>
      </c>
      <c r="H162" s="2">
        <v>92700</v>
      </c>
      <c r="I162" t="s">
        <v>224</v>
      </c>
      <c r="J162" s="4">
        <f ca="1">TODAY()-staffs[[#This Row],[Date Joined]]/365</f>
        <v>45352.890410958906</v>
      </c>
    </row>
    <row r="163" spans="2:10">
      <c r="B163" t="s">
        <v>86</v>
      </c>
      <c r="C163" t="s">
        <v>15</v>
      </c>
      <c r="D163">
        <v>21</v>
      </c>
      <c r="E163" t="s">
        <v>13</v>
      </c>
      <c r="F163" s="3">
        <v>44317</v>
      </c>
      <c r="G163" t="s">
        <v>17</v>
      </c>
      <c r="H163" s="2">
        <v>65920</v>
      </c>
      <c r="I163" t="s">
        <v>224</v>
      </c>
      <c r="J163" s="4">
        <f ca="1">TODAY()-staffs[[#This Row],[Date Joined]]/365</f>
        <v>45352.583561643834</v>
      </c>
    </row>
    <row r="164" spans="2:10">
      <c r="B164" t="s">
        <v>87</v>
      </c>
      <c r="C164" t="s">
        <v>8</v>
      </c>
      <c r="D164">
        <v>26</v>
      </c>
      <c r="E164" t="s">
        <v>13</v>
      </c>
      <c r="F164" s="3">
        <v>44225</v>
      </c>
      <c r="G164" t="s">
        <v>12</v>
      </c>
      <c r="H164" s="2">
        <v>47360</v>
      </c>
      <c r="I164" t="s">
        <v>224</v>
      </c>
      <c r="J164" s="4">
        <f ca="1">TODAY()-staffs[[#This Row],[Date Joined]]/365</f>
        <v>45352.835616438359</v>
      </c>
    </row>
    <row r="165" spans="2:10">
      <c r="B165" t="s">
        <v>88</v>
      </c>
      <c r="C165" t="s">
        <v>8</v>
      </c>
      <c r="D165">
        <v>30</v>
      </c>
      <c r="E165" t="s">
        <v>13</v>
      </c>
      <c r="F165" s="3">
        <v>44666</v>
      </c>
      <c r="G165" t="s">
        <v>12</v>
      </c>
      <c r="H165" s="2">
        <v>60570</v>
      </c>
      <c r="I165" t="s">
        <v>224</v>
      </c>
      <c r="J165" s="4">
        <f ca="1">TODAY()-staffs[[#This Row],[Date Joined]]/365</f>
        <v>45351.627397260272</v>
      </c>
    </row>
    <row r="166" spans="2:10">
      <c r="B166" t="s">
        <v>89</v>
      </c>
      <c r="C166" t="s">
        <v>15</v>
      </c>
      <c r="D166">
        <v>28</v>
      </c>
      <c r="E166" t="s">
        <v>13</v>
      </c>
      <c r="F166" s="3">
        <v>44649</v>
      </c>
      <c r="G166" t="s">
        <v>12</v>
      </c>
      <c r="H166" s="2">
        <v>104120</v>
      </c>
      <c r="I166" t="s">
        <v>224</v>
      </c>
      <c r="J166" s="4">
        <f ca="1">TODAY()-staffs[[#This Row],[Date Joined]]/365</f>
        <v>45351.673972602737</v>
      </c>
    </row>
    <row r="167" spans="2:10">
      <c r="B167" t="s">
        <v>90</v>
      </c>
      <c r="C167" t="s">
        <v>8</v>
      </c>
      <c r="D167">
        <v>37</v>
      </c>
      <c r="E167" t="s">
        <v>18</v>
      </c>
      <c r="F167" s="3">
        <v>44338</v>
      </c>
      <c r="G167" t="s">
        <v>23</v>
      </c>
      <c r="H167" s="2">
        <v>88050</v>
      </c>
      <c r="I167" t="s">
        <v>224</v>
      </c>
      <c r="J167" s="4">
        <f ca="1">TODAY()-staffs[[#This Row],[Date Joined]]/365</f>
        <v>45352.52602739726</v>
      </c>
    </row>
    <row r="168" spans="2:10">
      <c r="B168" t="s">
        <v>91</v>
      </c>
      <c r="C168" t="s">
        <v>8</v>
      </c>
      <c r="D168">
        <v>24</v>
      </c>
      <c r="E168" t="s">
        <v>13</v>
      </c>
      <c r="F168" s="3">
        <v>44686</v>
      </c>
      <c r="G168" t="s">
        <v>23</v>
      </c>
      <c r="H168" s="2">
        <v>100420</v>
      </c>
      <c r="I168" t="s">
        <v>224</v>
      </c>
      <c r="J168" s="4">
        <f ca="1">TODAY()-staffs[[#This Row],[Date Joined]]/365</f>
        <v>45351.572602739725</v>
      </c>
    </row>
    <row r="169" spans="2:10">
      <c r="B169" t="s">
        <v>92</v>
      </c>
      <c r="C169" t="s">
        <v>15</v>
      </c>
      <c r="D169">
        <v>30</v>
      </c>
      <c r="E169" t="s">
        <v>13</v>
      </c>
      <c r="F169" s="3">
        <v>44850</v>
      </c>
      <c r="G169" t="s">
        <v>12</v>
      </c>
      <c r="H169" s="2">
        <v>114180</v>
      </c>
      <c r="I169" t="s">
        <v>224</v>
      </c>
      <c r="J169" s="4">
        <f ca="1">TODAY()-staffs[[#This Row],[Date Joined]]/365</f>
        <v>45351.123287671231</v>
      </c>
    </row>
    <row r="170" spans="2:10">
      <c r="B170" t="s">
        <v>93</v>
      </c>
      <c r="C170" t="s">
        <v>15</v>
      </c>
      <c r="D170">
        <v>21</v>
      </c>
      <c r="E170" t="s">
        <v>13</v>
      </c>
      <c r="F170" s="3">
        <v>44678</v>
      </c>
      <c r="G170" t="s">
        <v>23</v>
      </c>
      <c r="H170" s="2">
        <v>33920</v>
      </c>
      <c r="I170" t="s">
        <v>224</v>
      </c>
      <c r="J170" s="4">
        <f ca="1">TODAY()-staffs[[#This Row],[Date Joined]]/365</f>
        <v>45351.594520547944</v>
      </c>
    </row>
    <row r="171" spans="2:10">
      <c r="B171" t="s">
        <v>94</v>
      </c>
      <c r="C171" t="s">
        <v>8</v>
      </c>
      <c r="D171">
        <v>23</v>
      </c>
      <c r="E171" t="s">
        <v>13</v>
      </c>
      <c r="F171" s="3">
        <v>44440</v>
      </c>
      <c r="G171" t="s">
        <v>12</v>
      </c>
      <c r="H171" s="2">
        <v>106460</v>
      </c>
      <c r="I171" t="s">
        <v>224</v>
      </c>
      <c r="J171" s="4">
        <f ca="1">TODAY()-staffs[[#This Row],[Date Joined]]/365</f>
        <v>45352.246575342462</v>
      </c>
    </row>
    <row r="172" spans="2:10">
      <c r="B172" t="s">
        <v>95</v>
      </c>
      <c r="C172" t="s">
        <v>8</v>
      </c>
      <c r="D172">
        <v>35</v>
      </c>
      <c r="E172" t="s">
        <v>13</v>
      </c>
      <c r="F172" s="3">
        <v>44727</v>
      </c>
      <c r="G172" t="s">
        <v>12</v>
      </c>
      <c r="H172" s="2">
        <v>40400</v>
      </c>
      <c r="I172" t="s">
        <v>224</v>
      </c>
      <c r="J172" s="4">
        <f ca="1">TODAY()-staffs[[#This Row],[Date Joined]]/365</f>
        <v>45351.460273972603</v>
      </c>
    </row>
    <row r="173" spans="2:10">
      <c r="B173" t="s">
        <v>96</v>
      </c>
      <c r="C173" t="s">
        <v>8</v>
      </c>
      <c r="D173">
        <v>27</v>
      </c>
      <c r="E173" t="s">
        <v>10</v>
      </c>
      <c r="F173" s="3">
        <v>44236</v>
      </c>
      <c r="G173" t="s">
        <v>17</v>
      </c>
      <c r="H173" s="2">
        <v>91650</v>
      </c>
      <c r="I173" t="s">
        <v>224</v>
      </c>
      <c r="J173" s="4">
        <f ca="1">TODAY()-staffs[[#This Row],[Date Joined]]/365</f>
        <v>45352.805479452058</v>
      </c>
    </row>
    <row r="174" spans="2:10">
      <c r="B174" t="s">
        <v>97</v>
      </c>
      <c r="C174" t="s">
        <v>8</v>
      </c>
      <c r="D174">
        <v>43</v>
      </c>
      <c r="E174" t="s">
        <v>13</v>
      </c>
      <c r="F174" s="3">
        <v>44620</v>
      </c>
      <c r="G174" t="s">
        <v>9</v>
      </c>
      <c r="H174" s="2">
        <v>36040</v>
      </c>
      <c r="I174" t="s">
        <v>224</v>
      </c>
      <c r="J174" s="4">
        <f ca="1">TODAY()-staffs[[#This Row],[Date Joined]]/365</f>
        <v>45351.753424657538</v>
      </c>
    </row>
    <row r="175" spans="2:10">
      <c r="B175" t="s">
        <v>98</v>
      </c>
      <c r="C175" t="s">
        <v>15</v>
      </c>
      <c r="D175">
        <v>40</v>
      </c>
      <c r="E175" t="s">
        <v>13</v>
      </c>
      <c r="F175" s="3">
        <v>44381</v>
      </c>
      <c r="G175" t="s">
        <v>23</v>
      </c>
      <c r="H175" s="2">
        <v>104410</v>
      </c>
      <c r="I175" t="s">
        <v>224</v>
      </c>
      <c r="J175" s="4">
        <f ca="1">TODAY()-staffs[[#This Row],[Date Joined]]/365</f>
        <v>45352.408219178084</v>
      </c>
    </row>
    <row r="176" spans="2:10">
      <c r="B176" t="s">
        <v>99</v>
      </c>
      <c r="C176" t="s">
        <v>8</v>
      </c>
      <c r="D176">
        <v>30</v>
      </c>
      <c r="E176" t="s">
        <v>13</v>
      </c>
      <c r="F176" s="3">
        <v>44606</v>
      </c>
      <c r="G176" t="s">
        <v>17</v>
      </c>
      <c r="H176" s="2">
        <v>96800</v>
      </c>
      <c r="I176" t="s">
        <v>224</v>
      </c>
      <c r="J176" s="4">
        <f ca="1">TODAY()-staffs[[#This Row],[Date Joined]]/365</f>
        <v>45351.791780821921</v>
      </c>
    </row>
    <row r="177" spans="2:10">
      <c r="B177" t="s">
        <v>100</v>
      </c>
      <c r="C177" t="s">
        <v>15</v>
      </c>
      <c r="D177">
        <v>34</v>
      </c>
      <c r="E177" t="s">
        <v>13</v>
      </c>
      <c r="F177" s="3">
        <v>44459</v>
      </c>
      <c r="G177" t="s">
        <v>17</v>
      </c>
      <c r="H177" s="2">
        <v>85000</v>
      </c>
      <c r="I177" t="s">
        <v>224</v>
      </c>
      <c r="J177" s="4">
        <f ca="1">TODAY()-staffs[[#This Row],[Date Joined]]/365</f>
        <v>45352.194520547942</v>
      </c>
    </row>
    <row r="178" spans="2:10">
      <c r="B178" t="s">
        <v>101</v>
      </c>
      <c r="C178" t="s">
        <v>8</v>
      </c>
      <c r="D178">
        <v>28</v>
      </c>
      <c r="E178" t="s">
        <v>49</v>
      </c>
      <c r="F178" s="3">
        <v>44820</v>
      </c>
      <c r="G178" t="s">
        <v>9</v>
      </c>
      <c r="H178" s="2">
        <v>43510</v>
      </c>
      <c r="I178" t="s">
        <v>224</v>
      </c>
      <c r="J178" s="4">
        <f ca="1">TODAY()-staffs[[#This Row],[Date Joined]]/365</f>
        <v>45351.205479452052</v>
      </c>
    </row>
    <row r="179" spans="2:10">
      <c r="B179" t="s">
        <v>102</v>
      </c>
      <c r="C179" t="s">
        <v>8</v>
      </c>
      <c r="D179">
        <v>33</v>
      </c>
      <c r="E179" t="s">
        <v>13</v>
      </c>
      <c r="F179" s="3">
        <v>44243</v>
      </c>
      <c r="G179" t="s">
        <v>17</v>
      </c>
      <c r="H179" s="2">
        <v>59430</v>
      </c>
      <c r="I179" t="s">
        <v>224</v>
      </c>
      <c r="J179" s="4">
        <f ca="1">TODAY()-staffs[[#This Row],[Date Joined]]/365</f>
        <v>45352.786301369866</v>
      </c>
    </row>
    <row r="180" spans="2:10">
      <c r="B180" t="s">
        <v>103</v>
      </c>
      <c r="C180" t="s">
        <v>15</v>
      </c>
      <c r="D180">
        <v>33</v>
      </c>
      <c r="E180" t="s">
        <v>13</v>
      </c>
      <c r="F180" s="3">
        <v>44067</v>
      </c>
      <c r="G180" t="s">
        <v>17</v>
      </c>
      <c r="H180" s="2">
        <v>65360</v>
      </c>
      <c r="I180" t="s">
        <v>224</v>
      </c>
      <c r="J180" s="4">
        <f ca="1">TODAY()-staffs[[#This Row],[Date Joined]]/365</f>
        <v>45353.268493150688</v>
      </c>
    </row>
    <row r="181" spans="2:10">
      <c r="B181" t="s">
        <v>104</v>
      </c>
      <c r="C181" t="s">
        <v>15</v>
      </c>
      <c r="D181">
        <v>32</v>
      </c>
      <c r="E181" t="s">
        <v>13</v>
      </c>
      <c r="F181" s="3">
        <v>44611</v>
      </c>
      <c r="G181" t="s">
        <v>12</v>
      </c>
      <c r="H181" s="2">
        <v>41570</v>
      </c>
      <c r="I181" t="s">
        <v>224</v>
      </c>
      <c r="J181" s="4">
        <f ca="1">TODAY()-staffs[[#This Row],[Date Joined]]/365</f>
        <v>45351.778082191784</v>
      </c>
    </row>
    <row r="182" spans="2:10">
      <c r="B182" t="s">
        <v>105</v>
      </c>
      <c r="C182" t="s">
        <v>15</v>
      </c>
      <c r="D182">
        <v>33</v>
      </c>
      <c r="E182" t="s">
        <v>13</v>
      </c>
      <c r="F182" s="3">
        <v>44312</v>
      </c>
      <c r="G182" t="s">
        <v>23</v>
      </c>
      <c r="H182" s="2">
        <v>75280</v>
      </c>
      <c r="I182" t="s">
        <v>224</v>
      </c>
      <c r="J182" s="4">
        <f ca="1">TODAY()-staffs[[#This Row],[Date Joined]]/365</f>
        <v>45352.597260273971</v>
      </c>
    </row>
    <row r="183" spans="2:10">
      <c r="B183" t="s">
        <v>106</v>
      </c>
      <c r="C183" t="s">
        <v>8</v>
      </c>
      <c r="D183">
        <v>33</v>
      </c>
      <c r="E183" t="s">
        <v>13</v>
      </c>
      <c r="F183" s="3">
        <v>44385</v>
      </c>
      <c r="G183" t="s">
        <v>9</v>
      </c>
      <c r="H183" s="2">
        <v>74550</v>
      </c>
      <c r="I183" t="s">
        <v>224</v>
      </c>
      <c r="J183" s="4">
        <f ca="1">TODAY()-staffs[[#This Row],[Date Joined]]/365</f>
        <v>45352.397260273974</v>
      </c>
    </row>
    <row r="184" spans="2:10">
      <c r="B184" t="s">
        <v>107</v>
      </c>
      <c r="C184" t="s">
        <v>8</v>
      </c>
      <c r="D184">
        <v>30</v>
      </c>
      <c r="E184" t="s">
        <v>13</v>
      </c>
      <c r="F184" s="3">
        <v>44701</v>
      </c>
      <c r="G184" t="s">
        <v>12</v>
      </c>
      <c r="H184" s="2">
        <v>67950</v>
      </c>
      <c r="I184" t="s">
        <v>224</v>
      </c>
      <c r="J184" s="4">
        <f ca="1">TODAY()-staffs[[#This Row],[Date Joined]]/365</f>
        <v>45351.531506849315</v>
      </c>
    </row>
    <row r="185" spans="2:10">
      <c r="B185" t="s">
        <v>108</v>
      </c>
      <c r="C185" t="s">
        <v>8</v>
      </c>
      <c r="D185">
        <v>42</v>
      </c>
      <c r="E185" t="s">
        <v>18</v>
      </c>
      <c r="F185" s="3">
        <v>44731</v>
      </c>
      <c r="G185" t="s">
        <v>17</v>
      </c>
      <c r="H185" s="2">
        <v>70270</v>
      </c>
      <c r="I185" t="s">
        <v>224</v>
      </c>
      <c r="J185" s="4">
        <f ca="1">TODAY()-staffs[[#This Row],[Date Joined]]/365</f>
        <v>45351.449315068494</v>
      </c>
    </row>
    <row r="186" spans="2:10">
      <c r="B186" t="s">
        <v>109</v>
      </c>
      <c r="C186" t="s">
        <v>8</v>
      </c>
      <c r="D186">
        <v>26</v>
      </c>
      <c r="E186" t="s">
        <v>13</v>
      </c>
      <c r="F186" s="3">
        <v>44411</v>
      </c>
      <c r="G186" t="s">
        <v>12</v>
      </c>
      <c r="H186" s="2">
        <v>53540</v>
      </c>
      <c r="I186" t="s">
        <v>224</v>
      </c>
      <c r="J186" s="4">
        <f ca="1">TODAY()-staffs[[#This Row],[Date Joined]]/365</f>
        <v>45352.326027397263</v>
      </c>
    </row>
  </sheetData>
  <conditionalFormatting sqref="H4:H186">
    <cfRule type="colorScale" priority="1">
      <colorScale>
        <cfvo type="min"/>
        <cfvo type="percentile" val="50"/>
        <cfvo type="max"/>
        <color rgb="FF5A8AC6"/>
        <color rgb="FFFCFCFF"/>
        <color rgb="FFF8696B"/>
      </colorScale>
    </cfRule>
  </conditionalFormatting>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3D899-7330-4B84-AAA3-6BE94401E2BB}">
  <sheetPr>
    <tabColor rgb="FFFF0000"/>
  </sheetPr>
  <dimension ref="B3:W45"/>
  <sheetViews>
    <sheetView topLeftCell="Q1" workbookViewId="0">
      <selection activeCell="V8" sqref="V8"/>
    </sheetView>
  </sheetViews>
  <sheetFormatPr defaultRowHeight="14.45"/>
  <cols>
    <col min="14" max="14" width="13.140625" bestFit="1" customWidth="1"/>
    <col min="15" max="15" width="15.7109375" bestFit="1" customWidth="1"/>
    <col min="16" max="16" width="13.140625" bestFit="1" customWidth="1"/>
    <col min="17" max="18" width="15.7109375" bestFit="1" customWidth="1"/>
    <col min="22" max="22" width="14.28515625" bestFit="1" customWidth="1"/>
    <col min="23" max="23" width="14.7109375" bestFit="1" customWidth="1"/>
  </cols>
  <sheetData>
    <row r="3" spans="2:23" ht="17.45">
      <c r="V3" s="17" t="s">
        <v>225</v>
      </c>
    </row>
    <row r="4" spans="2:23" ht="17.45">
      <c r="P4" s="16" t="s">
        <v>226</v>
      </c>
    </row>
    <row r="6" spans="2:23" ht="17.45">
      <c r="P6" s="16" t="s">
        <v>227</v>
      </c>
    </row>
    <row r="7" spans="2:23">
      <c r="V7" s="13" t="s">
        <v>228</v>
      </c>
      <c r="W7" t="s">
        <v>218</v>
      </c>
    </row>
    <row r="8" spans="2:23">
      <c r="P8" s="13" t="s">
        <v>228</v>
      </c>
      <c r="Q8" t="s">
        <v>220</v>
      </c>
      <c r="V8" s="15" t="s">
        <v>229</v>
      </c>
    </row>
    <row r="9" spans="2:23">
      <c r="P9" s="15" t="s">
        <v>43</v>
      </c>
      <c r="Q9" s="2">
        <v>92080</v>
      </c>
      <c r="V9" s="18" t="s">
        <v>230</v>
      </c>
      <c r="W9">
        <v>3</v>
      </c>
    </row>
    <row r="10" spans="2:23">
      <c r="P10" s="15" t="s">
        <v>10</v>
      </c>
      <c r="Q10" s="2">
        <v>76798.759124087592</v>
      </c>
      <c r="V10" s="18" t="s">
        <v>231</v>
      </c>
      <c r="W10">
        <v>1</v>
      </c>
    </row>
    <row r="11" spans="2:23">
      <c r="P11" s="15" t="s">
        <v>13</v>
      </c>
      <c r="Q11" s="2">
        <v>75933</v>
      </c>
      <c r="V11" s="18" t="s">
        <v>232</v>
      </c>
      <c r="W11">
        <v>5</v>
      </c>
    </row>
    <row r="12" spans="2:23" ht="17.45">
      <c r="B12" s="17" t="s">
        <v>233</v>
      </c>
      <c r="P12" s="15" t="s">
        <v>18</v>
      </c>
      <c r="Q12" s="2">
        <v>78115</v>
      </c>
      <c r="V12" s="18" t="s">
        <v>234</v>
      </c>
      <c r="W12">
        <v>3</v>
      </c>
    </row>
    <row r="13" spans="2:23">
      <c r="P13" s="15" t="s">
        <v>49</v>
      </c>
      <c r="Q13" s="2">
        <v>77423.333333333328</v>
      </c>
      <c r="V13" s="18" t="s">
        <v>235</v>
      </c>
      <c r="W13">
        <v>6</v>
      </c>
    </row>
    <row r="14" spans="2:23">
      <c r="P14" s="15" t="s">
        <v>236</v>
      </c>
      <c r="Q14">
        <v>77173.715846994543</v>
      </c>
      <c r="V14" s="18" t="s">
        <v>237</v>
      </c>
      <c r="W14">
        <v>6</v>
      </c>
    </row>
    <row r="15" spans="2:23">
      <c r="V15" s="18" t="s">
        <v>238</v>
      </c>
      <c r="W15">
        <v>6</v>
      </c>
    </row>
    <row r="16" spans="2:23">
      <c r="V16" s="18" t="s">
        <v>239</v>
      </c>
      <c r="W16">
        <v>7</v>
      </c>
    </row>
    <row r="17" spans="22:23">
      <c r="V17" s="15" t="s">
        <v>240</v>
      </c>
    </row>
    <row r="18" spans="22:23">
      <c r="V18" s="18" t="s">
        <v>241</v>
      </c>
      <c r="W18">
        <v>6</v>
      </c>
    </row>
    <row r="19" spans="22:23">
      <c r="V19" s="18" t="s">
        <v>242</v>
      </c>
      <c r="W19">
        <v>4</v>
      </c>
    </row>
    <row r="20" spans="22:23">
      <c r="V20" s="18" t="s">
        <v>243</v>
      </c>
      <c r="W20">
        <v>9</v>
      </c>
    </row>
    <row r="21" spans="22:23">
      <c r="V21" s="18" t="s">
        <v>244</v>
      </c>
      <c r="W21">
        <v>5</v>
      </c>
    </row>
    <row r="22" spans="22:23">
      <c r="V22" s="18" t="s">
        <v>230</v>
      </c>
      <c r="W22">
        <v>9</v>
      </c>
    </row>
    <row r="23" spans="22:23">
      <c r="V23" s="18" t="s">
        <v>231</v>
      </c>
      <c r="W23">
        <v>6</v>
      </c>
    </row>
    <row r="24" spans="22:23">
      <c r="V24" s="18" t="s">
        <v>232</v>
      </c>
      <c r="W24">
        <v>13</v>
      </c>
    </row>
    <row r="25" spans="22:23">
      <c r="V25" s="18" t="s">
        <v>234</v>
      </c>
      <c r="W25">
        <v>4</v>
      </c>
    </row>
    <row r="26" spans="22:23">
      <c r="V26" s="18" t="s">
        <v>235</v>
      </c>
      <c r="W26">
        <v>11</v>
      </c>
    </row>
    <row r="27" spans="22:23">
      <c r="V27" s="18" t="s">
        <v>237</v>
      </c>
      <c r="W27">
        <v>3</v>
      </c>
    </row>
    <row r="28" spans="22:23">
      <c r="V28" s="18" t="s">
        <v>238</v>
      </c>
      <c r="W28">
        <v>4</v>
      </c>
    </row>
    <row r="29" spans="22:23">
      <c r="V29" s="18" t="s">
        <v>239</v>
      </c>
      <c r="W29">
        <v>7</v>
      </c>
    </row>
    <row r="30" spans="22:23">
      <c r="V30" s="15" t="s">
        <v>245</v>
      </c>
    </row>
    <row r="31" spans="22:23">
      <c r="V31" s="18" t="s">
        <v>241</v>
      </c>
      <c r="W31">
        <v>3</v>
      </c>
    </row>
    <row r="32" spans="22:23">
      <c r="V32" s="18" t="s">
        <v>242</v>
      </c>
      <c r="W32">
        <v>10</v>
      </c>
    </row>
    <row r="33" spans="22:23">
      <c r="V33" s="18" t="s">
        <v>243</v>
      </c>
      <c r="W33">
        <v>9</v>
      </c>
    </row>
    <row r="34" spans="22:23">
      <c r="V34" s="18" t="s">
        <v>244</v>
      </c>
      <c r="W34">
        <v>9</v>
      </c>
    </row>
    <row r="35" spans="22:23">
      <c r="V35" s="18" t="s">
        <v>230</v>
      </c>
      <c r="W35">
        <v>9</v>
      </c>
    </row>
    <row r="36" spans="22:23">
      <c r="V36" s="18" t="s">
        <v>231</v>
      </c>
      <c r="W36">
        <v>7</v>
      </c>
    </row>
    <row r="37" spans="22:23">
      <c r="V37" s="18" t="s">
        <v>232</v>
      </c>
      <c r="W37">
        <v>5</v>
      </c>
    </row>
    <row r="38" spans="22:23">
      <c r="V38" s="18" t="s">
        <v>234</v>
      </c>
      <c r="W38">
        <v>5</v>
      </c>
    </row>
    <row r="39" spans="22:23">
      <c r="V39" s="18" t="s">
        <v>235</v>
      </c>
      <c r="W39">
        <v>2</v>
      </c>
    </row>
    <row r="40" spans="22:23">
      <c r="V40" s="18" t="s">
        <v>237</v>
      </c>
      <c r="W40">
        <v>3</v>
      </c>
    </row>
    <row r="41" spans="22:23">
      <c r="V41" s="18" t="s">
        <v>239</v>
      </c>
      <c r="W41">
        <v>1</v>
      </c>
    </row>
    <row r="42" spans="22:23">
      <c r="V42" s="15" t="s">
        <v>246</v>
      </c>
    </row>
    <row r="43" spans="22:23">
      <c r="V43" s="18" t="s">
        <v>242</v>
      </c>
      <c r="W43">
        <v>1</v>
      </c>
    </row>
    <row r="44" spans="22:23">
      <c r="V44" s="18" t="s">
        <v>244</v>
      </c>
      <c r="W44">
        <v>1</v>
      </c>
    </row>
    <row r="45" spans="22:23">
      <c r="V45" s="15" t="s">
        <v>236</v>
      </c>
      <c r="W45">
        <v>183</v>
      </c>
    </row>
  </sheetData>
  <conditionalFormatting pivot="1" sqref="Q9:Q13">
    <cfRule type="dataBar" priority="1">
      <dataBar>
        <cfvo type="min"/>
        <cfvo type="max"/>
        <color rgb="FFFFB628"/>
      </dataBar>
      <extLst>
        <ext xmlns:x14="http://schemas.microsoft.com/office/spreadsheetml/2009/9/main" uri="{B025F937-C7B1-47D3-B67F-A62EFF666E3E}">
          <x14:id>{B2631DB6-B566-4178-BFC9-2A62F1CB1141}</x14:id>
        </ext>
      </extLst>
    </cfRule>
  </conditionalFormatting>
  <pageMargins left="0.7" right="0.7" top="0.75" bottom="0.75" header="0.3" footer="0.3"/>
  <drawing r:id="rId3"/>
  <extLst>
    <ext xmlns:x14="http://schemas.microsoft.com/office/spreadsheetml/2009/9/main" uri="{78C0D931-6437-407d-A8EE-F0AAD7539E65}">
      <x14:conditionalFormattings>
        <x14:conditionalFormatting xmlns:xm="http://schemas.microsoft.com/office/excel/2006/main" pivot="1">
          <x14:cfRule type="dataBar" id="{B2631DB6-B566-4178-BFC9-2A62F1CB1141}">
            <x14:dataBar minLength="0" maxLength="100" border="1" negativeBarBorderColorSameAsPositive="0">
              <x14:cfvo type="autoMin"/>
              <x14:cfvo type="autoMax"/>
              <x14:borderColor rgb="FFFFB628"/>
              <x14:negativeFillColor rgb="FFFF0000"/>
              <x14:negativeBorderColor rgb="FFFF0000"/>
              <x14:axisColor rgb="FF000000"/>
            </x14:dataBar>
          </x14:cfRule>
          <xm:sqref>Q9:Q13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3D5A9-F1F3-4639-9B16-6C40016B43B9}">
  <sheetPr>
    <tabColor rgb="FF00B0F0"/>
  </sheetPr>
  <dimension ref="C2:N5"/>
  <sheetViews>
    <sheetView showGridLines="0" tabSelected="1" topLeftCell="J1" workbookViewId="0">
      <selection activeCell="AP5" sqref="AP5"/>
    </sheetView>
  </sheetViews>
  <sheetFormatPr defaultRowHeight="14.45"/>
  <cols>
    <col min="2" max="2" width="8.85546875" customWidth="1"/>
    <col min="3" max="3" width="17.28515625" customWidth="1"/>
    <col min="4" max="4" width="1.42578125" customWidth="1"/>
    <col min="5" max="5" width="17.28515625" customWidth="1"/>
    <col min="6" max="6" width="1.42578125" customWidth="1"/>
    <col min="7" max="7" width="14.85546875" customWidth="1"/>
    <col min="10" max="10" width="17.28515625" customWidth="1"/>
    <col min="11" max="11" width="1.42578125" customWidth="1"/>
    <col min="12" max="12" width="17.28515625" customWidth="1"/>
    <col min="13" max="13" width="1.42578125" customWidth="1"/>
    <col min="14" max="14" width="13.140625" customWidth="1"/>
    <col min="21" max="21" width="12.5703125" bestFit="1" customWidth="1"/>
    <col min="22" max="22" width="13.85546875" bestFit="1" customWidth="1"/>
    <col min="25" max="25" width="12.5703125" bestFit="1" customWidth="1"/>
    <col min="26" max="26" width="13.85546875" bestFit="1" customWidth="1"/>
  </cols>
  <sheetData>
    <row r="2" spans="3:14" ht="54.6" customHeight="1">
      <c r="E2" s="25" t="s">
        <v>247</v>
      </c>
      <c r="L2" s="25" t="s">
        <v>248</v>
      </c>
    </row>
    <row r="3" spans="3:14" ht="72" customHeight="1">
      <c r="C3" s="21">
        <f>COUNTIFS(staffs[country],"Nz")</f>
        <v>91</v>
      </c>
      <c r="E3" s="19">
        <f>COUNTIFS(staffs[country],"Nz",staffs[Gender],"Female")/C3</f>
        <v>0.47252747252747251</v>
      </c>
      <c r="G3" s="20">
        <f>AVERAGEIFS(staffs[Salary],staffs[country],"Nz")</f>
        <v>76978.791208791212</v>
      </c>
      <c r="I3" t="s">
        <v>249</v>
      </c>
      <c r="J3" s="22">
        <f>COUNTIFS(staffs[country],"Ind")</f>
        <v>92</v>
      </c>
      <c r="L3" s="23">
        <f>COUNTIFS(staffs[country],"ind",staffs[Gender],"Female")/J3</f>
        <v>0.46739130434782611</v>
      </c>
      <c r="N3" s="24">
        <f>AVERAGEIFS(staffs[Salary],staffs[country],"ind")</f>
        <v>77366.521739130432</v>
      </c>
    </row>
    <row r="5" spans="3:14">
      <c r="C5" s="27"/>
      <c r="D5" s="27"/>
      <c r="E5" s="27"/>
      <c r="F5" s="27"/>
      <c r="G5" s="27"/>
      <c r="H5" s="27"/>
      <c r="I5" s="27"/>
      <c r="J5" s="27"/>
      <c r="K5" s="27"/>
      <c r="L5" s="27"/>
      <c r="M5" s="27"/>
      <c r="N5" s="27"/>
    </row>
  </sheetData>
  <mergeCells count="1">
    <mergeCell ref="C5:N5"/>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4E13C96-9319-42F2-9050-86CFE414B31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finixthalmetha@gmail.com</dc:creator>
  <cp:keywords/>
  <dc:description/>
  <cp:lastModifiedBy>Guest User</cp:lastModifiedBy>
  <cp:revision/>
  <dcterms:created xsi:type="dcterms:W3CDTF">2024-06-04T07:05:02Z</dcterms:created>
  <dcterms:modified xsi:type="dcterms:W3CDTF">2024-07-02T04:07:28Z</dcterms:modified>
  <cp:category/>
  <cp:contentStatus/>
</cp:coreProperties>
</file>