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C5AD04C7-39B8-409D-9346-27CC9F4FF648}" xr6:coauthVersionLast="46" xr6:coauthVersionMax="46" xr10:uidLastSave="{00000000-0000-0000-0000-000000000000}"/>
  <bookViews>
    <workbookView xWindow="-98" yWindow="-98" windowWidth="28996" windowHeight="15796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I3" i="6"/>
  <c r="J3" i="6" s="1"/>
  <c r="K3" i="6" s="1"/>
  <c r="L3" i="6" s="1"/>
  <c r="M3" i="6" s="1"/>
  <c r="N3" i="6" s="1"/>
  <c r="K12" i="5"/>
  <c r="K5" i="5"/>
  <c r="K3" i="5"/>
  <c r="K7" i="5"/>
  <c r="P14" i="5"/>
  <c r="O19" i="3"/>
  <c r="O11" i="3"/>
  <c r="L14" i="5"/>
  <c r="M14" i="5" s="1"/>
  <c r="I14" i="5"/>
  <c r="J14" i="5" s="1"/>
  <c r="K14" i="5" s="1"/>
  <c r="I21" i="3"/>
  <c r="J21" i="3" s="1"/>
  <c r="I22" i="5"/>
  <c r="J22" i="5" s="1"/>
  <c r="K22" i="5" s="1"/>
  <c r="L22" i="5" s="1"/>
  <c r="M22" i="5" s="1"/>
  <c r="N22" i="5" s="1"/>
  <c r="O22" i="5" s="1"/>
  <c r="P22" i="5" s="1"/>
  <c r="Q22" i="5" s="1"/>
  <c r="I12" i="5"/>
  <c r="J12" i="5" s="1"/>
  <c r="I20" i="5"/>
  <c r="J20" i="5" s="1"/>
  <c r="K20" i="5" s="1"/>
  <c r="L20" i="5" s="1"/>
  <c r="M20" i="5" s="1"/>
  <c r="N20" i="5" s="1"/>
  <c r="O20" i="5" s="1"/>
  <c r="P20" i="5" s="1"/>
  <c r="Q20" i="5" s="1"/>
  <c r="I18" i="5"/>
  <c r="J18" i="5" s="1"/>
  <c r="K18" i="5" s="1"/>
  <c r="L18" i="5" s="1"/>
  <c r="M18" i="5" s="1"/>
  <c r="N18" i="5" s="1"/>
  <c r="O18" i="5" s="1"/>
  <c r="P18" i="5" s="1"/>
  <c r="Q18" i="5" s="1"/>
  <c r="I9" i="5"/>
  <c r="J9" i="5" s="1"/>
  <c r="K9" i="5" s="1"/>
  <c r="L9" i="5" s="1"/>
  <c r="M9" i="5" s="1"/>
  <c r="N9" i="5" s="1"/>
  <c r="O9" i="5" s="1"/>
  <c r="P9" i="5" s="1"/>
  <c r="Q9" i="5" s="1"/>
  <c r="I7" i="5"/>
  <c r="J7" i="5" s="1"/>
  <c r="I5" i="5"/>
  <c r="J5" i="5" s="1"/>
  <c r="K3" i="3"/>
  <c r="K7" i="3"/>
  <c r="L7" i="3" s="1"/>
  <c r="L5" i="3"/>
  <c r="J9" i="3"/>
  <c r="K9" i="3" s="1"/>
  <c r="L9" i="3" s="1"/>
  <c r="I3" i="5"/>
  <c r="J3" i="5" s="1"/>
  <c r="L3" i="5" s="1"/>
  <c r="M3" i="5" s="1"/>
  <c r="N3" i="5" s="1"/>
  <c r="O3" i="5" s="1"/>
  <c r="P3" i="5" s="1"/>
  <c r="Q3" i="5" s="1"/>
  <c r="I5" i="3"/>
  <c r="J5" i="3" s="1"/>
  <c r="K5" i="3" s="1"/>
  <c r="M5" i="3" s="1"/>
  <c r="N5" i="3" s="1"/>
  <c r="O5" i="3" s="1"/>
  <c r="P5" i="3" s="1"/>
  <c r="I11" i="3"/>
  <c r="J11" i="3" s="1"/>
  <c r="K11" i="3" s="1"/>
  <c r="L11" i="3" s="1"/>
  <c r="M11" i="3" s="1"/>
  <c r="I9" i="3"/>
  <c r="I19" i="3"/>
  <c r="J19" i="3" s="1"/>
  <c r="K19" i="3" s="1"/>
  <c r="L19" i="3" s="1"/>
  <c r="M19" i="3" s="1"/>
  <c r="N19" i="3" s="1"/>
  <c r="I17" i="3"/>
  <c r="J17" i="3" s="1"/>
  <c r="K17" i="3" s="1"/>
  <c r="L17" i="3" s="1"/>
  <c r="M17" i="3" s="1"/>
  <c r="N17" i="3" s="1"/>
  <c r="O17" i="3" s="1"/>
  <c r="I13" i="3"/>
  <c r="J13" i="3" s="1"/>
  <c r="K13" i="3" s="1"/>
  <c r="L13" i="3" s="1"/>
  <c r="G27" i="4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I7" i="3"/>
  <c r="J7" i="3" s="1"/>
  <c r="I3" i="3"/>
  <c r="J3" i="3" s="1"/>
  <c r="L12" i="5" l="1"/>
  <c r="M12" i="5" s="1"/>
  <c r="N12" i="5" s="1"/>
  <c r="O12" i="5" s="1"/>
  <c r="P12" i="5" s="1"/>
  <c r="Q12" i="5" s="1"/>
  <c r="L5" i="5"/>
  <c r="M5" i="5" s="1"/>
  <c r="N5" i="5" s="1"/>
  <c r="O5" i="5" s="1"/>
  <c r="P5" i="5" s="1"/>
  <c r="Q5" i="5" s="1"/>
  <c r="L7" i="5"/>
  <c r="M7" i="5" s="1"/>
  <c r="N7" i="5" s="1"/>
  <c r="O7" i="5" s="1"/>
  <c r="P7" i="5" s="1"/>
  <c r="Q7" i="5" s="1"/>
  <c r="P19" i="3"/>
  <c r="N14" i="5"/>
  <c r="O14" i="5" s="1"/>
  <c r="P17" i="3"/>
  <c r="N11" i="3"/>
  <c r="P11" i="3" s="1"/>
  <c r="M9" i="3"/>
  <c r="N9" i="3" s="1"/>
  <c r="O9" i="3" s="1"/>
  <c r="P9" i="3" s="1"/>
  <c r="L3" i="3"/>
  <c r="M3" i="3" s="1"/>
  <c r="N3" i="3" s="1"/>
  <c r="O3" i="3" s="1"/>
  <c r="M7" i="3"/>
  <c r="N7" i="3" s="1"/>
  <c r="O7" i="3" s="1"/>
  <c r="P7" i="3" s="1"/>
  <c r="M13" i="3"/>
  <c r="N13" i="3" s="1"/>
  <c r="M42" i="4"/>
  <c r="H28" i="4"/>
  <c r="H29" i="4" s="1"/>
  <c r="O27" i="4"/>
  <c r="G29" i="4"/>
  <c r="N12" i="4"/>
  <c r="H13" i="4"/>
  <c r="H14" i="4" s="1"/>
  <c r="Q14" i="5" l="1"/>
  <c r="O13" i="3"/>
  <c r="P13" i="3" s="1"/>
  <c r="I28" i="4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  <c r="K21" i="3"/>
  <c r="L21" i="3" s="1"/>
  <c r="M21" i="3" s="1"/>
  <c r="N21" i="3" s="1"/>
  <c r="O21" i="3" s="1"/>
  <c r="P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L14" authorId="0" shapeId="0" xr:uid="{1B327506-EF76-4CB2-8FF8-2972F0F916B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Google docks ei toiminut niin kuin piti -&gt; selvitystä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M7" authorId="0" shapeId="0" xr:uid="{C34557E8-5877-43FF-9768-2721734E4119}">
      <text>
        <r>
          <rPr>
            <b/>
            <sz val="9"/>
            <color indexed="81"/>
            <rFont val="Tahoma"/>
            <charset val="1"/>
          </rPr>
          <t>Jou:</t>
        </r>
        <r>
          <rPr>
            <sz val="9"/>
            <color indexed="81"/>
            <rFont val="Tahoma"/>
            <charset val="1"/>
          </rPr>
          <t xml:space="preserve">
Dokumentoinnin tekoa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0D49EE97-AAF2-41EC-9323-F1857D11173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K22" authorId="0" shapeId="0" xr:uid="{EDDFE989-F26C-4BAA-BA06-BF196EEC31A9}">
      <text>
        <r>
          <rPr>
            <b/>
            <sz val="9"/>
            <color indexed="81"/>
            <rFont val="Tahoma"/>
            <charset val="1"/>
          </rPr>
          <t>Jou:</t>
        </r>
        <r>
          <rPr>
            <sz val="9"/>
            <color indexed="81"/>
            <rFont val="Tahoma"/>
            <charset val="1"/>
          </rPr>
          <t xml:space="preserve">
Dokumentaation kunnostaminen, jotta saadaan toimimaan oikein, torstain dailyn pöytäkirjan puhtaaksi kirjoittaminen</t>
        </r>
      </text>
    </comment>
    <comment ref="N22" authorId="0" shapeId="0" xr:uid="{88C38178-6CA4-4CA0-90E6-A71DE2A89C80}">
      <text>
        <r>
          <rPr>
            <b/>
            <sz val="9"/>
            <color indexed="81"/>
            <rFont val="Tahoma"/>
            <charset val="1"/>
          </rPr>
          <t>Jou:</t>
        </r>
        <r>
          <rPr>
            <sz val="9"/>
            <color indexed="81"/>
            <rFont val="Tahoma"/>
            <charset val="1"/>
          </rPr>
          <t xml:space="preserve">
Gitin päivitys, backlogin päivitys, dokumentaation päivitys/tarkistus, että kaikki toimii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3" authorId="0" shapeId="0" xr:uid="{C1B5539E-10AE-46E5-8A30-63E9B73DC65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Herokun pystyttäminen ja actioneiden päivitys deployta varten</t>
        </r>
      </text>
    </comment>
    <comment ref="J23" authorId="0" shapeId="0" xr:uid="{8CEF5EC9-F282-4EF2-8E3F-4935C1E875E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7E473729-CBBF-4AE0-9744-F38C9541B9A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B8BAF202-FC8B-4A97-B74A-29F807B28A2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6" authorId="0" shapeId="0" xr:uid="{E9E6C0D3-D1C6-47B8-8103-ED293EDC070A}">
      <text>
        <r>
          <rPr>
            <b/>
            <sz val="9"/>
            <color indexed="81"/>
            <rFont val="Tahoma"/>
            <charset val="1"/>
          </rPr>
          <t xml:space="preserve">Jou:
</t>
        </r>
        <r>
          <rPr>
            <sz val="9"/>
            <color indexed="81"/>
            <rFont val="Tahoma"/>
            <family val="2"/>
          </rPr>
          <t>Userstory tagien teko</t>
        </r>
      </text>
    </comment>
    <comment ref="J26" authorId="0" shapeId="0" xr:uid="{651C21FE-4B92-4631-9403-808595317FD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<sst xmlns="http://schemas.openxmlformats.org/spreadsheetml/2006/main" count="315" uniqueCount="112">
  <si>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</si>
  <si>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</si>
  <si>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</si>
  <si>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</si>
  <si>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</si>
  <si>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</si>
  <si>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</si>
  <si>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</si>
  <si>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</si>
  <si>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</si>
  <si>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</si>
  <si>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</si>
  <si>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</si>
  <si>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</si>
  <si>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</si>
  <si>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</si>
  <si>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</si>
  <si>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</si>
  <si>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</si>
  <si>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</si>
  <si>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</si>
  <si>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</si>
  <si>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</si>
  <si>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</si>
  <si>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</si>
  <si>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</si>
  <si>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</si>
  <si>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</si>
  <si>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</si>
  <si>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</si>
  <si>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</si>
  <si>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</si>
  <si>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</si>
  <si>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</si>
  <si>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</si>
  <si>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</si>
  <si>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</si>
  <si>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</si>
  <si>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</si>
  <si>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</si>
  <si>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</si>
  <si>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</si>
  <si>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</si>
  <si>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</si>
  <si>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</si>
  <si>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</si>
  <si>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</si>
  <si>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</si>
  <si>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</si>
  <si>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</si>
  <si>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</si>
  <si>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</si>
  <si>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</si>
  <si>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</si>
  <si>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</si>
  <si>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</si>
  <si>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</si>
  <si>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</si>
  <si>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</si>
  <si>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</si>
  <si>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</si>
  <si>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</si>
  <si>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</si>
  <si>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</si>
  <si>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</si>
  <si>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</si>
  <si>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</si>
  <si>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koodin laatu on varmistettu (katselmointi)</t>
  </si>
  <si>
    <t>Sprint 2</t>
  </si>
  <si>
    <t>Sprint 3</t>
  </si>
  <si>
    <t>Käyttäjänä voin lisätä eri tyyppisiä lukuvinkinkkejä</t>
  </si>
  <si>
    <t>In progress</t>
  </si>
  <si>
    <t>Käyttäjänä voin lisätä linkkiin kommentin</t>
  </si>
  <si>
    <t>Blocked</t>
  </si>
  <si>
    <t>25/11/2021</t>
  </si>
  <si>
    <t>01/12/2021</t>
  </si>
  <si>
    <t>Dokumentaatio</t>
  </si>
  <si>
    <t>Prio 1</t>
  </si>
  <si>
    <t>Prio 1/prio 2</t>
  </si>
  <si>
    <t>Kaikki</t>
  </si>
  <si>
    <t>Teoriaan tutustuminen</t>
  </si>
  <si>
    <t>Mikä on docker</t>
  </si>
  <si>
    <t>Lopullisen backlogin luonti</t>
  </si>
  <si>
    <t>Lopullisen tuntikirjanpidon luonti</t>
  </si>
  <si>
    <t>Lopullisten sprintlogien luonti</t>
  </si>
  <si>
    <t>Burndown kaaviot</t>
  </si>
  <si>
    <t>Ohjelmassa pystytään lisäämään lukuvinkki: kirja</t>
  </si>
  <si>
    <t>Ohjelmassa pystytään luomaan lukuvinkin</t>
  </si>
  <si>
    <t>Ohjelmassa voidaan selata lukuvinkkejä</t>
  </si>
  <si>
    <t>(siirtyy sprintille kaksi)</t>
  </si>
  <si>
    <t>Kehitysympäristön pystytys, jossa ohjelma toimii</t>
  </si>
  <si>
    <t>Tietokannan suunnittelu</t>
  </si>
  <si>
    <t>Testaus</t>
  </si>
  <si>
    <t>CI-putken pystytys</t>
  </si>
  <si>
    <t>Luokkakaavion luonti</t>
  </si>
  <si>
    <t>Docker</t>
  </si>
  <si>
    <t>Prio 2</t>
  </si>
  <si>
    <t>prio 2</t>
  </si>
  <si>
    <t>Docker -kontin luonti</t>
  </si>
  <si>
    <t>Kontti</t>
  </si>
  <si>
    <t>CI-putki</t>
  </si>
  <si>
    <t>Alt.</t>
  </si>
  <si>
    <t>Käyttäjä profiilin luonti</t>
  </si>
  <si>
    <t>Käyttäjä voi kirjautua</t>
  </si>
  <si>
    <t>Käyttäjä voi lisätä lukuvinkille tunnisteen</t>
  </si>
  <si>
    <t>Käyttäjä pystyy lisäämään erilaisia lukuvinkkejä</t>
  </si>
  <si>
    <t>Coverage kattavuus</t>
  </si>
  <si>
    <t>Dokumentointi</t>
  </si>
  <si>
    <t>Pöytäkirjojen päivitys</t>
  </si>
  <si>
    <t>Google docksin yhteyden kunnostus</t>
  </si>
  <si>
    <t>CI-putken laajentaminen Herokuun</t>
  </si>
  <si>
    <t>testikattavuus väh. 60 %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</si>
</sst>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FI,1]dd/mm/yyyy;@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83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0" xfId="0" applyFont="1" applyBorder="1"/>
    <xf numFmtId="0" fontId="4" fillId="0" borderId="13" xfId="0" applyFont="1" applyBorder="1"/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0" fontId="4" fillId="2" borderId="0" xfId="0" applyFont="1" applyFill="1" applyBorder="1" applyAlignment="1">
      <alignment horizontal="center"/>
    </xf>
    <xf numFmtId="164" fontId="4" fillId="0" borderId="0" xfId="0" applyNumberFormat="1" applyFont="1" applyBorder="1"/>
    <xf numFmtId="0" fontId="0" fillId="0" borderId="13" xfId="0" applyBorder="1"/>
    <xf numFmtId="164" fontId="0" fillId="0" borderId="13" xfId="0" applyNumberFormat="1" applyBorder="1"/>
    <xf numFmtId="0" fontId="4" fillId="5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6" fillId="0" borderId="0" xfId="0" applyFont="1" applyBorder="1"/>
    <xf numFmtId="0" fontId="4" fillId="0" borderId="15" xfId="0" applyFont="1" applyBorder="1"/>
    <xf numFmtId="164" fontId="4" fillId="0" borderId="15" xfId="0" applyNumberFormat="1" applyFont="1" applyBorder="1"/>
    <xf numFmtId="0" fontId="4" fillId="5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6" fillId="0" borderId="15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6" fillId="0" borderId="18" xfId="0" applyFont="1" applyBorder="1"/>
    <xf numFmtId="0" fontId="6" fillId="0" borderId="0" xfId="0" applyFont="1" applyFill="1"/>
    <xf numFmtId="0" fontId="7" fillId="0" borderId="0" xfId="1"/>
    <xf numFmtId="0" fontId="6" fillId="0" borderId="21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1" xfId="1" applyFont="1" applyBorder="1" applyAlignment="1">
      <alignment horizontal="right"/>
    </xf>
    <xf numFmtId="0" fontId="6" fillId="8" borderId="1" xfId="1" applyFont="1" applyFill="1" applyBorder="1"/>
    <xf numFmtId="0" fontId="6" fillId="0" borderId="22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4" fontId="6" fillId="0" borderId="0" xfId="1" applyNumberFormat="1" applyFont="1" applyAlignment="1">
      <alignment horizontal="right"/>
    </xf>
    <xf numFmtId="164" fontId="6" fillId="0" borderId="24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0" xfId="1" applyNumberFormat="1" applyFont="1" applyFill="1" applyBorder="1" applyAlignment="1">
      <alignment horizontal="right"/>
    </xf>
    <xf numFmtId="0" fontId="6" fillId="0" borderId="20" xfId="1" applyNumberFormat="1" applyFont="1" applyFill="1" applyBorder="1"/>
    <xf numFmtId="0" fontId="6" fillId="0" borderId="25" xfId="1" applyNumberFormat="1" applyFont="1" applyFill="1" applyBorder="1"/>
    <xf numFmtId="0" fontId="6" fillId="0" borderId="26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3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4" xfId="1" applyNumberFormat="1" applyFont="1" applyFill="1" applyBorder="1" applyAlignment="1">
      <alignment horizontal="right"/>
    </xf>
    <xf numFmtId="0" fontId="6" fillId="0" borderId="13" xfId="1" applyNumberFormat="1" applyFont="1" applyFill="1" applyBorder="1"/>
    <xf numFmtId="0" fontId="6" fillId="0" borderId="13" xfId="1" applyNumberFormat="1" applyFont="1" applyFill="1" applyBorder="1" applyAlignment="1">
      <alignment horizontal="right"/>
    </xf>
    <xf numFmtId="0" fontId="6" fillId="0" borderId="27" xfId="1" applyNumberFormat="1" applyFont="1" applyFill="1" applyBorder="1"/>
    <xf numFmtId="0" fontId="6" fillId="0" borderId="28" xfId="1" applyFont="1" applyBorder="1"/>
    <xf numFmtId="0" fontId="6" fillId="8" borderId="28" xfId="1" applyFont="1" applyFill="1" applyBorder="1"/>
    <xf numFmtId="0" fontId="8" fillId="9" borderId="21" xfId="1" applyFont="1" applyFill="1" applyBorder="1" applyAlignment="1">
      <alignment horizontal="right"/>
    </xf>
    <xf numFmtId="0" fontId="6" fillId="9" borderId="21" xfId="1" applyFont="1" applyFill="1" applyBorder="1"/>
    <xf numFmtId="0" fontId="8" fillId="10" borderId="21" xfId="1" applyFont="1" applyFill="1" applyBorder="1" applyAlignment="1">
      <alignment horizontal="right"/>
    </xf>
    <xf numFmtId="0" fontId="6" fillId="10" borderId="21" xfId="1" applyFont="1" applyFill="1" applyBorder="1"/>
    <xf numFmtId="164" fontId="6" fillId="0" borderId="2" xfId="1" applyNumberFormat="1" applyFont="1" applyBorder="1"/>
    <xf numFmtId="0" fontId="6" fillId="0" borderId="27" xfId="1" applyFont="1" applyBorder="1"/>
    <xf numFmtId="0" fontId="6" fillId="9" borderId="24" xfId="1" applyFont="1" applyFill="1" applyBorder="1"/>
    <xf numFmtId="0" fontId="6" fillId="0" borderId="29" xfId="1" applyFont="1" applyBorder="1"/>
    <xf numFmtId="0" fontId="6" fillId="8" borderId="29" xfId="1" applyFont="1" applyFill="1" applyBorder="1"/>
    <xf numFmtId="164" fontId="6" fillId="2" borderId="28" xfId="1" applyNumberFormat="1" applyFont="1" applyFill="1" applyBorder="1" applyAlignment="1">
      <alignment horizontal="right"/>
    </xf>
    <xf numFmtId="164" fontId="6" fillId="0" borderId="28" xfId="1" applyNumberFormat="1" applyFont="1" applyBorder="1" applyAlignment="1">
      <alignment horizontal="right"/>
    </xf>
    <xf numFmtId="0" fontId="6" fillId="2" borderId="28" xfId="1" applyFont="1" applyFill="1" applyBorder="1"/>
    <xf numFmtId="0" fontId="6" fillId="10" borderId="24" xfId="1" applyFont="1" applyFill="1" applyBorder="1"/>
    <xf numFmtId="0" fontId="6" fillId="0" borderId="30" xfId="1" applyFont="1" applyBorder="1"/>
    <xf numFmtId="0" fontId="6" fillId="0" borderId="7" xfId="1" applyFont="1" applyFill="1" applyBorder="1" applyAlignment="1">
      <alignment wrapText="1"/>
    </xf>
    <xf numFmtId="0" fontId="6" fillId="0" borderId="31" xfId="1" applyFont="1" applyFill="1" applyBorder="1" applyAlignment="1">
      <alignment wrapText="1"/>
    </xf>
    <xf numFmtId="0" fontId="6" fillId="0" borderId="16" xfId="1" applyNumberFormat="1" applyFont="1" applyFill="1" applyBorder="1" applyAlignment="1">
      <alignment horizontal="right"/>
    </xf>
    <xf numFmtId="0" fontId="6" fillId="0" borderId="32" xfId="1" applyFont="1" applyFill="1" applyBorder="1" applyAlignment="1">
      <alignment wrapText="1"/>
    </xf>
    <xf numFmtId="0" fontId="6" fillId="0" borderId="33" xfId="1" applyFont="1" applyBorder="1"/>
    <xf numFmtId="0" fontId="6" fillId="8" borderId="33" xfId="1" applyFont="1" applyFill="1" applyBorder="1"/>
    <xf numFmtId="0" fontId="6" fillId="0" borderId="34" xfId="1" applyNumberFormat="1" applyFont="1" applyFill="1" applyBorder="1" applyAlignment="1">
      <alignment horizontal="right"/>
    </xf>
    <xf numFmtId="0" fontId="6" fillId="0" borderId="15" xfId="1" applyNumberFormat="1" applyFont="1" applyFill="1" applyBorder="1"/>
    <xf numFmtId="0" fontId="6" fillId="0" borderId="15" xfId="1" applyNumberFormat="1" applyFont="1" applyFill="1" applyBorder="1" applyAlignment="1">
      <alignment horizontal="right"/>
    </xf>
    <xf numFmtId="0" fontId="6" fillId="0" borderId="35" xfId="1" applyNumberFormat="1" applyFont="1" applyFill="1" applyBorder="1"/>
    <xf numFmtId="0" fontId="6" fillId="0" borderId="36" xfId="1" applyNumberFormat="1" applyFont="1" applyFill="1" applyBorder="1" applyAlignment="1">
      <alignment horizontal="right"/>
    </xf>
    <xf numFmtId="0" fontId="6" fillId="0" borderId="18" xfId="1" applyNumberFormat="1" applyFont="1" applyFill="1" applyBorder="1"/>
    <xf numFmtId="0" fontId="6" fillId="0" borderId="38" xfId="1" applyNumberFormat="1" applyFont="1" applyFill="1" applyBorder="1"/>
    <xf numFmtId="0" fontId="6" fillId="0" borderId="34" xfId="1" applyNumberFormat="1" applyFont="1" applyFill="1" applyBorder="1"/>
    <xf numFmtId="0" fontId="6" fillId="0" borderId="39" xfId="1" applyNumberFormat="1" applyFont="1" applyFill="1" applyBorder="1"/>
    <xf numFmtId="0" fontId="6" fillId="0" borderId="36" xfId="1" applyNumberFormat="1" applyFont="1" applyFill="1" applyBorder="1"/>
    <xf numFmtId="0" fontId="6" fillId="0" borderId="37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40" xfId="0" applyFont="1" applyBorder="1"/>
    <xf numFmtId="49" fontId="0" fillId="0" borderId="0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40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49" fontId="0" fillId="0" borderId="0" xfId="0" applyNumberFormat="1" applyBorder="1"/>
    <xf numFmtId="49" fontId="0" fillId="0" borderId="0" xfId="0" applyNumberFormat="1"/>
    <xf numFmtId="0" fontId="4" fillId="0" borderId="0" xfId="0" applyFont="1" applyFill="1" applyBorder="1"/>
    <xf numFmtId="0" fontId="4" fillId="0" borderId="15" xfId="0" applyFont="1" applyFill="1" applyBorder="1"/>
    <xf numFmtId="0" fontId="4" fillId="0" borderId="18" xfId="0" applyFont="1" applyBorder="1"/>
    <xf numFmtId="0" fontId="4" fillId="2" borderId="1" xfId="0" applyFont="1" applyFill="1" applyBorder="1" applyAlignment="1">
      <alignment horizontal="center"/>
    </xf>
    <xf numFmtId="0" fontId="6" fillId="0" borderId="17" xfId="0" applyFont="1" applyBorder="1"/>
    <xf numFmtId="0" fontId="6" fillId="0" borderId="15" xfId="0" applyFont="1" applyFill="1" applyBorder="1"/>
    <xf numFmtId="0" fontId="4" fillId="5" borderId="13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6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6" fillId="0" borderId="0" xfId="0" applyNumberFormat="1" applyFont="1" applyBorder="1"/>
    <xf numFmtId="0" fontId="6" fillId="5" borderId="16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6" fillId="0" borderId="35" xfId="0" applyFont="1" applyBorder="1"/>
    <xf numFmtId="0" fontId="4" fillId="5" borderId="15" xfId="0" applyFont="1" applyFill="1" applyBorder="1" applyAlignment="1">
      <alignment horizontal="center"/>
    </xf>
    <xf numFmtId="164" fontId="4" fillId="0" borderId="13" xfId="0" applyNumberFormat="1" applyFont="1" applyBorder="1"/>
    <xf numFmtId="0" fontId="4" fillId="0" borderId="38" xfId="0" applyFont="1" applyBorder="1"/>
    <xf numFmtId="0" fontId="0" fillId="0" borderId="13" xfId="0" applyFill="1" applyBorder="1"/>
    <xf numFmtId="0" fontId="0" fillId="0" borderId="0" xfId="0" applyFill="1" applyBorder="1"/>
    <xf numFmtId="0" fontId="5" fillId="6" borderId="7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5" xfId="0" applyFont="1" applyBorder="1"/>
    <xf numFmtId="0" fontId="13" fillId="0" borderId="0" xfId="0" applyFont="1"/>
    <xf numFmtId="0" fontId="6" fillId="6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6" fillId="0" borderId="38" xfId="0" applyFont="1" applyBorder="1"/>
    <xf numFmtId="0" fontId="6" fillId="0" borderId="13" xfId="0" applyFont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3" xfId="0" applyFont="1" applyFill="1" applyBorder="1"/>
    <xf numFmtId="0" fontId="6" fillId="0" borderId="40" xfId="0" applyFont="1" applyBorder="1"/>
    <xf numFmtId="14" fontId="4" fillId="0" borderId="0" xfId="0" applyNumberFormat="1" applyFont="1" applyBorder="1"/>
    <xf numFmtId="0" fontId="6" fillId="6" borderId="36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6" fillId="11" borderId="28" xfId="1" applyFont="1" applyFill="1" applyBorder="1"/>
    <xf numFmtId="0" fontId="6" fillId="11" borderId="1" xfId="1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0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7" xfId="0" applyFont="1" applyFill="1" applyBorder="1"/>
    <xf numFmtId="164" fontId="5" fillId="6" borderId="9" xfId="0" applyNumberFormat="1" applyFont="1" applyFill="1" applyBorder="1" applyAlignment="1">
      <alignment horizontal="center" wrapText="1"/>
    </xf>
    <xf numFmtId="164" fontId="3" fillId="7" borderId="0" xfId="0" applyNumberFormat="1" applyFont="1" applyFill="1" applyBorder="1"/>
    <xf numFmtId="0" fontId="5" fillId="6" borderId="9" xfId="0" applyFont="1" applyFill="1" applyBorder="1" applyAlignment="1">
      <alignment horizontal="center" wrapText="1"/>
    </xf>
    <xf numFmtId="0" fontId="3" fillId="7" borderId="12" xfId="0" applyFont="1" applyFill="1" applyBorder="1"/>
    <xf numFmtId="0" fontId="3" fillId="7" borderId="11" xfId="0" applyFont="1" applyFill="1" applyBorder="1"/>
    <xf numFmtId="164" fontId="3" fillId="7" borderId="12" xfId="0" applyNumberFormat="1" applyFont="1" applyFill="1" applyBorder="1"/>
    <xf numFmtId="0" fontId="3" fillId="7" borderId="13" xfId="0" applyFont="1" applyFill="1" applyBorder="1"/>
    <xf numFmtId="0" fontId="1" fillId="6" borderId="0" xfId="0" applyFont="1" applyFill="1" applyBorder="1"/>
    <xf numFmtId="0" fontId="0" fillId="7" borderId="13" xfId="0" applyFill="1" applyBorder="1"/>
    <xf numFmtId="0" fontId="3" fillId="7" borderId="14" xfId="0" applyFont="1" applyFill="1" applyBorder="1"/>
    <xf numFmtId="164" fontId="3" fillId="7" borderId="13" xfId="0" applyNumberFormat="1" applyFont="1" applyFill="1" applyBorder="1"/>
  </cellXfs>
  <cellStyles count="2">
    <cellStyle name="Normal" xfId="0" builtinId="0"/>
    <cellStyle name="Normal 2" xfId="1" xr:uid="{C63B17B3-9BF1-436B-A53B-10F6F620838A}"/>
  </cellStyles>
  <dxfs count="60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F5F5F"/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7.33</c:v>
                </c:pt>
                <c:pt idx="1">
                  <c:v>2.33</c:v>
                </c:pt>
                <c:pt idx="2">
                  <c:v>8.93</c:v>
                </c:pt>
                <c:pt idx="3">
                  <c:v>7.33</c:v>
                </c:pt>
                <c:pt idx="4">
                  <c:v>7.33</c:v>
                </c:pt>
                <c:pt idx="5">
                  <c:v>2.33</c:v>
                </c:pt>
                <c:pt idx="6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22"/>
  <sheetViews>
    <sheetView tabSelected="1" workbookViewId="0">
      <selection activeCell="H13" sqref="H13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62" t="s">
        <v>0</v>
      </c>
      <c r="B1" s="164" t="s">
        <v>1</v>
      </c>
      <c r="C1" s="164" t="s">
        <v>2</v>
      </c>
      <c r="D1" s="164" t="s">
        <v>3</v>
      </c>
      <c r="E1" s="165" t="s">
        <v>9</v>
      </c>
      <c r="G1" s="2" t="s">
        <v>6</v>
      </c>
      <c r="H1" s="3" t="s">
        <v>7</v>
      </c>
      <c r="I1" s="4"/>
    </row>
    <row r="2" spans="1:9" x14ac:dyDescent="0.45">
      <c r="A2" s="163"/>
      <c r="B2" s="163"/>
      <c r="C2" s="163"/>
      <c r="D2" s="163"/>
      <c r="E2" s="163"/>
      <c r="G2" s="5"/>
      <c r="H2" s="6" t="s">
        <v>111</v>
      </c>
      <c r="I2" s="7"/>
    </row>
    <row r="3" spans="1:9" x14ac:dyDescent="0.45">
      <c r="A3" s="14">
        <v>1</v>
      </c>
      <c r="B3" s="154" t="s">
        <v>27</v>
      </c>
      <c r="C3" s="14" t="s">
        <v>4</v>
      </c>
      <c r="D3" s="14">
        <v>1</v>
      </c>
      <c r="E3" s="112" t="s">
        <v>74</v>
      </c>
      <c r="G3" s="5"/>
      <c r="H3" s="41" t="s">
        <v>67</v>
      </c>
      <c r="I3" s="7"/>
    </row>
    <row r="4" spans="1:9" x14ac:dyDescent="0.45">
      <c r="A4" s="14">
        <v>1</v>
      </c>
      <c r="B4" s="154" t="s">
        <v>28</v>
      </c>
      <c r="C4" s="14" t="s">
        <v>4</v>
      </c>
      <c r="D4" s="14">
        <v>1</v>
      </c>
      <c r="E4" s="112" t="s">
        <v>74</v>
      </c>
      <c r="G4" s="8"/>
      <c r="H4" s="9" t="s">
        <v>8</v>
      </c>
      <c r="I4" s="10"/>
    </row>
    <row r="5" spans="1:9" x14ac:dyDescent="0.45">
      <c r="A5" s="15">
        <v>1</v>
      </c>
      <c r="B5" s="155" t="s">
        <v>70</v>
      </c>
      <c r="C5" s="15" t="s">
        <v>4</v>
      </c>
      <c r="D5" s="15">
        <v>1</v>
      </c>
      <c r="E5" s="112" t="s">
        <v>74</v>
      </c>
    </row>
    <row r="6" spans="1:9" x14ac:dyDescent="0.45">
      <c r="A6" s="14">
        <v>1</v>
      </c>
      <c r="B6" s="31" t="s">
        <v>39</v>
      </c>
      <c r="C6" s="14" t="s">
        <v>4</v>
      </c>
      <c r="D6" s="14">
        <v>2</v>
      </c>
      <c r="E6" s="113" t="s">
        <v>75</v>
      </c>
    </row>
    <row r="7" spans="1:9" x14ac:dyDescent="0.45">
      <c r="A7" s="14">
        <v>1</v>
      </c>
      <c r="B7" s="31" t="s">
        <v>5</v>
      </c>
      <c r="C7" s="14" t="s">
        <v>4</v>
      </c>
      <c r="D7" s="14">
        <v>2</v>
      </c>
      <c r="E7" s="112" t="s">
        <v>75</v>
      </c>
    </row>
    <row r="8" spans="1:9" x14ac:dyDescent="0.45">
      <c r="A8" s="14">
        <v>1</v>
      </c>
      <c r="B8" s="31" t="s">
        <v>32</v>
      </c>
      <c r="C8" s="14" t="s">
        <v>4</v>
      </c>
      <c r="D8" s="14">
        <v>2</v>
      </c>
      <c r="E8" s="112" t="s">
        <v>75</v>
      </c>
    </row>
    <row r="9" spans="1:9" ht="14.65" thickBot="1" x14ac:dyDescent="0.5">
      <c r="A9" s="14">
        <v>1</v>
      </c>
      <c r="B9" s="154" t="s">
        <v>30</v>
      </c>
      <c r="C9" s="14" t="s">
        <v>71</v>
      </c>
      <c r="D9" s="14">
        <v>2</v>
      </c>
      <c r="E9" s="112" t="s">
        <v>73</v>
      </c>
    </row>
    <row r="10" spans="1:9" x14ac:dyDescent="0.45">
      <c r="A10" s="111">
        <v>2</v>
      </c>
      <c r="B10" s="156" t="s">
        <v>33</v>
      </c>
      <c r="C10" s="111" t="s">
        <v>71</v>
      </c>
      <c r="D10" s="111">
        <v>2</v>
      </c>
      <c r="E10" s="114"/>
    </row>
    <row r="11" spans="1:9" x14ac:dyDescent="0.45">
      <c r="A11" s="15">
        <v>2</v>
      </c>
      <c r="B11" s="151" t="s">
        <v>34</v>
      </c>
      <c r="C11" s="15" t="s">
        <v>71</v>
      </c>
      <c r="D11" s="15">
        <v>2</v>
      </c>
      <c r="E11" s="115"/>
    </row>
    <row r="12" spans="1:9" x14ac:dyDescent="0.45">
      <c r="A12" s="14"/>
      <c r="B12" s="31" t="s">
        <v>35</v>
      </c>
      <c r="C12" s="14" t="s">
        <v>40</v>
      </c>
      <c r="D12" s="16"/>
      <c r="E12" s="116"/>
    </row>
    <row r="13" spans="1:9" x14ac:dyDescent="0.45">
      <c r="A13" s="17"/>
      <c r="B13" s="31" t="s">
        <v>36</v>
      </c>
      <c r="C13" s="14" t="s">
        <v>40</v>
      </c>
      <c r="D13" s="14"/>
      <c r="E13" s="112"/>
    </row>
    <row r="14" spans="1:9" x14ac:dyDescent="0.45">
      <c r="A14" s="14"/>
      <c r="B14" s="31" t="s">
        <v>37</v>
      </c>
      <c r="C14" s="14" t="s">
        <v>40</v>
      </c>
      <c r="D14" s="14"/>
      <c r="E14" s="112"/>
    </row>
    <row r="15" spans="1:9" x14ac:dyDescent="0.45">
      <c r="A15" s="14"/>
      <c r="B15" s="126" t="s">
        <v>72</v>
      </c>
      <c r="C15" s="14" t="s">
        <v>40</v>
      </c>
      <c r="D15" s="14"/>
      <c r="E15" s="112"/>
    </row>
    <row r="16" spans="1:9" x14ac:dyDescent="0.45">
      <c r="A16" s="14"/>
      <c r="B16" s="31" t="s">
        <v>38</v>
      </c>
      <c r="C16" s="14" t="s">
        <v>40</v>
      </c>
      <c r="D16" s="14"/>
      <c r="E16" s="112"/>
    </row>
    <row r="17" spans="1:5" x14ac:dyDescent="0.45">
      <c r="A17" s="14"/>
      <c r="B17" s="31" t="s">
        <v>41</v>
      </c>
      <c r="C17" s="14" t="s">
        <v>40</v>
      </c>
      <c r="D17" s="14"/>
      <c r="E17" s="112"/>
    </row>
    <row r="18" spans="1:5" x14ac:dyDescent="0.45">
      <c r="A18" s="14"/>
      <c r="B18" s="31" t="s">
        <v>42</v>
      </c>
      <c r="C18" s="14" t="s">
        <v>40</v>
      </c>
      <c r="D18" s="16"/>
      <c r="E18" s="116"/>
    </row>
    <row r="19" spans="1:5" x14ac:dyDescent="0.45">
      <c r="A19" s="14"/>
      <c r="B19" s="31" t="s">
        <v>31</v>
      </c>
      <c r="C19" s="14" t="s">
        <v>40</v>
      </c>
      <c r="D19" s="14"/>
      <c r="E19" s="112"/>
    </row>
    <row r="20" spans="1:5" x14ac:dyDescent="0.45">
      <c r="E20" s="117"/>
    </row>
    <row r="21" spans="1:5" x14ac:dyDescent="0.45">
      <c r="E21" s="117"/>
    </row>
    <row r="22" spans="1:5" x14ac:dyDescent="0.45">
      <c r="E22" s="117"/>
    </row>
  </sheetData>
  <mergeCells count="5">
    <mergeCell ref="A1:A2"/>
    <mergeCell ref="B1:B2"/>
    <mergeCell ref="C1:C2"/>
    <mergeCell ref="D1:D2"/>
    <mergeCell ref="E1:E2"/>
  </mergeCells>
  <conditionalFormatting sqref="C3:C17 C19">
    <cfRule type="cellIs" dxfId="59" priority="7" operator="equal">
      <formula>"Not started"</formula>
    </cfRule>
  </conditionalFormatting>
  <conditionalFormatting sqref="C3:C17 C19">
    <cfRule type="cellIs" dxfId="58" priority="8" operator="equal">
      <formula>"In progress"</formula>
    </cfRule>
  </conditionalFormatting>
  <conditionalFormatting sqref="C3:C17 C19">
    <cfRule type="cellIs" dxfId="57" priority="9" operator="equal">
      <formula>"Done"</formula>
    </cfRule>
  </conditionalFormatting>
  <conditionalFormatting sqref="C18:C19">
    <cfRule type="cellIs" dxfId="56" priority="4" operator="equal">
      <formula>"Not started"</formula>
    </cfRule>
  </conditionalFormatting>
  <conditionalFormatting sqref="C18:C19">
    <cfRule type="cellIs" dxfId="55" priority="5" operator="equal">
      <formula>"In progress"</formula>
    </cfRule>
  </conditionalFormatting>
  <conditionalFormatting sqref="C18:C19">
    <cfRule type="cellIs" dxfId="54" priority="6" operator="equal">
      <formula>"Done"</formula>
    </cfRule>
  </conditionalFormatting>
  <conditionalFormatting sqref="C12:C16">
    <cfRule type="cellIs" dxfId="53" priority="1" operator="equal">
      <formula>"Not started"</formula>
    </cfRule>
  </conditionalFormatting>
  <conditionalFormatting sqref="C12:C16">
    <cfRule type="cellIs" dxfId="52" priority="2" operator="equal">
      <formula>"In progress"</formula>
    </cfRule>
  </conditionalFormatting>
  <conditionalFormatting sqref="C12:C16">
    <cfRule type="cellIs" dxfId="51" priority="3" operator="equal">
      <formula>"Done"</formula>
    </cfRule>
  </conditionalFormatting>
  <dataValidations count="1">
    <dataValidation type="list" allowBlank="1" sqref="C3:C19" xr:uid="{572D174E-3D24-47B4-9DC7-1936D460425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8"/>
  <sheetViews>
    <sheetView workbookViewId="0">
      <selection activeCell="Q14" sqref="Q14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23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68" t="s">
        <v>0</v>
      </c>
      <c r="B1" s="170" t="s">
        <v>1</v>
      </c>
      <c r="C1" s="166" t="s">
        <v>10</v>
      </c>
      <c r="D1" s="166" t="s">
        <v>2</v>
      </c>
      <c r="E1" s="172" t="s">
        <v>11</v>
      </c>
      <c r="F1" s="174" t="s">
        <v>43</v>
      </c>
      <c r="G1" s="166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8" t="s">
        <v>14</v>
      </c>
    </row>
    <row r="2" spans="1:16" x14ac:dyDescent="0.45">
      <c r="A2" s="169"/>
      <c r="B2" s="171"/>
      <c r="C2" s="167"/>
      <c r="D2" s="167"/>
      <c r="E2" s="173"/>
      <c r="F2" s="167"/>
      <c r="G2" s="167"/>
      <c r="H2" s="140">
        <v>0</v>
      </c>
      <c r="I2" s="141"/>
      <c r="J2" s="141"/>
      <c r="K2" s="141"/>
      <c r="L2" s="141"/>
      <c r="M2" s="141"/>
      <c r="N2" s="141"/>
      <c r="O2" s="159"/>
      <c r="P2" s="141"/>
    </row>
    <row r="3" spans="1:16" x14ac:dyDescent="0.45">
      <c r="A3" s="32">
        <v>1</v>
      </c>
      <c r="B3" s="37" t="s">
        <v>47</v>
      </c>
      <c r="C3" s="37" t="s">
        <v>48</v>
      </c>
      <c r="D3" s="32" t="s">
        <v>4</v>
      </c>
      <c r="E3" s="33">
        <v>44522</v>
      </c>
      <c r="F3" s="33">
        <v>44522</v>
      </c>
      <c r="G3" s="142" t="s">
        <v>21</v>
      </c>
      <c r="H3" s="135"/>
      <c r="I3" s="35"/>
      <c r="J3" s="35"/>
      <c r="K3" s="35"/>
      <c r="L3" s="35"/>
      <c r="M3" s="35"/>
      <c r="N3" s="35"/>
      <c r="O3" s="35"/>
      <c r="P3" s="36"/>
    </row>
    <row r="4" spans="1:16" x14ac:dyDescent="0.45">
      <c r="A4" s="32">
        <v>1</v>
      </c>
      <c r="B4" s="37" t="s">
        <v>50</v>
      </c>
      <c r="C4" s="37" t="s">
        <v>51</v>
      </c>
      <c r="D4" s="32" t="s">
        <v>4</v>
      </c>
      <c r="E4" s="33">
        <v>44522</v>
      </c>
      <c r="F4" s="33">
        <v>44522</v>
      </c>
      <c r="G4" s="37" t="s">
        <v>52</v>
      </c>
      <c r="H4" s="34"/>
      <c r="I4" s="35"/>
      <c r="J4" s="35"/>
      <c r="K4" s="35"/>
      <c r="L4" s="35"/>
      <c r="M4" s="35"/>
      <c r="N4" s="35"/>
      <c r="O4" s="35"/>
      <c r="P4" s="36"/>
    </row>
    <row r="5" spans="1:16" x14ac:dyDescent="0.45">
      <c r="A5" s="32">
        <v>1</v>
      </c>
      <c r="B5" s="37" t="s">
        <v>49</v>
      </c>
      <c r="C5" s="32" t="s">
        <v>22</v>
      </c>
      <c r="D5" s="32" t="s">
        <v>4</v>
      </c>
      <c r="E5" s="33">
        <v>44522</v>
      </c>
      <c r="F5" s="33">
        <v>44522</v>
      </c>
      <c r="G5" s="37" t="s">
        <v>46</v>
      </c>
      <c r="H5" s="34"/>
      <c r="I5" s="35"/>
      <c r="J5" s="35"/>
      <c r="K5" s="35"/>
      <c r="L5" s="35"/>
      <c r="M5" s="35"/>
      <c r="N5" s="35"/>
      <c r="O5" s="35"/>
      <c r="P5" s="36"/>
    </row>
    <row r="6" spans="1:16" x14ac:dyDescent="0.45">
      <c r="A6" s="16"/>
      <c r="B6" s="16"/>
      <c r="C6" s="14" t="s">
        <v>23</v>
      </c>
      <c r="D6" s="14" t="s">
        <v>4</v>
      </c>
      <c r="E6" s="25">
        <v>44522</v>
      </c>
      <c r="F6" s="25">
        <v>44522</v>
      </c>
      <c r="G6" s="31" t="s">
        <v>46</v>
      </c>
      <c r="H6" s="11"/>
      <c r="I6" s="24"/>
      <c r="J6" s="24"/>
      <c r="K6" s="24"/>
      <c r="L6" s="24"/>
      <c r="M6" s="24"/>
      <c r="N6" s="24"/>
      <c r="O6" s="24"/>
      <c r="P6" s="13"/>
    </row>
    <row r="7" spans="1:16" x14ac:dyDescent="0.45">
      <c r="A7" s="16"/>
      <c r="B7" s="16"/>
      <c r="C7" s="14" t="s">
        <v>24</v>
      </c>
      <c r="D7" s="14" t="s">
        <v>4</v>
      </c>
      <c r="E7" s="25">
        <v>44522</v>
      </c>
      <c r="F7" s="25">
        <v>44522</v>
      </c>
      <c r="G7" s="31" t="s">
        <v>46</v>
      </c>
      <c r="H7" s="11"/>
      <c r="I7" s="24"/>
      <c r="J7" s="24"/>
      <c r="K7" s="24"/>
      <c r="L7" s="24"/>
      <c r="M7" s="24"/>
      <c r="N7" s="24"/>
      <c r="O7" s="24"/>
      <c r="P7" s="13"/>
    </row>
    <row r="8" spans="1:16" x14ac:dyDescent="0.45">
      <c r="A8" s="32">
        <v>2</v>
      </c>
      <c r="B8" s="32" t="s">
        <v>25</v>
      </c>
      <c r="C8" s="37" t="s">
        <v>44</v>
      </c>
      <c r="D8" s="32" t="s">
        <v>4</v>
      </c>
      <c r="E8" s="33">
        <v>44522</v>
      </c>
      <c r="F8" s="33">
        <v>44522</v>
      </c>
      <c r="G8" s="37" t="s">
        <v>45</v>
      </c>
      <c r="H8" s="34"/>
      <c r="I8" s="35"/>
      <c r="J8" s="35"/>
      <c r="K8" s="35"/>
      <c r="L8" s="35"/>
      <c r="M8" s="35"/>
      <c r="N8" s="35"/>
      <c r="O8" s="35"/>
      <c r="P8" s="36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8">
    <cfRule type="cellIs" dxfId="50" priority="1" operator="equal">
      <formula>"Not started"</formula>
    </cfRule>
  </conditionalFormatting>
  <conditionalFormatting sqref="D3:D8">
    <cfRule type="cellIs" dxfId="49" priority="2" operator="equal">
      <formula>"In progress"</formula>
    </cfRule>
  </conditionalFormatting>
  <conditionalFormatting sqref="D3:D8">
    <cfRule type="cellIs" dxfId="48" priority="3" operator="equal">
      <formula>"Done"</formula>
    </cfRule>
  </conditionalFormatting>
  <dataValidations count="1">
    <dataValidation type="list" allowBlank="1" sqref="D8 D4 D5:D7 D3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23"/>
  <sheetViews>
    <sheetView workbookViewId="0">
      <selection activeCell="I25" sqref="I25"/>
    </sheetView>
  </sheetViews>
  <sheetFormatPr defaultRowHeight="14.25" x14ac:dyDescent="0.45"/>
  <cols>
    <col min="1" max="1" width="12" customWidth="1"/>
    <col min="2" max="2" width="38.9296875" customWidth="1"/>
    <col min="3" max="3" width="51.3984375" customWidth="1"/>
    <col min="4" max="4" width="13.3984375" customWidth="1"/>
    <col min="5" max="5" width="21.53125" customWidth="1"/>
    <col min="6" max="6" width="19.796875" bestFit="1" customWidth="1"/>
    <col min="7" max="7" width="10.6640625" customWidth="1"/>
    <col min="8" max="8" width="7.796875" bestFit="1" customWidth="1"/>
    <col min="9" max="9" width="4.9296875" customWidth="1"/>
    <col min="10" max="10" width="3.86328125" customWidth="1"/>
    <col min="11" max="11" width="4.1328125" customWidth="1"/>
    <col min="12" max="12" width="4.46484375" customWidth="1"/>
    <col min="13" max="13" width="3.86328125" customWidth="1"/>
    <col min="14" max="14" width="4" customWidth="1"/>
    <col min="15" max="15" width="4.86328125" customWidth="1"/>
    <col min="16" max="16" width="5.6640625" customWidth="1"/>
  </cols>
  <sheetData>
    <row r="1" spans="1:16" x14ac:dyDescent="0.45">
      <c r="A1" s="168" t="s">
        <v>0</v>
      </c>
      <c r="B1" s="170" t="s">
        <v>1</v>
      </c>
      <c r="C1" s="166" t="s">
        <v>10</v>
      </c>
      <c r="D1" s="166" t="s">
        <v>2</v>
      </c>
      <c r="E1" s="172" t="s">
        <v>11</v>
      </c>
      <c r="F1" s="174" t="s">
        <v>43</v>
      </c>
      <c r="G1" s="166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44" t="s">
        <v>101</v>
      </c>
    </row>
    <row r="2" spans="1:16" ht="14.65" thickBot="1" x14ac:dyDescent="0.5">
      <c r="A2" s="169"/>
      <c r="B2" s="176"/>
      <c r="C2" s="175"/>
      <c r="D2" s="175"/>
      <c r="E2" s="177"/>
      <c r="F2" s="175"/>
      <c r="G2" s="175"/>
      <c r="H2" s="20"/>
      <c r="I2" s="21"/>
      <c r="J2" s="21"/>
      <c r="K2" s="21"/>
      <c r="L2" s="21"/>
      <c r="M2" s="21"/>
      <c r="N2" s="21"/>
      <c r="O2" s="131"/>
      <c r="P2" s="21"/>
    </row>
    <row r="3" spans="1:16" x14ac:dyDescent="0.45">
      <c r="A3" s="37" t="s">
        <v>77</v>
      </c>
      <c r="B3" s="38" t="s">
        <v>29</v>
      </c>
      <c r="C3" s="38" t="s">
        <v>87</v>
      </c>
      <c r="D3" s="1" t="s">
        <v>4</v>
      </c>
      <c r="E3" s="22">
        <v>44522</v>
      </c>
      <c r="F3" s="22">
        <v>44525</v>
      </c>
      <c r="G3" s="122" t="s">
        <v>62</v>
      </c>
      <c r="H3" s="39">
        <v>3</v>
      </c>
      <c r="I3" s="12">
        <f t="shared" ref="I3:O3" si="0">H3</f>
        <v>3</v>
      </c>
      <c r="J3" s="12">
        <f t="shared" si="0"/>
        <v>3</v>
      </c>
      <c r="K3" s="12">
        <f>J3-3</f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14"/>
      <c r="C4" s="14"/>
      <c r="D4" s="14"/>
      <c r="E4" s="25"/>
      <c r="F4" s="14"/>
      <c r="G4" s="120"/>
      <c r="H4" s="39"/>
      <c r="I4" s="24"/>
      <c r="J4" s="24"/>
      <c r="K4" s="24"/>
      <c r="L4" s="24"/>
      <c r="M4" s="24"/>
      <c r="N4" s="24"/>
      <c r="O4" s="121"/>
      <c r="P4" s="24"/>
    </row>
    <row r="5" spans="1:16" x14ac:dyDescent="0.45">
      <c r="A5" s="123" t="s">
        <v>77</v>
      </c>
      <c r="B5" s="37" t="s">
        <v>28</v>
      </c>
      <c r="C5" s="37" t="s">
        <v>88</v>
      </c>
      <c r="D5" s="32" t="s">
        <v>4</v>
      </c>
      <c r="E5" s="33">
        <v>44522</v>
      </c>
      <c r="F5" s="33">
        <v>44525</v>
      </c>
      <c r="G5" s="37" t="s">
        <v>26</v>
      </c>
      <c r="H5" s="130">
        <v>3</v>
      </c>
      <c r="I5" s="35">
        <f>H5</f>
        <v>3</v>
      </c>
      <c r="J5" s="35">
        <f>I5</f>
        <v>3</v>
      </c>
      <c r="K5" s="35">
        <f t="shared" ref="K5" si="1">J5</f>
        <v>3</v>
      </c>
      <c r="L5" s="35">
        <f>K5-3</f>
        <v>0</v>
      </c>
      <c r="M5" s="35">
        <f t="shared" ref="M5" si="2">L5</f>
        <v>0</v>
      </c>
      <c r="N5" s="35">
        <f t="shared" ref="N5" si="3">M5</f>
        <v>0</v>
      </c>
      <c r="O5" s="35">
        <f t="shared" ref="O5" si="4">N5</f>
        <v>0</v>
      </c>
      <c r="P5" s="36">
        <f t="shared" ref="P5" si="5">O5</f>
        <v>0</v>
      </c>
    </row>
    <row r="6" spans="1:16" x14ac:dyDescent="0.45">
      <c r="B6" s="26"/>
      <c r="C6" s="26"/>
      <c r="D6" s="15"/>
      <c r="E6" s="27"/>
      <c r="F6" s="26"/>
      <c r="G6" s="26"/>
      <c r="H6" s="28"/>
      <c r="I6" s="29"/>
      <c r="J6" s="29"/>
      <c r="K6" s="29"/>
      <c r="L6" s="29"/>
      <c r="M6" s="29"/>
      <c r="N6" s="29"/>
      <c r="O6" s="29"/>
      <c r="P6" s="30"/>
    </row>
    <row r="7" spans="1:16" ht="14.65" customHeight="1" x14ac:dyDescent="0.45">
      <c r="A7" s="123" t="s">
        <v>77</v>
      </c>
      <c r="B7" s="37" t="s">
        <v>27</v>
      </c>
      <c r="C7" s="38" t="s">
        <v>86</v>
      </c>
      <c r="D7" s="32" t="s">
        <v>4</v>
      </c>
      <c r="E7" s="33">
        <v>44522</v>
      </c>
      <c r="F7" s="33">
        <v>44525</v>
      </c>
      <c r="G7" s="37" t="s">
        <v>62</v>
      </c>
      <c r="H7" s="34">
        <v>3</v>
      </c>
      <c r="I7" s="35">
        <f t="shared" ref="I7:P7" si="6">H7</f>
        <v>3</v>
      </c>
      <c r="J7" s="35">
        <f t="shared" si="6"/>
        <v>3</v>
      </c>
      <c r="K7" s="35">
        <f>J7</f>
        <v>3</v>
      </c>
      <c r="L7" s="35">
        <f>K7-3</f>
        <v>0</v>
      </c>
      <c r="M7" s="35">
        <f t="shared" si="6"/>
        <v>0</v>
      </c>
      <c r="N7" s="35">
        <f t="shared" si="6"/>
        <v>0</v>
      </c>
      <c r="O7" s="35">
        <f t="shared" si="6"/>
        <v>0</v>
      </c>
      <c r="P7" s="36">
        <f t="shared" si="6"/>
        <v>0</v>
      </c>
    </row>
    <row r="8" spans="1:16" x14ac:dyDescent="0.45">
      <c r="B8" s="15"/>
      <c r="C8" s="15"/>
      <c r="D8" s="15"/>
      <c r="E8" s="27"/>
      <c r="F8" s="26"/>
      <c r="G8" s="26"/>
      <c r="H8" s="28"/>
      <c r="I8" s="29"/>
      <c r="J8" s="29"/>
      <c r="K8" s="29"/>
      <c r="L8" s="29"/>
      <c r="M8" s="29"/>
      <c r="N8" s="29"/>
      <c r="O8" s="29"/>
      <c r="P8" s="30"/>
    </row>
    <row r="9" spans="1:16" x14ac:dyDescent="0.45">
      <c r="A9" s="123" t="s">
        <v>77</v>
      </c>
      <c r="B9" s="118" t="s">
        <v>66</v>
      </c>
      <c r="C9" s="31" t="s">
        <v>90</v>
      </c>
      <c r="D9" s="14" t="s">
        <v>4</v>
      </c>
      <c r="E9" s="22">
        <v>44523</v>
      </c>
      <c r="F9" s="22">
        <v>44524</v>
      </c>
      <c r="G9" s="31" t="s">
        <v>46</v>
      </c>
      <c r="H9" s="130">
        <v>5.5</v>
      </c>
      <c r="I9" s="35">
        <f>H9</f>
        <v>5.5</v>
      </c>
      <c r="J9" s="35">
        <f>I9-2</f>
        <v>3.5</v>
      </c>
      <c r="K9" s="35">
        <f>J9-(0.5)</f>
        <v>3</v>
      </c>
      <c r="L9" s="35">
        <f>K9-(1+2)</f>
        <v>0</v>
      </c>
      <c r="M9" s="35">
        <f t="shared" ref="M9" si="7">L9</f>
        <v>0</v>
      </c>
      <c r="N9" s="35">
        <f t="shared" ref="N9" si="8">M9</f>
        <v>0</v>
      </c>
      <c r="O9" s="35">
        <f t="shared" ref="O9" si="9">N9</f>
        <v>0</v>
      </c>
      <c r="P9" s="36">
        <f t="shared" ref="P9" si="10">O9</f>
        <v>0</v>
      </c>
    </row>
    <row r="10" spans="1:16" x14ac:dyDescent="0.45">
      <c r="A10" s="126"/>
      <c r="B10" s="118"/>
      <c r="C10" s="31" t="s">
        <v>95</v>
      </c>
      <c r="D10" s="14"/>
      <c r="E10" s="22"/>
      <c r="F10" s="22"/>
      <c r="G10" s="31"/>
      <c r="H10" s="11"/>
      <c r="I10" s="24"/>
      <c r="J10" s="24"/>
      <c r="K10" s="24"/>
      <c r="L10" s="24"/>
      <c r="M10" s="24"/>
      <c r="N10" s="24"/>
      <c r="O10" s="24"/>
      <c r="P10" s="13"/>
    </row>
    <row r="11" spans="1:16" x14ac:dyDescent="0.45">
      <c r="A11" s="123" t="s">
        <v>77</v>
      </c>
      <c r="B11" s="123" t="s">
        <v>92</v>
      </c>
      <c r="C11" s="37" t="s">
        <v>93</v>
      </c>
      <c r="D11" s="32" t="s">
        <v>4</v>
      </c>
      <c r="E11" s="33">
        <v>44523</v>
      </c>
      <c r="F11" s="33">
        <v>44525</v>
      </c>
      <c r="G11" s="37" t="s">
        <v>52</v>
      </c>
      <c r="H11" s="130">
        <v>6</v>
      </c>
      <c r="I11" s="35">
        <f>H11</f>
        <v>6</v>
      </c>
      <c r="J11" s="35">
        <f>I11</f>
        <v>6</v>
      </c>
      <c r="K11" s="35">
        <f t="shared" ref="K11" si="11">J11</f>
        <v>6</v>
      </c>
      <c r="L11" s="35">
        <f>K11-(1.5)</f>
        <v>4.5</v>
      </c>
      <c r="M11" s="35">
        <f>L11-2</f>
        <v>2.5</v>
      </c>
      <c r="N11" s="35">
        <f t="shared" ref="N11" si="12">M11</f>
        <v>2.5</v>
      </c>
      <c r="O11" s="35">
        <f>N11-(2.5)</f>
        <v>0</v>
      </c>
      <c r="P11" s="36">
        <f t="shared" ref="P11" si="13">O11</f>
        <v>0</v>
      </c>
    </row>
    <row r="12" spans="1:16" x14ac:dyDescent="0.45">
      <c r="A12" s="126"/>
      <c r="B12" s="126"/>
      <c r="C12" s="31"/>
      <c r="D12" s="14"/>
      <c r="E12" s="25"/>
      <c r="F12" s="25"/>
      <c r="G12" s="31" t="s">
        <v>64</v>
      </c>
      <c r="H12" s="11"/>
      <c r="I12" s="24"/>
      <c r="J12" s="24"/>
      <c r="K12" s="24"/>
      <c r="L12" s="24"/>
      <c r="M12" s="24"/>
      <c r="N12" s="24"/>
      <c r="O12" s="24"/>
      <c r="P12" s="13"/>
    </row>
    <row r="13" spans="1:16" x14ac:dyDescent="0.45">
      <c r="A13" s="123" t="s">
        <v>78</v>
      </c>
      <c r="B13" s="37" t="s">
        <v>76</v>
      </c>
      <c r="C13" s="37" t="s">
        <v>82</v>
      </c>
      <c r="D13" s="32" t="s">
        <v>4</v>
      </c>
      <c r="E13" s="33">
        <v>44523</v>
      </c>
      <c r="F13" s="33">
        <v>44528</v>
      </c>
      <c r="G13" s="37" t="s">
        <v>45</v>
      </c>
      <c r="H13" s="34">
        <v>5</v>
      </c>
      <c r="I13" s="35">
        <f t="shared" ref="I13" si="14">H13</f>
        <v>5</v>
      </c>
      <c r="J13" s="35">
        <f>I13-0</f>
        <v>5</v>
      </c>
      <c r="K13" s="35">
        <f t="shared" ref="K13" si="15">J13</f>
        <v>5</v>
      </c>
      <c r="L13" s="35">
        <f>K13-2</f>
        <v>3</v>
      </c>
      <c r="M13" s="35">
        <f t="shared" ref="M13" si="16">L13</f>
        <v>3</v>
      </c>
      <c r="N13" s="35">
        <f t="shared" ref="N13" si="17">M13</f>
        <v>3</v>
      </c>
      <c r="O13" s="35">
        <f>N13-(1.5)</f>
        <v>1.5</v>
      </c>
      <c r="P13" s="36">
        <f t="shared" ref="P13" si="18">O13</f>
        <v>1.5</v>
      </c>
    </row>
    <row r="14" spans="1:16" x14ac:dyDescent="0.45">
      <c r="A14" s="126"/>
      <c r="B14" s="31"/>
      <c r="C14" s="31" t="s">
        <v>84</v>
      </c>
      <c r="D14" s="32" t="s">
        <v>71</v>
      </c>
      <c r="E14" s="25">
        <v>44523</v>
      </c>
      <c r="F14" s="129" t="s">
        <v>89</v>
      </c>
      <c r="G14" s="40"/>
      <c r="H14" s="39"/>
      <c r="I14" s="24"/>
      <c r="J14" s="24"/>
      <c r="K14" s="24"/>
      <c r="L14" s="24"/>
      <c r="M14" s="24"/>
      <c r="N14" s="24"/>
      <c r="O14" s="24"/>
      <c r="P14" s="13"/>
    </row>
    <row r="15" spans="1:16" x14ac:dyDescent="0.45">
      <c r="A15" s="126"/>
      <c r="B15" s="31"/>
      <c r="C15" s="31" t="s">
        <v>85</v>
      </c>
      <c r="D15" s="32" t="s">
        <v>71</v>
      </c>
      <c r="E15" s="25">
        <v>44523</v>
      </c>
      <c r="F15" s="129" t="s">
        <v>89</v>
      </c>
      <c r="G15" s="40"/>
      <c r="H15" s="39"/>
      <c r="I15" s="24"/>
      <c r="J15" s="24"/>
      <c r="K15" s="24"/>
      <c r="L15" s="24"/>
      <c r="M15" s="24"/>
      <c r="N15" s="24"/>
      <c r="O15" s="24"/>
      <c r="P15" s="13"/>
    </row>
    <row r="16" spans="1:16" x14ac:dyDescent="0.45">
      <c r="C16" s="143" t="s">
        <v>83</v>
      </c>
      <c r="D16" s="32" t="s">
        <v>4</v>
      </c>
      <c r="E16" s="128">
        <v>44523</v>
      </c>
      <c r="F16" s="127">
        <v>44525</v>
      </c>
      <c r="G16" s="126"/>
      <c r="H16" s="125"/>
      <c r="I16" s="24"/>
      <c r="J16" s="24"/>
      <c r="K16" s="24"/>
      <c r="L16" s="24"/>
      <c r="M16" s="24"/>
      <c r="N16" s="24"/>
      <c r="O16" s="24"/>
      <c r="P16" s="13"/>
    </row>
    <row r="17" spans="1:16" x14ac:dyDescent="0.45">
      <c r="A17" s="123" t="s">
        <v>78</v>
      </c>
      <c r="B17" s="37" t="s">
        <v>91</v>
      </c>
      <c r="C17" s="37" t="s">
        <v>94</v>
      </c>
      <c r="D17" s="32" t="s">
        <v>4</v>
      </c>
      <c r="E17" s="33">
        <v>44523</v>
      </c>
      <c r="F17" s="33">
        <v>44528</v>
      </c>
      <c r="G17" s="37" t="s">
        <v>63</v>
      </c>
      <c r="H17" s="130">
        <v>2</v>
      </c>
      <c r="I17" s="35">
        <f>H17</f>
        <v>2</v>
      </c>
      <c r="J17" s="35">
        <f>I17</f>
        <v>2</v>
      </c>
      <c r="K17" s="35">
        <f t="shared" ref="K17" si="19">J17</f>
        <v>2</v>
      </c>
      <c r="L17" s="35">
        <f t="shared" ref="L17" si="20">K17</f>
        <v>2</v>
      </c>
      <c r="M17" s="35">
        <f t="shared" ref="M17" si="21">L17</f>
        <v>2</v>
      </c>
      <c r="N17" s="35">
        <f t="shared" ref="N17" si="22">M17</f>
        <v>2</v>
      </c>
      <c r="O17" s="35">
        <f>N17-2</f>
        <v>0</v>
      </c>
      <c r="P17" s="36">
        <f t="shared" ref="P17" si="23">O17</f>
        <v>0</v>
      </c>
    </row>
    <row r="18" spans="1:16" x14ac:dyDescent="0.45">
      <c r="H18" s="125"/>
      <c r="I18" s="24"/>
      <c r="J18" s="24"/>
      <c r="K18" s="24"/>
      <c r="L18" s="24"/>
      <c r="M18" s="24"/>
      <c r="N18" s="24"/>
      <c r="O18" s="24"/>
      <c r="P18" s="13"/>
    </row>
    <row r="19" spans="1:16" x14ac:dyDescent="0.45">
      <c r="A19" s="123" t="s">
        <v>96</v>
      </c>
      <c r="B19" s="123" t="s">
        <v>99</v>
      </c>
      <c r="C19" s="37" t="s">
        <v>98</v>
      </c>
      <c r="D19" s="32" t="s">
        <v>4</v>
      </c>
      <c r="E19" s="33">
        <v>44525</v>
      </c>
      <c r="F19" s="33">
        <v>44528</v>
      </c>
      <c r="G19" s="37" t="s">
        <v>26</v>
      </c>
      <c r="H19" s="130">
        <v>3</v>
      </c>
      <c r="I19" s="35">
        <f>H19</f>
        <v>3</v>
      </c>
      <c r="J19" s="35">
        <f>I19</f>
        <v>3</v>
      </c>
      <c r="K19" s="35">
        <f t="shared" ref="K19" si="24">J19</f>
        <v>3</v>
      </c>
      <c r="L19" s="35">
        <f t="shared" ref="L19" si="25">K19</f>
        <v>3</v>
      </c>
      <c r="M19" s="35">
        <f t="shared" ref="M19" si="26">L19</f>
        <v>3</v>
      </c>
      <c r="N19" s="35">
        <f t="shared" ref="N19" si="27">M19</f>
        <v>3</v>
      </c>
      <c r="O19" s="35">
        <f>N19-4+1</f>
        <v>0</v>
      </c>
      <c r="P19" s="36">
        <f t="shared" ref="P19" si="28">O19</f>
        <v>0</v>
      </c>
    </row>
    <row r="20" spans="1:16" x14ac:dyDescent="0.45">
      <c r="A20" s="126"/>
      <c r="B20" s="126"/>
      <c r="C20" s="31"/>
      <c r="D20" s="14"/>
      <c r="E20" s="25"/>
      <c r="F20" s="25"/>
      <c r="G20" s="31"/>
      <c r="H20" s="11"/>
      <c r="I20" s="24"/>
      <c r="J20" s="24"/>
      <c r="K20" s="24"/>
      <c r="L20" s="24"/>
      <c r="M20" s="24"/>
      <c r="N20" s="24"/>
      <c r="O20" s="24"/>
      <c r="P20" s="13"/>
    </row>
    <row r="21" spans="1:16" x14ac:dyDescent="0.45">
      <c r="A21" s="123" t="s">
        <v>97</v>
      </c>
      <c r="B21" s="37" t="s">
        <v>80</v>
      </c>
      <c r="C21" s="37" t="s">
        <v>81</v>
      </c>
      <c r="D21" s="32" t="s">
        <v>4</v>
      </c>
      <c r="E21" s="33">
        <v>44522</v>
      </c>
      <c r="F21" s="33">
        <v>44523</v>
      </c>
      <c r="G21" s="37" t="s">
        <v>79</v>
      </c>
      <c r="H21" s="130">
        <v>3</v>
      </c>
      <c r="I21" s="35">
        <f>H21-3</f>
        <v>0</v>
      </c>
      <c r="J21" s="35">
        <f>I21</f>
        <v>0</v>
      </c>
      <c r="K21" s="35">
        <f t="shared" ref="K21" si="29">J21</f>
        <v>0</v>
      </c>
      <c r="L21" s="35">
        <f t="shared" ref="L21" si="30">K21</f>
        <v>0</v>
      </c>
      <c r="M21" s="35">
        <f t="shared" ref="M21" si="31">L21</f>
        <v>0</v>
      </c>
      <c r="N21" s="35">
        <f t="shared" ref="N21" si="32">M21</f>
        <v>0</v>
      </c>
      <c r="O21" s="35">
        <f t="shared" ref="O21" si="33">N21</f>
        <v>0</v>
      </c>
      <c r="P21" s="36">
        <f t="shared" ref="P21" si="34">O21</f>
        <v>0</v>
      </c>
    </row>
    <row r="22" spans="1:16" x14ac:dyDescent="0.45">
      <c r="H22" s="125"/>
      <c r="I22" s="24"/>
      <c r="J22" s="24"/>
      <c r="K22" s="24"/>
      <c r="L22" s="24"/>
      <c r="M22" s="24"/>
      <c r="N22" s="24"/>
      <c r="O22" s="24"/>
      <c r="P22" s="13"/>
    </row>
    <row r="23" spans="1:16" x14ac:dyDescent="0.45">
      <c r="H23" s="16"/>
      <c r="I23" s="16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0 D16 D19:D20">
    <cfRule type="cellIs" dxfId="47" priority="19" operator="equal">
      <formula>"Not started"</formula>
    </cfRule>
  </conditionalFormatting>
  <conditionalFormatting sqref="D3:D10 D16 D19:D20">
    <cfRule type="cellIs" dxfId="46" priority="20" operator="equal">
      <formula>"In progress"</formula>
    </cfRule>
  </conditionalFormatting>
  <conditionalFormatting sqref="D3:D10 D16 D19:D20">
    <cfRule type="cellIs" dxfId="45" priority="21" operator="equal">
      <formula>"Done"</formula>
    </cfRule>
  </conditionalFormatting>
  <conditionalFormatting sqref="D13:D15">
    <cfRule type="cellIs" dxfId="44" priority="16" operator="equal">
      <formula>"Not started"</formula>
    </cfRule>
  </conditionalFormatting>
  <conditionalFormatting sqref="D13:D15">
    <cfRule type="cellIs" dxfId="43" priority="17" operator="equal">
      <formula>"In progress"</formula>
    </cfRule>
  </conditionalFormatting>
  <conditionalFormatting sqref="D13:D15">
    <cfRule type="cellIs" dxfId="42" priority="18" operator="equal">
      <formula>"Done"</formula>
    </cfRule>
  </conditionalFormatting>
  <conditionalFormatting sqref="D21">
    <cfRule type="cellIs" dxfId="41" priority="13" operator="equal">
      <formula>"Not started"</formula>
    </cfRule>
  </conditionalFormatting>
  <conditionalFormatting sqref="D21">
    <cfRule type="cellIs" dxfId="40" priority="14" operator="equal">
      <formula>"In progress"</formula>
    </cfRule>
  </conditionalFormatting>
  <conditionalFormatting sqref="D21">
    <cfRule type="cellIs" dxfId="39" priority="15" operator="equal">
      <formula>"Done"</formula>
    </cfRule>
  </conditionalFormatting>
  <conditionalFormatting sqref="D17">
    <cfRule type="cellIs" dxfId="38" priority="7" operator="equal">
      <formula>"Not started"</formula>
    </cfRule>
  </conditionalFormatting>
  <conditionalFormatting sqref="D17">
    <cfRule type="cellIs" dxfId="37" priority="8" operator="equal">
      <formula>"In progress"</formula>
    </cfRule>
  </conditionalFormatting>
  <conditionalFormatting sqref="D17">
    <cfRule type="cellIs" dxfId="36" priority="9" operator="equal">
      <formula>"Done"</formula>
    </cfRule>
  </conditionalFormatting>
  <conditionalFormatting sqref="D11:D12">
    <cfRule type="cellIs" dxfId="35" priority="4" operator="equal">
      <formula>"Not started"</formula>
    </cfRule>
  </conditionalFormatting>
  <conditionalFormatting sqref="D11:D12">
    <cfRule type="cellIs" dxfId="34" priority="5" operator="equal">
      <formula>"In progress"</formula>
    </cfRule>
  </conditionalFormatting>
  <conditionalFormatting sqref="D11:D12">
    <cfRule type="cellIs" dxfId="33" priority="6" operator="equal">
      <formula>"Done"</formula>
    </cfRule>
  </conditionalFormatting>
  <conditionalFormatting sqref="D19:D20">
    <cfRule type="cellIs" dxfId="32" priority="1" operator="equal">
      <formula>"Not started"</formula>
    </cfRule>
  </conditionalFormatting>
  <conditionalFormatting sqref="D19:D20">
    <cfRule type="cellIs" dxfId="31" priority="2" operator="equal">
      <formula>"In progress"</formula>
    </cfRule>
  </conditionalFormatting>
  <conditionalFormatting sqref="D19:D20">
    <cfRule type="cellIs" dxfId="30" priority="3" operator="equal">
      <formula>"Done"</formula>
    </cfRule>
  </conditionalFormatting>
  <dataValidations count="2">
    <dataValidation type="list" allowBlank="1" sqref="D5 D7 D3 D19:D21 D9:D17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:Q25"/>
  <sheetViews>
    <sheetView workbookViewId="0">
      <selection activeCell="M30" sqref="M30"/>
    </sheetView>
  </sheetViews>
  <sheetFormatPr defaultRowHeight="14.25" x14ac:dyDescent="0.45"/>
  <cols>
    <col min="1" max="1" width="10.46484375" bestFit="1" customWidth="1"/>
    <col min="2" max="2" width="44.86328125" customWidth="1"/>
    <col min="3" max="3" width="40.6640625" bestFit="1" customWidth="1"/>
    <col min="4" max="4" width="12.6640625" customWidth="1"/>
    <col min="5" max="5" width="16.06640625" customWidth="1"/>
    <col min="6" max="6" width="20.86328125" customWidth="1"/>
    <col min="7" max="7" width="13.6640625" customWidth="1"/>
    <col min="8" max="8" width="7.796875" bestFit="1" customWidth="1"/>
    <col min="9" max="9" width="7.9296875" customWidth="1"/>
    <col min="10" max="10" width="5.59765625" customWidth="1"/>
    <col min="11" max="11" width="6.53125" customWidth="1"/>
    <col min="12" max="12" width="5.3984375" customWidth="1"/>
    <col min="13" max="13" width="5.59765625" customWidth="1"/>
    <col min="14" max="14" width="6.53125" customWidth="1"/>
    <col min="15" max="15" width="8.3984375" style="16" customWidth="1"/>
    <col min="16" max="16" width="8.3984375" customWidth="1"/>
  </cols>
  <sheetData>
    <row r="1" spans="1:17" ht="13.15" customHeight="1" x14ac:dyDescent="0.45">
      <c r="A1" s="179" t="s">
        <v>0</v>
      </c>
      <c r="B1" s="170" t="s">
        <v>1</v>
      </c>
      <c r="C1" s="166" t="s">
        <v>10</v>
      </c>
      <c r="D1" s="166" t="s">
        <v>2</v>
      </c>
      <c r="E1" s="172" t="s">
        <v>11</v>
      </c>
      <c r="F1" s="174" t="s">
        <v>43</v>
      </c>
      <c r="G1" s="166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45" t="s">
        <v>20</v>
      </c>
      <c r="P1" s="19" t="s">
        <v>14</v>
      </c>
      <c r="Q1" s="158" t="s">
        <v>101</v>
      </c>
    </row>
    <row r="2" spans="1:17" x14ac:dyDescent="0.45">
      <c r="A2" s="180"/>
      <c r="B2" s="181"/>
      <c r="C2" s="178"/>
      <c r="D2" s="178"/>
      <c r="E2" s="182"/>
      <c r="F2" s="178"/>
      <c r="G2" s="178"/>
      <c r="H2" s="132"/>
      <c r="I2" s="133"/>
      <c r="J2" s="133"/>
      <c r="K2" s="133"/>
      <c r="L2" s="133"/>
      <c r="M2" s="133"/>
      <c r="N2" s="133"/>
      <c r="O2" s="141"/>
      <c r="P2" s="133"/>
      <c r="Q2" s="146"/>
    </row>
    <row r="3" spans="1:17" x14ac:dyDescent="0.45">
      <c r="A3" s="37" t="s">
        <v>77</v>
      </c>
      <c r="B3" s="119" t="s">
        <v>39</v>
      </c>
      <c r="C3" s="37" t="s">
        <v>102</v>
      </c>
      <c r="D3" s="32" t="s">
        <v>4</v>
      </c>
      <c r="E3" s="33">
        <v>44529</v>
      </c>
      <c r="F3" s="33">
        <v>44531</v>
      </c>
      <c r="G3" s="134" t="s">
        <v>62</v>
      </c>
      <c r="H3" s="135">
        <v>2.5</v>
      </c>
      <c r="I3" s="35">
        <f t="shared" ref="I3:O3" si="0">H3</f>
        <v>2.5</v>
      </c>
      <c r="J3" s="35">
        <f t="shared" si="0"/>
        <v>2.5</v>
      </c>
      <c r="K3" s="35">
        <f>J3-(2.5)</f>
        <v>0</v>
      </c>
      <c r="L3" s="35">
        <f t="shared" si="0"/>
        <v>0</v>
      </c>
      <c r="M3" s="35">
        <f t="shared" si="0"/>
        <v>0</v>
      </c>
      <c r="N3" s="35">
        <f t="shared" si="0"/>
        <v>0</v>
      </c>
      <c r="O3" s="35">
        <f t="shared" si="0"/>
        <v>0</v>
      </c>
      <c r="P3" s="35">
        <f>O3</f>
        <v>0</v>
      </c>
      <c r="Q3" s="149">
        <f>P3</f>
        <v>0</v>
      </c>
    </row>
    <row r="4" spans="1:17" x14ac:dyDescent="0.45">
      <c r="A4" s="26"/>
      <c r="B4" s="138"/>
      <c r="C4" s="151"/>
      <c r="D4" s="15"/>
      <c r="E4" s="136"/>
      <c r="F4" s="15"/>
      <c r="G4" s="150" t="s">
        <v>52</v>
      </c>
      <c r="H4" s="124"/>
      <c r="I4" s="29"/>
      <c r="J4" s="29"/>
      <c r="K4" s="29"/>
      <c r="L4" s="29"/>
      <c r="M4" s="29"/>
      <c r="N4" s="29"/>
      <c r="O4" s="29"/>
      <c r="P4" s="29"/>
      <c r="Q4" s="148"/>
    </row>
    <row r="5" spans="1:17" x14ac:dyDescent="0.45">
      <c r="A5" s="37" t="s">
        <v>77</v>
      </c>
      <c r="B5" s="119" t="s">
        <v>5</v>
      </c>
      <c r="C5" s="37" t="s">
        <v>103</v>
      </c>
      <c r="D5" s="32" t="s">
        <v>4</v>
      </c>
      <c r="E5" s="33">
        <v>44529</v>
      </c>
      <c r="F5" s="33">
        <v>44531</v>
      </c>
      <c r="G5" s="134" t="s">
        <v>62</v>
      </c>
      <c r="H5" s="135">
        <v>2.5</v>
      </c>
      <c r="I5" s="35">
        <f t="shared" ref="I5" si="1">H5</f>
        <v>2.5</v>
      </c>
      <c r="J5" s="35">
        <f t="shared" ref="J5" si="2">I5</f>
        <v>2.5</v>
      </c>
      <c r="K5" s="35">
        <f>J5-(2.5)</f>
        <v>0</v>
      </c>
      <c r="L5" s="35">
        <f t="shared" ref="L5" si="3">K5</f>
        <v>0</v>
      </c>
      <c r="M5" s="35">
        <f t="shared" ref="M5" si="4">L5</f>
        <v>0</v>
      </c>
      <c r="N5" s="35">
        <f t="shared" ref="N5" si="5">M5</f>
        <v>0</v>
      </c>
      <c r="O5" s="24">
        <f t="shared" ref="O5" si="6">N5</f>
        <v>0</v>
      </c>
      <c r="P5" s="35">
        <f>O5</f>
        <v>0</v>
      </c>
      <c r="Q5" s="149">
        <f>P5</f>
        <v>0</v>
      </c>
    </row>
    <row r="6" spans="1:17" x14ac:dyDescent="0.45">
      <c r="A6" s="26"/>
      <c r="B6" s="138"/>
      <c r="C6" s="151"/>
      <c r="D6" s="15"/>
      <c r="E6" s="136"/>
      <c r="F6" s="15"/>
      <c r="G6" s="150" t="s">
        <v>52</v>
      </c>
      <c r="H6" s="124"/>
      <c r="I6" s="29"/>
      <c r="J6" s="29"/>
      <c r="K6" s="29"/>
      <c r="L6" s="29"/>
      <c r="M6" s="29"/>
      <c r="N6" s="29"/>
      <c r="O6" s="24"/>
      <c r="P6" s="29"/>
      <c r="Q6" s="147"/>
    </row>
    <row r="7" spans="1:17" x14ac:dyDescent="0.45">
      <c r="A7" s="37" t="s">
        <v>77</v>
      </c>
      <c r="B7" s="119" t="s">
        <v>32</v>
      </c>
      <c r="C7" s="37" t="s">
        <v>104</v>
      </c>
      <c r="D7" s="32" t="s">
        <v>4</v>
      </c>
      <c r="E7" s="33">
        <v>44529</v>
      </c>
      <c r="F7" s="33">
        <v>44531</v>
      </c>
      <c r="G7" s="134" t="s">
        <v>64</v>
      </c>
      <c r="H7" s="135">
        <v>4</v>
      </c>
      <c r="I7" s="35">
        <f t="shared" ref="I7" si="7">H7</f>
        <v>4</v>
      </c>
      <c r="J7" s="35">
        <f t="shared" ref="J7" si="8">I7</f>
        <v>4</v>
      </c>
      <c r="K7" s="35">
        <f>J7-4</f>
        <v>0</v>
      </c>
      <c r="L7" s="35">
        <f t="shared" ref="L7" si="9">K7</f>
        <v>0</v>
      </c>
      <c r="M7" s="35">
        <f t="shared" ref="M7" si="10">L7</f>
        <v>0</v>
      </c>
      <c r="N7" s="35">
        <f t="shared" ref="N7" si="11">M7</f>
        <v>0</v>
      </c>
      <c r="O7" s="35">
        <f t="shared" ref="O7" si="12">N7</f>
        <v>0</v>
      </c>
      <c r="P7" s="35">
        <f>O7</f>
        <v>0</v>
      </c>
      <c r="Q7" s="149">
        <f>P7</f>
        <v>0</v>
      </c>
    </row>
    <row r="8" spans="1:17" x14ac:dyDescent="0.45">
      <c r="A8" s="26"/>
      <c r="B8" s="138"/>
      <c r="C8" s="151"/>
      <c r="D8" s="15"/>
      <c r="E8" s="136"/>
      <c r="F8" s="15"/>
      <c r="G8" s="137"/>
      <c r="H8" s="124"/>
      <c r="I8" s="29"/>
      <c r="J8" s="29"/>
      <c r="K8" s="29"/>
      <c r="L8" s="29"/>
      <c r="M8" s="29"/>
      <c r="N8" s="29"/>
      <c r="O8" s="29"/>
      <c r="P8" s="29"/>
      <c r="Q8" s="148"/>
    </row>
    <row r="9" spans="1:17" x14ac:dyDescent="0.45">
      <c r="A9" s="37" t="s">
        <v>77</v>
      </c>
      <c r="B9" s="119" t="s">
        <v>30</v>
      </c>
      <c r="C9" s="37" t="s">
        <v>105</v>
      </c>
      <c r="D9" s="32" t="s">
        <v>71</v>
      </c>
      <c r="E9" s="33">
        <v>44529</v>
      </c>
      <c r="F9" s="33">
        <v>44525</v>
      </c>
      <c r="G9" s="134" t="s">
        <v>63</v>
      </c>
      <c r="H9" s="135">
        <v>5</v>
      </c>
      <c r="I9" s="35">
        <f t="shared" ref="I9" si="13">H9</f>
        <v>5</v>
      </c>
      <c r="J9" s="35">
        <f t="shared" ref="J9" si="14">I9</f>
        <v>5</v>
      </c>
      <c r="K9" s="35">
        <f t="shared" ref="K9" si="15">J9</f>
        <v>5</v>
      </c>
      <c r="L9" s="35">
        <f t="shared" ref="L9" si="16">K9</f>
        <v>5</v>
      </c>
      <c r="M9" s="35">
        <f t="shared" ref="M9" si="17">L9</f>
        <v>5</v>
      </c>
      <c r="N9" s="35">
        <f t="shared" ref="N9" si="18">M9</f>
        <v>5</v>
      </c>
      <c r="O9" s="24">
        <f t="shared" ref="O9" si="19">N9</f>
        <v>5</v>
      </c>
      <c r="P9" s="35">
        <f>O9</f>
        <v>5</v>
      </c>
      <c r="Q9" s="149">
        <f>P9</f>
        <v>5</v>
      </c>
    </row>
    <row r="10" spans="1:17" x14ac:dyDescent="0.45">
      <c r="A10" s="31"/>
      <c r="B10" s="118"/>
      <c r="C10" s="31"/>
      <c r="D10" s="14"/>
      <c r="E10" s="25"/>
      <c r="F10" s="25"/>
      <c r="G10" s="40" t="s">
        <v>46</v>
      </c>
      <c r="H10" s="39"/>
      <c r="I10" s="24"/>
      <c r="J10" s="24"/>
      <c r="K10" s="24"/>
      <c r="L10" s="24"/>
      <c r="M10" s="24"/>
      <c r="N10" s="24"/>
      <c r="O10" s="24"/>
      <c r="P10" s="24"/>
      <c r="Q10" s="147"/>
    </row>
    <row r="11" spans="1:17" x14ac:dyDescent="0.45">
      <c r="A11" s="26"/>
      <c r="B11" s="138"/>
      <c r="C11" s="151"/>
      <c r="D11" s="15"/>
      <c r="E11" s="136"/>
      <c r="F11" s="15"/>
      <c r="G11" s="150" t="s">
        <v>64</v>
      </c>
      <c r="H11" s="124"/>
      <c r="I11" s="29"/>
      <c r="J11" s="29"/>
      <c r="K11" s="29"/>
      <c r="L11" s="29"/>
      <c r="M11" s="29"/>
      <c r="N11" s="29"/>
      <c r="O11" s="24"/>
      <c r="P11" s="29"/>
      <c r="Q11" s="147"/>
    </row>
    <row r="12" spans="1:17" x14ac:dyDescent="0.45">
      <c r="A12" s="37" t="s">
        <v>77</v>
      </c>
      <c r="B12" s="123" t="s">
        <v>100</v>
      </c>
      <c r="C12" s="37" t="s">
        <v>110</v>
      </c>
      <c r="D12" s="32" t="s">
        <v>4</v>
      </c>
      <c r="E12" s="33">
        <v>44529</v>
      </c>
      <c r="F12" s="33">
        <v>44531</v>
      </c>
      <c r="G12" s="134" t="s">
        <v>26</v>
      </c>
      <c r="H12" s="135">
        <v>4</v>
      </c>
      <c r="I12" s="35">
        <f t="shared" ref="I12" si="20">H12</f>
        <v>4</v>
      </c>
      <c r="J12" s="35">
        <f t="shared" ref="J12" si="21">I12</f>
        <v>4</v>
      </c>
      <c r="K12" s="35">
        <f>J12-4</f>
        <v>0</v>
      </c>
      <c r="L12" s="35">
        <f t="shared" ref="L12" si="22">K12</f>
        <v>0</v>
      </c>
      <c r="M12" s="35">
        <f t="shared" ref="M12" si="23">L12</f>
        <v>0</v>
      </c>
      <c r="N12" s="35">
        <f t="shared" ref="N12" si="24">M12</f>
        <v>0</v>
      </c>
      <c r="O12" s="35">
        <f t="shared" ref="O12" si="25">N12</f>
        <v>0</v>
      </c>
      <c r="P12" s="35">
        <f>O12</f>
        <v>0</v>
      </c>
      <c r="Q12" s="149">
        <f>P12</f>
        <v>0</v>
      </c>
    </row>
    <row r="13" spans="1:17" x14ac:dyDescent="0.45">
      <c r="A13" s="26"/>
      <c r="B13" s="138"/>
      <c r="C13" s="151"/>
      <c r="D13" s="15"/>
      <c r="E13" s="136"/>
      <c r="F13" s="15"/>
      <c r="G13" s="137"/>
      <c r="H13" s="124"/>
      <c r="I13" s="29"/>
      <c r="J13" s="29"/>
      <c r="K13" s="29"/>
      <c r="L13" s="29"/>
      <c r="M13" s="29"/>
      <c r="N13" s="29"/>
      <c r="O13" s="29"/>
      <c r="P13" s="29"/>
      <c r="Q13" s="148"/>
    </row>
    <row r="14" spans="1:17" x14ac:dyDescent="0.45">
      <c r="A14" s="16" t="s">
        <v>78</v>
      </c>
      <c r="B14" s="139" t="s">
        <v>107</v>
      </c>
      <c r="C14" s="31" t="s">
        <v>108</v>
      </c>
      <c r="D14" s="32" t="s">
        <v>4</v>
      </c>
      <c r="E14" s="33">
        <v>44529</v>
      </c>
      <c r="F14" s="157">
        <v>44533</v>
      </c>
      <c r="G14" s="40" t="s">
        <v>45</v>
      </c>
      <c r="H14" s="135">
        <v>4</v>
      </c>
      <c r="I14" s="35">
        <f t="shared" ref="I14" si="26">H14</f>
        <v>4</v>
      </c>
      <c r="J14" s="35">
        <f t="shared" ref="J14" si="27">I14</f>
        <v>4</v>
      </c>
      <c r="K14" s="35">
        <f t="shared" ref="K14" si="28">J14</f>
        <v>4</v>
      </c>
      <c r="L14" s="35">
        <f>K14-2+3</f>
        <v>5</v>
      </c>
      <c r="M14" s="35">
        <f>L14-1</f>
        <v>4</v>
      </c>
      <c r="N14" s="35">
        <f t="shared" ref="N14" si="29">M14</f>
        <v>4</v>
      </c>
      <c r="O14" s="35">
        <f t="shared" ref="O14" si="30">N14</f>
        <v>4</v>
      </c>
      <c r="P14" s="35">
        <f>O14-4</f>
        <v>0</v>
      </c>
      <c r="Q14" s="149">
        <f>P14</f>
        <v>0</v>
      </c>
    </row>
    <row r="15" spans="1:17" x14ac:dyDescent="0.45">
      <c r="A15" s="16"/>
      <c r="B15" s="139"/>
      <c r="C15" s="31" t="s">
        <v>84</v>
      </c>
      <c r="D15" s="32" t="s">
        <v>4</v>
      </c>
      <c r="E15" s="25">
        <v>44523</v>
      </c>
      <c r="F15" s="157">
        <v>44536</v>
      </c>
      <c r="G15" s="120"/>
      <c r="H15" s="39"/>
      <c r="I15" s="24"/>
      <c r="J15" s="24"/>
      <c r="K15" s="24"/>
      <c r="L15" s="24"/>
      <c r="M15" s="24"/>
      <c r="N15" s="24"/>
      <c r="O15" s="24"/>
      <c r="P15" s="24"/>
      <c r="Q15" s="147"/>
    </row>
    <row r="16" spans="1:17" x14ac:dyDescent="0.45">
      <c r="A16" s="16"/>
      <c r="B16" s="139"/>
      <c r="C16" s="31" t="s">
        <v>85</v>
      </c>
      <c r="D16" s="32" t="s">
        <v>4</v>
      </c>
      <c r="E16" s="25">
        <v>44523</v>
      </c>
      <c r="F16" s="157">
        <v>44536</v>
      </c>
      <c r="G16" s="120"/>
      <c r="H16" s="39"/>
      <c r="I16" s="24"/>
      <c r="J16" s="24"/>
      <c r="K16" s="24"/>
      <c r="L16" s="24"/>
      <c r="M16" s="24"/>
      <c r="N16" s="24"/>
      <c r="O16" s="24"/>
      <c r="P16" s="24"/>
      <c r="Q16" s="147"/>
    </row>
    <row r="17" spans="1:17" x14ac:dyDescent="0.45">
      <c r="A17" s="16"/>
      <c r="B17" s="139"/>
      <c r="C17" s="126" t="s">
        <v>109</v>
      </c>
      <c r="D17" s="32" t="s">
        <v>4</v>
      </c>
      <c r="E17" s="25">
        <v>44532</v>
      </c>
      <c r="F17" s="157">
        <v>44536</v>
      </c>
      <c r="G17" s="120"/>
      <c r="H17" s="39"/>
      <c r="I17" s="24"/>
      <c r="J17" s="24"/>
      <c r="K17" s="24"/>
      <c r="L17" s="24"/>
      <c r="M17" s="24"/>
      <c r="N17" s="24"/>
      <c r="O17" s="24"/>
      <c r="P17" s="24"/>
      <c r="Q17" s="147"/>
    </row>
    <row r="18" spans="1:17" x14ac:dyDescent="0.45">
      <c r="A18" s="37" t="s">
        <v>96</v>
      </c>
      <c r="B18" s="119" t="s">
        <v>33</v>
      </c>
      <c r="C18" s="37"/>
      <c r="D18" s="32" t="s">
        <v>71</v>
      </c>
      <c r="E18" s="33">
        <v>44529</v>
      </c>
      <c r="F18" s="33"/>
      <c r="G18" s="134"/>
      <c r="H18" s="152">
        <v>2</v>
      </c>
      <c r="I18" s="35">
        <f t="shared" ref="I18" si="31">H18</f>
        <v>2</v>
      </c>
      <c r="J18" s="35">
        <f t="shared" ref="J18" si="32">I18</f>
        <v>2</v>
      </c>
      <c r="K18" s="35">
        <f t="shared" ref="K18" si="33">J18</f>
        <v>2</v>
      </c>
      <c r="L18" s="35">
        <f t="shared" ref="L18" si="34">K18</f>
        <v>2</v>
      </c>
      <c r="M18" s="35">
        <f t="shared" ref="M18" si="35">L18</f>
        <v>2</v>
      </c>
      <c r="N18" s="35">
        <f t="shared" ref="N18" si="36">M18</f>
        <v>2</v>
      </c>
      <c r="O18" s="35">
        <f t="shared" ref="O18" si="37">N18</f>
        <v>2</v>
      </c>
      <c r="P18" s="35">
        <f>O18</f>
        <v>2</v>
      </c>
      <c r="Q18" s="149">
        <f>P18</f>
        <v>2</v>
      </c>
    </row>
    <row r="19" spans="1:17" x14ac:dyDescent="0.45">
      <c r="A19" s="16"/>
      <c r="B19" s="139"/>
      <c r="C19" s="151"/>
      <c r="D19" s="15"/>
      <c r="E19" s="136"/>
      <c r="F19" s="15"/>
      <c r="G19" s="137"/>
      <c r="H19" s="124"/>
      <c r="I19" s="29"/>
      <c r="J19" s="29"/>
      <c r="K19" s="29"/>
      <c r="L19" s="29"/>
      <c r="M19" s="29"/>
      <c r="N19" s="29"/>
      <c r="O19" s="24"/>
      <c r="P19" s="29"/>
      <c r="Q19" s="147"/>
    </row>
    <row r="20" spans="1:17" x14ac:dyDescent="0.45">
      <c r="A20" s="37" t="s">
        <v>96</v>
      </c>
      <c r="B20" s="119" t="s">
        <v>34</v>
      </c>
      <c r="C20" s="38"/>
      <c r="D20" s="1" t="s">
        <v>71</v>
      </c>
      <c r="E20" s="33">
        <v>44529</v>
      </c>
      <c r="F20" s="22"/>
      <c r="G20" s="40"/>
      <c r="H20" s="153">
        <v>2</v>
      </c>
      <c r="I20" s="12">
        <f t="shared" ref="I20" si="38">H20</f>
        <v>2</v>
      </c>
      <c r="J20" s="12">
        <f t="shared" ref="J20" si="39">I20</f>
        <v>2</v>
      </c>
      <c r="K20" s="12">
        <f t="shared" ref="K20" si="40">J20</f>
        <v>2</v>
      </c>
      <c r="L20" s="12">
        <f t="shared" ref="L20" si="41">K20</f>
        <v>2</v>
      </c>
      <c r="M20" s="12">
        <f t="shared" ref="M20" si="42">L20</f>
        <v>2</v>
      </c>
      <c r="N20" s="12">
        <f t="shared" ref="N20" si="43">M20</f>
        <v>2</v>
      </c>
      <c r="O20" s="35">
        <f t="shared" ref="O20" si="44">N20</f>
        <v>2</v>
      </c>
      <c r="P20" s="35">
        <f>O20</f>
        <v>2</v>
      </c>
      <c r="Q20" s="149">
        <f>P20</f>
        <v>2</v>
      </c>
    </row>
    <row r="21" spans="1:17" x14ac:dyDescent="0.45">
      <c r="C21" s="38"/>
      <c r="D21" s="14"/>
      <c r="E21" s="25"/>
      <c r="F21" s="14"/>
      <c r="G21" s="120"/>
      <c r="H21" s="39"/>
      <c r="I21" s="24"/>
      <c r="J21" s="24"/>
      <c r="K21" s="24"/>
      <c r="L21" s="24"/>
      <c r="M21" s="24"/>
      <c r="N21" s="24"/>
      <c r="O21" s="24"/>
      <c r="P21" s="24"/>
      <c r="Q21" s="147"/>
    </row>
    <row r="22" spans="1:17" x14ac:dyDescent="0.45">
      <c r="A22" s="37" t="s">
        <v>96</v>
      </c>
      <c r="B22" s="123" t="s">
        <v>106</v>
      </c>
      <c r="C22" s="37"/>
      <c r="D22" s="32" t="s">
        <v>71</v>
      </c>
      <c r="E22" s="33">
        <v>44529</v>
      </c>
      <c r="F22" s="33"/>
      <c r="G22" s="134"/>
      <c r="H22" s="152">
        <v>2</v>
      </c>
      <c r="I22" s="35">
        <f t="shared" ref="I22" si="45">H22</f>
        <v>2</v>
      </c>
      <c r="J22" s="35">
        <f t="shared" ref="J22" si="46">I22</f>
        <v>2</v>
      </c>
      <c r="K22" s="35">
        <f t="shared" ref="K22" si="47">J22</f>
        <v>2</v>
      </c>
      <c r="L22" s="35">
        <f t="shared" ref="L22" si="48">K22</f>
        <v>2</v>
      </c>
      <c r="M22" s="35">
        <f t="shared" ref="M22" si="49">L22</f>
        <v>2</v>
      </c>
      <c r="N22" s="35">
        <f t="shared" ref="N22" si="50">M22</f>
        <v>2</v>
      </c>
      <c r="O22" s="35">
        <f t="shared" ref="O22" si="51">N22</f>
        <v>2</v>
      </c>
      <c r="P22" s="35">
        <f>O22</f>
        <v>2</v>
      </c>
      <c r="Q22" s="149">
        <f>P22</f>
        <v>2</v>
      </c>
    </row>
    <row r="23" spans="1:17" x14ac:dyDescent="0.45">
      <c r="C23" s="38"/>
      <c r="D23" s="14"/>
      <c r="E23" s="25"/>
      <c r="F23" s="14"/>
      <c r="G23" s="120"/>
      <c r="H23" s="39"/>
      <c r="I23" s="24"/>
      <c r="J23" s="24"/>
      <c r="K23" s="24"/>
      <c r="L23" s="24"/>
      <c r="M23" s="24"/>
      <c r="N23" s="24"/>
      <c r="O23" s="24"/>
      <c r="P23" s="24"/>
      <c r="Q23" s="147"/>
    </row>
    <row r="24" spans="1:17" x14ac:dyDescent="0.45">
      <c r="C24" s="38"/>
    </row>
    <row r="25" spans="1:17" x14ac:dyDescent="0.45">
      <c r="C25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4 D15:D16">
    <cfRule type="cellIs" dxfId="29" priority="28" operator="equal">
      <formula>"Not started"</formula>
    </cfRule>
  </conditionalFormatting>
  <conditionalFormatting sqref="D3:D4 D15:D16">
    <cfRule type="cellIs" dxfId="28" priority="29" operator="equal">
      <formula>"In progress"</formula>
    </cfRule>
  </conditionalFormatting>
  <conditionalFormatting sqref="D3:D4 D15:D16">
    <cfRule type="cellIs" dxfId="27" priority="30" operator="equal">
      <formula>"Done"</formula>
    </cfRule>
  </conditionalFormatting>
  <conditionalFormatting sqref="D5:D6">
    <cfRule type="cellIs" dxfId="26" priority="25" operator="equal">
      <formula>"Not started"</formula>
    </cfRule>
  </conditionalFormatting>
  <conditionalFormatting sqref="D5:D6">
    <cfRule type="cellIs" dxfId="25" priority="26" operator="equal">
      <formula>"In progress"</formula>
    </cfRule>
  </conditionalFormatting>
  <conditionalFormatting sqref="D5:D6">
    <cfRule type="cellIs" dxfId="24" priority="27" operator="equal">
      <formula>"Done"</formula>
    </cfRule>
  </conditionalFormatting>
  <conditionalFormatting sqref="D7:D8">
    <cfRule type="cellIs" dxfId="23" priority="22" operator="equal">
      <formula>"Not started"</formula>
    </cfRule>
  </conditionalFormatting>
  <conditionalFormatting sqref="D7:D8">
    <cfRule type="cellIs" dxfId="22" priority="23" operator="equal">
      <formula>"In progress"</formula>
    </cfRule>
  </conditionalFormatting>
  <conditionalFormatting sqref="D7:D8">
    <cfRule type="cellIs" dxfId="21" priority="24" operator="equal">
      <formula>"Done"</formula>
    </cfRule>
  </conditionalFormatting>
  <conditionalFormatting sqref="D9:D11">
    <cfRule type="cellIs" dxfId="20" priority="19" operator="equal">
      <formula>"Not started"</formula>
    </cfRule>
  </conditionalFormatting>
  <conditionalFormatting sqref="D9:D11">
    <cfRule type="cellIs" dxfId="19" priority="20" operator="equal">
      <formula>"In progress"</formula>
    </cfRule>
  </conditionalFormatting>
  <conditionalFormatting sqref="D9:D11">
    <cfRule type="cellIs" dxfId="18" priority="21" operator="equal">
      <formula>"Done"</formula>
    </cfRule>
  </conditionalFormatting>
  <conditionalFormatting sqref="D18:D19">
    <cfRule type="cellIs" dxfId="17" priority="16" operator="equal">
      <formula>"Not started"</formula>
    </cfRule>
  </conditionalFormatting>
  <conditionalFormatting sqref="D18:D19">
    <cfRule type="cellIs" dxfId="16" priority="17" operator="equal">
      <formula>"In progress"</formula>
    </cfRule>
  </conditionalFormatting>
  <conditionalFormatting sqref="D18:D19">
    <cfRule type="cellIs" dxfId="15" priority="18" operator="equal">
      <formula>"Done"</formula>
    </cfRule>
  </conditionalFormatting>
  <conditionalFormatting sqref="D20:D21">
    <cfRule type="cellIs" dxfId="14" priority="13" operator="equal">
      <formula>"Not started"</formula>
    </cfRule>
  </conditionalFormatting>
  <conditionalFormatting sqref="D20:D21">
    <cfRule type="cellIs" dxfId="13" priority="14" operator="equal">
      <formula>"In progress"</formula>
    </cfRule>
  </conditionalFormatting>
  <conditionalFormatting sqref="D20:D21">
    <cfRule type="cellIs" dxfId="12" priority="15" operator="equal">
      <formula>"Done"</formula>
    </cfRule>
  </conditionalFormatting>
  <conditionalFormatting sqref="D12:D14">
    <cfRule type="cellIs" dxfId="11" priority="10" operator="equal">
      <formula>"Not started"</formula>
    </cfRule>
  </conditionalFormatting>
  <conditionalFormatting sqref="D12:D14">
    <cfRule type="cellIs" dxfId="10" priority="11" operator="equal">
      <formula>"In progress"</formula>
    </cfRule>
  </conditionalFormatting>
  <conditionalFormatting sqref="D12:D14">
    <cfRule type="cellIs" dxfId="9" priority="12" operator="equal">
      <formula>"Done"</formula>
    </cfRule>
  </conditionalFormatting>
  <conditionalFormatting sqref="D22:D23">
    <cfRule type="cellIs" dxfId="8" priority="7" operator="equal">
      <formula>"Not started"</formula>
    </cfRule>
  </conditionalFormatting>
  <conditionalFormatting sqref="D22:D23">
    <cfRule type="cellIs" dxfId="7" priority="8" operator="equal">
      <formula>"In progress"</formula>
    </cfRule>
  </conditionalFormatting>
  <conditionalFormatting sqref="D22:D23">
    <cfRule type="cellIs" dxfId="6" priority="9" operator="equal">
      <formula>"Done"</formula>
    </cfRule>
  </conditionalFormatting>
  <conditionalFormatting sqref="D17">
    <cfRule type="cellIs" dxfId="5" priority="1" operator="equal">
      <formula>"Not started"</formula>
    </cfRule>
  </conditionalFormatting>
  <conditionalFormatting sqref="D17">
    <cfRule type="cellIs" dxfId="4" priority="2" operator="equal">
      <formula>"In progress"</formula>
    </cfRule>
  </conditionalFormatting>
  <conditionalFormatting sqref="D17">
    <cfRule type="cellIs" dxfId="3" priority="3" operator="equal">
      <formula>"Done"</formula>
    </cfRule>
  </conditionalFormatting>
  <dataValidations count="2">
    <dataValidation type="list" allowBlank="1" showDropDown="1" sqref="D4 D6 D8 D21 D19 D11 D23 D13" xr:uid="{FEC2DCB7-FACB-4B80-B473-B145FA71DBF4}">
      <formula1>"Not started,In progress,Done"</formula1>
    </dataValidation>
    <dataValidation type="list" allowBlank="1" sqref="D3 D5 D7 D9:D10 D20 D12 D22 D14:D18" xr:uid="{DA396903-EE81-45F0-A36F-DC47E47C91CB}">
      <formula1>"Not started,In progress,Done"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:O4"/>
  <sheetViews>
    <sheetView workbookViewId="0">
      <selection activeCell="C8" sqref="C8"/>
    </sheetView>
  </sheetViews>
  <sheetFormatPr defaultRowHeight="14.25" x14ac:dyDescent="0.45"/>
  <cols>
    <col min="1" max="1" width="9.53125" bestFit="1" customWidth="1"/>
    <col min="2" max="2" width="26.6640625" bestFit="1" customWidth="1"/>
    <col min="3" max="3" width="34.9296875" bestFit="1" customWidth="1"/>
    <col min="4" max="4" width="9.9296875" customWidth="1"/>
    <col min="5" max="5" width="15.86328125" bestFit="1" customWidth="1"/>
    <col min="6" max="6" width="19.796875" bestFit="1" customWidth="1"/>
    <col min="7" max="7" width="6.3984375" bestFit="1" customWidth="1"/>
    <col min="8" max="8" width="7.796875" bestFit="1" customWidth="1"/>
    <col min="9" max="9" width="2.19921875" bestFit="1" customWidth="1"/>
    <col min="10" max="10" width="2.9296875" bestFit="1" customWidth="1"/>
    <col min="11" max="11" width="2.796875" bestFit="1" customWidth="1"/>
    <col min="12" max="12" width="2.86328125" bestFit="1" customWidth="1"/>
    <col min="13" max="13" width="2.73046875" bestFit="1" customWidth="1"/>
    <col min="14" max="14" width="2.9296875" bestFit="1" customWidth="1"/>
    <col min="15" max="15" width="3.265625" bestFit="1" customWidth="1"/>
  </cols>
  <sheetData>
    <row r="1" spans="1:15" ht="14.25" customHeight="1" x14ac:dyDescent="0.45">
      <c r="A1" s="168" t="s">
        <v>0</v>
      </c>
      <c r="B1" s="170" t="s">
        <v>1</v>
      </c>
      <c r="C1" s="166" t="s">
        <v>10</v>
      </c>
      <c r="D1" s="166" t="s">
        <v>2</v>
      </c>
      <c r="E1" s="172" t="s">
        <v>11</v>
      </c>
      <c r="F1" s="174" t="s">
        <v>43</v>
      </c>
      <c r="G1" s="166" t="s">
        <v>12</v>
      </c>
      <c r="H1" s="18" t="s">
        <v>13</v>
      </c>
      <c r="I1" s="19" t="s">
        <v>15</v>
      </c>
      <c r="J1" s="19" t="s">
        <v>16</v>
      </c>
      <c r="K1" s="19" t="s">
        <v>17</v>
      </c>
      <c r="L1" s="19" t="s">
        <v>18</v>
      </c>
      <c r="M1" s="19" t="s">
        <v>19</v>
      </c>
      <c r="N1" s="19" t="s">
        <v>20</v>
      </c>
      <c r="O1" s="18" t="s">
        <v>101</v>
      </c>
    </row>
    <row r="2" spans="1:15" ht="14.65" thickBot="1" x14ac:dyDescent="0.5">
      <c r="A2" s="169"/>
      <c r="B2" s="176"/>
      <c r="C2" s="175"/>
      <c r="D2" s="175"/>
      <c r="E2" s="177"/>
      <c r="F2" s="175"/>
      <c r="G2" s="175"/>
      <c r="H2" s="20"/>
      <c r="I2" s="21"/>
      <c r="J2" s="21"/>
      <c r="K2" s="21"/>
      <c r="L2" s="21"/>
      <c r="M2" s="21"/>
      <c r="N2" s="131"/>
      <c r="O2" s="21"/>
    </row>
    <row r="3" spans="1:15" x14ac:dyDescent="0.45">
      <c r="A3" s="37" t="s">
        <v>77</v>
      </c>
      <c r="B3" s="38"/>
      <c r="C3" s="38"/>
      <c r="D3" s="1" t="s">
        <v>40</v>
      </c>
      <c r="E3" s="22"/>
      <c r="F3" s="22"/>
      <c r="G3" s="122"/>
      <c r="H3" s="39">
        <v>0</v>
      </c>
      <c r="I3" s="12">
        <f>H3</f>
        <v>0</v>
      </c>
      <c r="J3" s="12">
        <f t="shared" ref="J3:N3" si="0">I3</f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3">
        <f>N3</f>
        <v>0</v>
      </c>
    </row>
    <row r="4" spans="1:15" x14ac:dyDescent="0.45">
      <c r="A4" s="1"/>
      <c r="B4" s="14"/>
      <c r="C4" s="14"/>
      <c r="D4" s="14"/>
      <c r="E4" s="25"/>
      <c r="F4" s="14"/>
      <c r="G4" s="120"/>
      <c r="H4" s="39"/>
      <c r="I4" s="24"/>
      <c r="J4" s="24"/>
      <c r="K4" s="24"/>
      <c r="L4" s="24"/>
      <c r="M4" s="24"/>
      <c r="N4" s="121"/>
      <c r="O4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4">
    <cfRule type="cellIs" dxfId="2" priority="1" operator="equal">
      <formula>"Not started"</formula>
    </cfRule>
  </conditionalFormatting>
  <conditionalFormatting sqref="D3:D4">
    <cfRule type="cellIs" dxfId="1" priority="2" operator="equal">
      <formula>"In progress"</formula>
    </cfRule>
  </conditionalFormatting>
  <conditionalFormatting sqref="D3:D4">
    <cfRule type="cellIs" dxfId="0" priority="3" operator="equal">
      <formula>"Done"</formula>
    </cfRule>
  </conditionalFormatting>
  <dataValidations count="2">
    <dataValidation type="list" allowBlank="1" sqref="D3" xr:uid="{FF6D3835-FAFB-466F-B605-95CC0751F810}">
      <formula1>"Not started,In progress,Done"</formula1>
    </dataValidation>
    <dataValidation type="list" allowBlank="1" showDropDown="1" sqref="D4" xr:uid="{6E10F5DA-02D2-4146-94E7-D40720831B5B}">
      <formula1>"Not started,In progress,Done"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topLeftCell="B1" zoomScaleNormal="100" workbookViewId="0">
      <selection activeCell="O7" sqref="O7"/>
    </sheetView>
  </sheetViews>
  <sheetFormatPr defaultColWidth="14.3984375" defaultRowHeight="15.75" customHeight="1" x14ac:dyDescent="0.35"/>
  <cols>
    <col min="1" max="4" width="16.86328125" style="42" customWidth="1"/>
    <col min="5" max="5" width="22.53125" style="42" customWidth="1"/>
    <col min="6" max="6" width="18.86328125" style="42" customWidth="1"/>
    <col min="7" max="7" width="17.53125" style="42" customWidth="1"/>
    <col min="8" max="8" width="17.86328125" style="42" customWidth="1"/>
    <col min="9" max="12" width="14.3984375" style="42"/>
    <col min="13" max="13" width="20.265625" style="42" customWidth="1"/>
    <col min="14" max="14" width="19.73046875" style="42" customWidth="1"/>
    <col min="15" max="15" width="22.3984375" style="42" customWidth="1"/>
    <col min="16" max="16384" width="14.3984375" style="42"/>
  </cols>
  <sheetData>
    <row r="1" spans="1:20" ht="15.75" customHeight="1" x14ac:dyDescent="0.4">
      <c r="A1" s="49">
        <v>0</v>
      </c>
      <c r="B1" s="49"/>
      <c r="C1" s="49"/>
      <c r="D1" s="49"/>
      <c r="E1" s="49"/>
      <c r="F1" s="76" t="s">
        <v>61</v>
      </c>
      <c r="G1" s="82"/>
      <c r="H1" s="82"/>
      <c r="I1" s="82"/>
      <c r="J1" s="82"/>
      <c r="K1" s="82"/>
      <c r="L1" s="82"/>
      <c r="M1" s="82"/>
      <c r="N1" s="77"/>
    </row>
    <row r="2" spans="1:20" ht="12.75" x14ac:dyDescent="0.35">
      <c r="A2" s="44"/>
      <c r="B2" s="44"/>
      <c r="C2" s="44"/>
      <c r="D2" s="44"/>
      <c r="E2" s="44"/>
      <c r="F2" s="47" t="s">
        <v>58</v>
      </c>
      <c r="G2" s="85">
        <v>44522</v>
      </c>
      <c r="H2" s="86">
        <v>44523</v>
      </c>
      <c r="I2" s="86">
        <v>44524</v>
      </c>
      <c r="J2" s="86">
        <v>44525</v>
      </c>
      <c r="K2" s="86">
        <v>44526</v>
      </c>
      <c r="L2" s="86">
        <v>44527</v>
      </c>
      <c r="M2" s="86">
        <v>44528</v>
      </c>
      <c r="N2" s="80"/>
    </row>
    <row r="3" spans="1:20" ht="12.75" x14ac:dyDescent="0.35">
      <c r="A3" s="44"/>
      <c r="B3" s="44"/>
      <c r="C3" s="44"/>
      <c r="D3" s="44"/>
      <c r="E3" s="44"/>
      <c r="F3" s="47" t="s">
        <v>57</v>
      </c>
      <c r="G3" s="87" t="s">
        <v>14</v>
      </c>
      <c r="H3" s="74" t="s">
        <v>15</v>
      </c>
      <c r="I3" s="74" t="s">
        <v>16</v>
      </c>
      <c r="J3" s="74" t="s">
        <v>17</v>
      </c>
      <c r="K3" s="74" t="s">
        <v>18</v>
      </c>
      <c r="L3" s="75" t="s">
        <v>19</v>
      </c>
      <c r="M3" s="75" t="s">
        <v>20</v>
      </c>
      <c r="N3" s="81" t="s">
        <v>56</v>
      </c>
    </row>
    <row r="4" spans="1:20" ht="25.5" x14ac:dyDescent="0.35">
      <c r="A4" s="44"/>
      <c r="B4" s="44"/>
      <c r="C4" s="44"/>
      <c r="D4" s="44"/>
      <c r="E4" s="44"/>
      <c r="F4" s="45" t="s">
        <v>55</v>
      </c>
      <c r="G4" s="90" t="s">
        <v>59</v>
      </c>
      <c r="H4" s="83" t="s">
        <v>60</v>
      </c>
      <c r="I4" s="83"/>
      <c r="J4" s="83" t="s">
        <v>60</v>
      </c>
      <c r="K4" s="83"/>
      <c r="L4" s="84"/>
      <c r="M4" s="46"/>
      <c r="N4" s="65"/>
    </row>
    <row r="5" spans="1:20" ht="12.75" x14ac:dyDescent="0.35">
      <c r="A5" s="44"/>
      <c r="B5" s="44"/>
      <c r="C5" s="44"/>
      <c r="D5" s="44"/>
      <c r="E5" s="44"/>
      <c r="F5" s="47" t="s">
        <v>62</v>
      </c>
      <c r="G5" s="54">
        <v>0</v>
      </c>
      <c r="H5" s="68">
        <v>0.5</v>
      </c>
      <c r="I5" s="69">
        <v>2</v>
      </c>
      <c r="J5" s="68">
        <v>4</v>
      </c>
      <c r="K5" s="69"/>
      <c r="L5" s="68"/>
      <c r="M5" s="55"/>
      <c r="N5" s="56">
        <f t="shared" ref="N5:N11" si="0">SUM(G5:M5)</f>
        <v>6.5</v>
      </c>
    </row>
    <row r="6" spans="1:20" ht="12.75" x14ac:dyDescent="0.35">
      <c r="A6" s="44"/>
      <c r="B6" s="44"/>
      <c r="C6" s="44"/>
      <c r="D6" s="44"/>
      <c r="E6" s="44"/>
      <c r="F6" s="47" t="s">
        <v>63</v>
      </c>
      <c r="G6" s="57">
        <v>0</v>
      </c>
      <c r="H6" s="68">
        <v>0.5</v>
      </c>
      <c r="I6" s="68"/>
      <c r="J6" s="68">
        <v>1</v>
      </c>
      <c r="K6" s="69"/>
      <c r="L6" s="68"/>
      <c r="M6" s="56">
        <v>2</v>
      </c>
      <c r="N6" s="56">
        <f t="shared" si="0"/>
        <v>3.5</v>
      </c>
    </row>
    <row r="7" spans="1:20" ht="12.75" x14ac:dyDescent="0.35">
      <c r="A7" s="44"/>
      <c r="B7" s="44"/>
      <c r="C7" s="44"/>
      <c r="D7" s="44"/>
      <c r="E7" s="44"/>
      <c r="F7" s="47" t="s">
        <v>45</v>
      </c>
      <c r="G7" s="59">
        <v>0</v>
      </c>
      <c r="H7" s="68">
        <v>0.5</v>
      </c>
      <c r="I7" s="68"/>
      <c r="J7" s="68">
        <v>2</v>
      </c>
      <c r="K7" s="69"/>
      <c r="L7" s="68"/>
      <c r="M7" s="56">
        <v>1.5</v>
      </c>
      <c r="N7" s="56">
        <f t="shared" si="0"/>
        <v>4</v>
      </c>
    </row>
    <row r="8" spans="1:20" ht="12.75" x14ac:dyDescent="0.35">
      <c r="A8" s="44"/>
      <c r="B8" s="44"/>
      <c r="C8" s="44"/>
      <c r="D8" s="44"/>
      <c r="E8" s="44"/>
      <c r="F8" s="47" t="s">
        <v>26</v>
      </c>
      <c r="G8" s="59">
        <v>0</v>
      </c>
      <c r="H8" s="68">
        <v>0.5</v>
      </c>
      <c r="I8" s="68"/>
      <c r="J8" s="68">
        <v>4</v>
      </c>
      <c r="K8" s="69"/>
      <c r="L8" s="69"/>
      <c r="M8" s="56">
        <v>4</v>
      </c>
      <c r="N8" s="56">
        <f t="shared" si="0"/>
        <v>8.5</v>
      </c>
    </row>
    <row r="9" spans="1:20" ht="12.75" x14ac:dyDescent="0.35">
      <c r="A9" s="44"/>
      <c r="B9" s="44"/>
      <c r="C9" s="44"/>
      <c r="D9" s="44"/>
      <c r="E9" s="44"/>
      <c r="F9" s="47" t="s">
        <v>52</v>
      </c>
      <c r="G9" s="59">
        <v>0</v>
      </c>
      <c r="H9" s="68">
        <v>0.5</v>
      </c>
      <c r="I9" s="68"/>
      <c r="J9" s="68">
        <v>2.5</v>
      </c>
      <c r="K9" s="69"/>
      <c r="L9" s="68"/>
      <c r="M9" s="56">
        <v>3</v>
      </c>
      <c r="N9" s="56">
        <f t="shared" si="0"/>
        <v>6</v>
      </c>
    </row>
    <row r="10" spans="1:20" ht="12.75" x14ac:dyDescent="0.35">
      <c r="A10" s="44"/>
      <c r="B10" s="44"/>
      <c r="C10" s="44"/>
      <c r="D10" s="44"/>
      <c r="E10" s="44"/>
      <c r="F10" s="47" t="s">
        <v>46</v>
      </c>
      <c r="G10" s="59">
        <v>0</v>
      </c>
      <c r="H10" s="68">
        <v>2.5</v>
      </c>
      <c r="I10" s="68">
        <v>1.5</v>
      </c>
      <c r="J10" s="68">
        <v>3</v>
      </c>
      <c r="K10" s="69"/>
      <c r="L10" s="68"/>
      <c r="M10" s="56"/>
      <c r="N10" s="56">
        <f t="shared" si="0"/>
        <v>7</v>
      </c>
    </row>
    <row r="11" spans="1:20" ht="12.75" x14ac:dyDescent="0.35">
      <c r="A11" s="44"/>
      <c r="B11" s="44"/>
      <c r="C11" s="44"/>
      <c r="D11" s="44"/>
      <c r="E11" s="44"/>
      <c r="F11" s="47" t="s">
        <v>64</v>
      </c>
      <c r="G11" s="70">
        <v>0</v>
      </c>
      <c r="H11" s="68">
        <v>0.5</v>
      </c>
      <c r="I11" s="71"/>
      <c r="J11" s="71">
        <v>4</v>
      </c>
      <c r="K11" s="72">
        <v>2</v>
      </c>
      <c r="L11" s="71"/>
      <c r="M11" s="73"/>
      <c r="N11" s="73">
        <f t="shared" si="0"/>
        <v>6.5</v>
      </c>
    </row>
    <row r="12" spans="1:20" ht="15.75" customHeight="1" x14ac:dyDescent="0.35">
      <c r="A12" s="44"/>
      <c r="B12" s="44"/>
      <c r="C12" s="44"/>
      <c r="D12" s="44"/>
      <c r="E12" s="44"/>
      <c r="F12" s="45" t="s">
        <v>54</v>
      </c>
      <c r="G12" s="58">
        <f t="shared" ref="G12:N12" si="1">SUM(G5:G11)</f>
        <v>0</v>
      </c>
      <c r="H12" s="98">
        <f t="shared" si="1"/>
        <v>5.5</v>
      </c>
      <c r="I12" s="58">
        <f t="shared" si="1"/>
        <v>3.5</v>
      </c>
      <c r="J12" s="58">
        <f t="shared" si="1"/>
        <v>20.5</v>
      </c>
      <c r="K12" s="58">
        <f t="shared" si="1"/>
        <v>2</v>
      </c>
      <c r="L12" s="58">
        <f t="shared" si="1"/>
        <v>0</v>
      </c>
      <c r="M12" s="66">
        <f t="shared" si="1"/>
        <v>10.5</v>
      </c>
      <c r="N12" s="67">
        <f t="shared" si="1"/>
        <v>42</v>
      </c>
    </row>
    <row r="13" spans="1:20" ht="13.15" x14ac:dyDescent="0.4">
      <c r="A13" s="50"/>
      <c r="B13" s="50"/>
      <c r="C13" s="50"/>
      <c r="D13" s="50"/>
      <c r="E13" s="50"/>
      <c r="F13" s="45" t="s">
        <v>53</v>
      </c>
      <c r="G13" s="58">
        <f>G12</f>
        <v>0</v>
      </c>
      <c r="H13" s="58">
        <f t="shared" ref="H13:M13" si="2">H12+G13</f>
        <v>5.5</v>
      </c>
      <c r="I13" s="58">
        <f t="shared" si="2"/>
        <v>9</v>
      </c>
      <c r="J13" s="58">
        <f t="shared" si="2"/>
        <v>29.5</v>
      </c>
      <c r="K13" s="58">
        <f t="shared" si="2"/>
        <v>31.5</v>
      </c>
      <c r="L13" s="58">
        <f t="shared" si="2"/>
        <v>31.5</v>
      </c>
      <c r="M13" s="60">
        <f t="shared" si="2"/>
        <v>42</v>
      </c>
      <c r="N13" s="64"/>
    </row>
    <row r="14" spans="1:20" ht="25.5" x14ac:dyDescent="0.35">
      <c r="A14" s="48"/>
      <c r="B14" s="48"/>
      <c r="C14" s="48"/>
      <c r="D14" s="48"/>
      <c r="E14" s="48"/>
      <c r="F14" s="43" t="s">
        <v>65</v>
      </c>
      <c r="G14" s="61">
        <f t="shared" ref="G14:M14" si="3">42-G13</f>
        <v>42</v>
      </c>
      <c r="H14" s="61">
        <f t="shared" si="3"/>
        <v>36.5</v>
      </c>
      <c r="I14" s="61">
        <f t="shared" si="3"/>
        <v>33</v>
      </c>
      <c r="J14" s="61">
        <f t="shared" si="3"/>
        <v>12.5</v>
      </c>
      <c r="K14" s="61">
        <f t="shared" si="3"/>
        <v>10.5</v>
      </c>
      <c r="L14" s="61">
        <f t="shared" si="3"/>
        <v>10.5</v>
      </c>
      <c r="M14" s="62">
        <f t="shared" si="3"/>
        <v>0</v>
      </c>
      <c r="N14" s="63"/>
    </row>
    <row r="15" spans="1:20" ht="15.75" customHeight="1" x14ac:dyDescent="0.4">
      <c r="A15" s="49"/>
      <c r="B15" s="49"/>
      <c r="C15" s="49"/>
      <c r="D15" s="49"/>
      <c r="E15" s="49"/>
    </row>
    <row r="16" spans="1:20" ht="15.75" customHeight="1" x14ac:dyDescent="0.4">
      <c r="E16" s="51"/>
      <c r="F16" s="78" t="s">
        <v>68</v>
      </c>
      <c r="G16" s="88"/>
      <c r="H16" s="88"/>
      <c r="I16" s="88"/>
      <c r="J16" s="88"/>
      <c r="K16" s="88"/>
      <c r="L16" s="88"/>
      <c r="M16" s="88"/>
      <c r="N16" s="88"/>
      <c r="O16" s="79"/>
      <c r="P16" s="51"/>
      <c r="Q16" s="109"/>
      <c r="R16" s="108"/>
      <c r="S16" s="108"/>
      <c r="T16" s="108"/>
    </row>
    <row r="17" spans="5:20" ht="15.75" customHeight="1" x14ac:dyDescent="0.35">
      <c r="E17" s="51"/>
      <c r="F17" s="47" t="s">
        <v>58</v>
      </c>
      <c r="G17" s="85">
        <v>44529</v>
      </c>
      <c r="H17" s="86">
        <v>44530</v>
      </c>
      <c r="I17" s="86">
        <v>44531</v>
      </c>
      <c r="J17" s="86">
        <v>44532</v>
      </c>
      <c r="K17" s="86">
        <v>44533</v>
      </c>
      <c r="L17" s="86">
        <v>44534</v>
      </c>
      <c r="M17" s="86">
        <v>44535</v>
      </c>
      <c r="N17" s="86">
        <v>44535</v>
      </c>
      <c r="O17" s="80"/>
      <c r="P17" s="51"/>
      <c r="Q17" s="109"/>
      <c r="R17" s="108"/>
      <c r="S17" s="108"/>
      <c r="T17" s="108"/>
    </row>
    <row r="18" spans="5:20" ht="15.75" customHeight="1" x14ac:dyDescent="0.35">
      <c r="E18" s="51"/>
      <c r="F18" s="47" t="s">
        <v>57</v>
      </c>
      <c r="G18" s="87" t="s">
        <v>14</v>
      </c>
      <c r="H18" s="74" t="s">
        <v>15</v>
      </c>
      <c r="I18" s="74" t="s">
        <v>16</v>
      </c>
      <c r="J18" s="74" t="s">
        <v>17</v>
      </c>
      <c r="K18" s="74" t="s">
        <v>18</v>
      </c>
      <c r="L18" s="75" t="s">
        <v>19</v>
      </c>
      <c r="M18" s="75" t="s">
        <v>20</v>
      </c>
      <c r="N18" s="160" t="s">
        <v>14</v>
      </c>
      <c r="O18" s="81" t="s">
        <v>56</v>
      </c>
      <c r="P18" s="51"/>
      <c r="Q18" s="110"/>
      <c r="R18" s="108"/>
      <c r="S18" s="108"/>
      <c r="T18" s="108"/>
    </row>
    <row r="19" spans="5:20" ht="31.5" customHeight="1" x14ac:dyDescent="0.35">
      <c r="E19" s="51"/>
      <c r="F19" s="45" t="s">
        <v>55</v>
      </c>
      <c r="G19" s="93" t="s">
        <v>59</v>
      </c>
      <c r="H19" s="94"/>
      <c r="I19" s="94"/>
      <c r="J19" s="94" t="s">
        <v>60</v>
      </c>
      <c r="K19" s="94"/>
      <c r="L19" s="95"/>
      <c r="M19" s="75"/>
      <c r="N19" s="161"/>
      <c r="O19" s="65"/>
      <c r="P19" s="51"/>
      <c r="Q19" s="110"/>
      <c r="R19" s="108"/>
      <c r="S19" s="108"/>
      <c r="T19" s="108"/>
    </row>
    <row r="20" spans="5:20" ht="15.75" customHeight="1" x14ac:dyDescent="0.35">
      <c r="E20" s="51"/>
      <c r="F20" s="47" t="s">
        <v>62</v>
      </c>
      <c r="G20" s="96">
        <v>1.5</v>
      </c>
      <c r="H20" s="97"/>
      <c r="I20" s="98">
        <v>5</v>
      </c>
      <c r="J20" s="97">
        <v>0.83</v>
      </c>
      <c r="K20" s="98"/>
      <c r="L20" s="97"/>
      <c r="M20" s="97"/>
      <c r="N20" s="99"/>
      <c r="O20" s="56">
        <f t="shared" ref="O20:O26" si="4">SUM(G20:N20)</f>
        <v>7.33</v>
      </c>
      <c r="P20" s="51"/>
      <c r="Q20" s="110"/>
      <c r="R20" s="108"/>
      <c r="S20" s="108"/>
      <c r="T20" s="108"/>
    </row>
    <row r="21" spans="5:20" ht="15.75" customHeight="1" x14ac:dyDescent="0.35">
      <c r="E21" s="51"/>
      <c r="F21" s="47" t="s">
        <v>63</v>
      </c>
      <c r="G21" s="100">
        <v>1.5</v>
      </c>
      <c r="H21" s="68"/>
      <c r="I21" s="68"/>
      <c r="J21" s="68">
        <v>0.83</v>
      </c>
      <c r="K21" s="69"/>
      <c r="L21" s="68"/>
      <c r="M21" s="68"/>
      <c r="N21" s="101"/>
      <c r="O21" s="56">
        <f t="shared" si="4"/>
        <v>2.33</v>
      </c>
      <c r="P21" s="51"/>
      <c r="Q21" s="107"/>
      <c r="R21" s="108"/>
      <c r="S21" s="108"/>
      <c r="T21" s="108"/>
    </row>
    <row r="22" spans="5:20" ht="15.75" customHeight="1" x14ac:dyDescent="0.35">
      <c r="E22" s="51"/>
      <c r="F22" s="47" t="s">
        <v>45</v>
      </c>
      <c r="G22" s="100">
        <v>1.5</v>
      </c>
      <c r="H22" s="68"/>
      <c r="I22" s="68"/>
      <c r="J22" s="68">
        <v>2.83</v>
      </c>
      <c r="K22" s="69">
        <v>1</v>
      </c>
      <c r="L22" s="68"/>
      <c r="M22" s="68"/>
      <c r="N22" s="101">
        <v>3.6</v>
      </c>
      <c r="O22" s="56">
        <f t="shared" si="4"/>
        <v>8.93</v>
      </c>
      <c r="P22" s="51"/>
      <c r="Q22" s="107"/>
      <c r="R22" s="108"/>
      <c r="S22" s="108"/>
      <c r="T22" s="108"/>
    </row>
    <row r="23" spans="5:20" ht="15.75" customHeight="1" x14ac:dyDescent="0.35">
      <c r="E23" s="51"/>
      <c r="F23" s="47" t="s">
        <v>26</v>
      </c>
      <c r="G23" s="100">
        <v>1.5</v>
      </c>
      <c r="H23" s="68"/>
      <c r="I23" s="68">
        <v>5</v>
      </c>
      <c r="J23" s="68">
        <v>0.83</v>
      </c>
      <c r="K23" s="69"/>
      <c r="L23" s="69"/>
      <c r="M23" s="69"/>
      <c r="N23" s="101"/>
      <c r="O23" s="56">
        <f t="shared" si="4"/>
        <v>7.33</v>
      </c>
      <c r="P23" s="51"/>
      <c r="Q23" s="107"/>
      <c r="R23" s="108"/>
      <c r="S23" s="108"/>
      <c r="T23" s="108"/>
    </row>
    <row r="24" spans="5:20" ht="15.75" customHeight="1" x14ac:dyDescent="0.35">
      <c r="E24" s="51"/>
      <c r="F24" s="47" t="s">
        <v>52</v>
      </c>
      <c r="G24" s="100">
        <v>1.5</v>
      </c>
      <c r="H24" s="68"/>
      <c r="I24" s="68">
        <v>5</v>
      </c>
      <c r="J24" s="68">
        <v>0.83</v>
      </c>
      <c r="K24" s="69"/>
      <c r="L24" s="68"/>
      <c r="M24" s="68"/>
      <c r="N24" s="101"/>
      <c r="O24" s="56">
        <f t="shared" si="4"/>
        <v>7.33</v>
      </c>
      <c r="P24" s="51"/>
      <c r="Q24" s="107"/>
      <c r="R24" s="108"/>
      <c r="S24" s="108"/>
      <c r="T24" s="108"/>
    </row>
    <row r="25" spans="5:20" ht="15.75" customHeight="1" x14ac:dyDescent="0.35">
      <c r="E25" s="51"/>
      <c r="F25" s="47" t="s">
        <v>46</v>
      </c>
      <c r="G25" s="100">
        <v>1.5</v>
      </c>
      <c r="H25" s="68"/>
      <c r="I25" s="68"/>
      <c r="J25" s="68">
        <v>0.83</v>
      </c>
      <c r="K25" s="69"/>
      <c r="L25" s="68"/>
      <c r="M25" s="68"/>
      <c r="N25" s="101"/>
      <c r="O25" s="56">
        <f t="shared" si="4"/>
        <v>2.33</v>
      </c>
      <c r="P25" s="51"/>
      <c r="Q25" s="107"/>
      <c r="R25" s="108"/>
      <c r="S25" s="108"/>
      <c r="T25" s="108"/>
    </row>
    <row r="26" spans="5:20" ht="15.75" customHeight="1" x14ac:dyDescent="0.35">
      <c r="E26" s="51"/>
      <c r="F26" s="47" t="s">
        <v>64</v>
      </c>
      <c r="G26" s="100">
        <v>1.5</v>
      </c>
      <c r="H26" s="68"/>
      <c r="I26" s="68">
        <v>4</v>
      </c>
      <c r="J26" s="68">
        <v>0.83</v>
      </c>
      <c r="K26" s="69"/>
      <c r="L26" s="68"/>
      <c r="M26" s="68"/>
      <c r="N26" s="102"/>
      <c r="O26" s="73">
        <f t="shared" si="4"/>
        <v>6.33</v>
      </c>
      <c r="P26" s="51"/>
      <c r="Q26" s="107"/>
      <c r="R26" s="108"/>
      <c r="S26" s="108"/>
      <c r="T26" s="108"/>
    </row>
    <row r="27" spans="5:20" ht="15.75" customHeight="1" x14ac:dyDescent="0.35">
      <c r="F27" s="45" t="s">
        <v>54</v>
      </c>
      <c r="G27" s="92">
        <f t="shared" ref="G27:O27" si="5">SUM(G20:G26)</f>
        <v>10.5</v>
      </c>
      <c r="H27" s="98">
        <f t="shared" si="5"/>
        <v>0</v>
      </c>
      <c r="I27" s="98">
        <f t="shared" si="5"/>
        <v>19</v>
      </c>
      <c r="J27" s="98">
        <f t="shared" si="5"/>
        <v>7.8100000000000005</v>
      </c>
      <c r="K27" s="98">
        <f t="shared" si="5"/>
        <v>1</v>
      </c>
      <c r="L27" s="98">
        <f t="shared" si="5"/>
        <v>0</v>
      </c>
      <c r="M27" s="98">
        <f>SUM(M20:M26)</f>
        <v>0</v>
      </c>
      <c r="N27" s="66">
        <f t="shared" si="5"/>
        <v>3.6</v>
      </c>
      <c r="O27" s="67">
        <f t="shared" si="5"/>
        <v>41.91</v>
      </c>
      <c r="Q27" s="107"/>
      <c r="R27" s="108"/>
      <c r="S27" s="108"/>
      <c r="T27" s="108"/>
    </row>
    <row r="28" spans="5:20" ht="15.75" customHeight="1" x14ac:dyDescent="0.4">
      <c r="F28" s="45" t="s">
        <v>53</v>
      </c>
      <c r="G28" s="58">
        <f>G27</f>
        <v>10.5</v>
      </c>
      <c r="H28" s="72">
        <f t="shared" ref="H28" si="6">H27+G28</f>
        <v>10.5</v>
      </c>
      <c r="I28" s="72">
        <f t="shared" ref="I28" si="7">I27+H28</f>
        <v>29.5</v>
      </c>
      <c r="J28" s="72">
        <f t="shared" ref="J28" si="8">J27+I28</f>
        <v>37.31</v>
      </c>
      <c r="K28" s="72">
        <f t="shared" ref="K28" si="9">K27+J28</f>
        <v>38.31</v>
      </c>
      <c r="L28" s="72">
        <f t="shared" ref="L28" si="10">L27+K28</f>
        <v>38.31</v>
      </c>
      <c r="M28" s="72">
        <f>L28+M27</f>
        <v>38.31</v>
      </c>
      <c r="N28" s="60">
        <f>M28+N27</f>
        <v>41.910000000000004</v>
      </c>
      <c r="O28" s="64"/>
      <c r="Q28" s="107"/>
      <c r="R28" s="108"/>
      <c r="S28" s="108"/>
      <c r="T28" s="108"/>
    </row>
    <row r="29" spans="5:20" ht="31.5" customHeight="1" x14ac:dyDescent="0.35">
      <c r="F29" s="43" t="s">
        <v>65</v>
      </c>
      <c r="G29" s="61">
        <f t="shared" ref="G29:N29" si="11">42-G28</f>
        <v>31.5</v>
      </c>
      <c r="H29" s="62">
        <f t="shared" si="11"/>
        <v>31.5</v>
      </c>
      <c r="I29" s="62">
        <f t="shared" si="11"/>
        <v>12.5</v>
      </c>
      <c r="J29" s="62">
        <f t="shared" si="11"/>
        <v>4.6899999999999977</v>
      </c>
      <c r="K29" s="62">
        <f t="shared" si="11"/>
        <v>3.6899999999999977</v>
      </c>
      <c r="L29" s="62">
        <f t="shared" si="11"/>
        <v>3.6899999999999977</v>
      </c>
      <c r="M29" s="62">
        <f>42-M28</f>
        <v>3.6899999999999977</v>
      </c>
      <c r="N29" s="62">
        <f t="shared" si="11"/>
        <v>8.9999999999996305E-2</v>
      </c>
      <c r="O29" s="63"/>
      <c r="Q29" s="107"/>
      <c r="R29" s="108"/>
      <c r="S29" s="108"/>
      <c r="T29" s="108"/>
    </row>
    <row r="30" spans="5:20" ht="15.75" customHeight="1" x14ac:dyDescent="0.35">
      <c r="Q30" s="107"/>
      <c r="R30" s="108"/>
      <c r="S30" s="108"/>
      <c r="T30" s="108"/>
    </row>
    <row r="31" spans="5:20" ht="15.75" customHeight="1" x14ac:dyDescent="0.4">
      <c r="F31" s="78" t="s">
        <v>69</v>
      </c>
      <c r="G31" s="79"/>
      <c r="H31" s="79"/>
      <c r="I31" s="79"/>
      <c r="J31" s="79"/>
      <c r="K31" s="79"/>
      <c r="L31" s="79"/>
      <c r="M31" s="79"/>
      <c r="Q31" s="107"/>
      <c r="R31" s="108"/>
      <c r="S31" s="108"/>
      <c r="T31" s="108"/>
    </row>
    <row r="32" spans="5:20" ht="15.75" customHeight="1" x14ac:dyDescent="0.35">
      <c r="F32" s="45" t="s">
        <v>58</v>
      </c>
      <c r="G32" s="52">
        <v>44537</v>
      </c>
      <c r="H32" s="52">
        <v>44538</v>
      </c>
      <c r="I32" s="52">
        <v>44539</v>
      </c>
      <c r="J32" s="52">
        <v>44540</v>
      </c>
      <c r="K32" s="52">
        <v>44541</v>
      </c>
      <c r="L32" s="52">
        <v>44542</v>
      </c>
      <c r="M32" s="53"/>
      <c r="Q32" s="107"/>
      <c r="R32" s="108"/>
      <c r="S32" s="108"/>
      <c r="T32" s="108"/>
    </row>
    <row r="33" spans="6:20" ht="15.75" customHeight="1" x14ac:dyDescent="0.35">
      <c r="F33" s="47" t="s">
        <v>57</v>
      </c>
      <c r="G33" s="74" t="s">
        <v>15</v>
      </c>
      <c r="H33" s="74" t="s">
        <v>16</v>
      </c>
      <c r="I33" s="74" t="s">
        <v>17</v>
      </c>
      <c r="J33" s="74" t="s">
        <v>18</v>
      </c>
      <c r="K33" s="75" t="s">
        <v>19</v>
      </c>
      <c r="L33" s="75" t="s">
        <v>20</v>
      </c>
      <c r="M33" s="81" t="s">
        <v>56</v>
      </c>
      <c r="Q33" s="107"/>
      <c r="R33" s="108"/>
      <c r="S33" s="108"/>
      <c r="T33" s="108"/>
    </row>
    <row r="34" spans="6:20" ht="31.15" customHeight="1" x14ac:dyDescent="0.35">
      <c r="F34" s="47" t="s">
        <v>55</v>
      </c>
      <c r="G34" s="91" t="s">
        <v>59</v>
      </c>
      <c r="H34" s="74"/>
      <c r="I34" s="74"/>
      <c r="J34" s="74"/>
      <c r="K34" s="75"/>
      <c r="L34" s="75"/>
      <c r="M34" s="89"/>
      <c r="Q34" s="110"/>
      <c r="R34" s="108"/>
      <c r="S34" s="108"/>
      <c r="T34" s="108"/>
    </row>
    <row r="35" spans="6:20" ht="15.75" customHeight="1" x14ac:dyDescent="0.35">
      <c r="F35" s="47" t="s">
        <v>62</v>
      </c>
      <c r="G35" s="103"/>
      <c r="H35" s="98"/>
      <c r="I35" s="97"/>
      <c r="J35" s="98"/>
      <c r="K35" s="97"/>
      <c r="L35" s="104"/>
      <c r="M35" s="56">
        <f t="shared" ref="M35:M41" si="12">SUM(G35:L35)</f>
        <v>0</v>
      </c>
      <c r="Q35" s="107"/>
      <c r="R35" s="108"/>
      <c r="S35" s="108"/>
      <c r="T35" s="108"/>
    </row>
    <row r="36" spans="6:20" ht="15.75" customHeight="1" x14ac:dyDescent="0.35">
      <c r="F36" s="47" t="s">
        <v>63</v>
      </c>
      <c r="G36" s="105"/>
      <c r="H36" s="68"/>
      <c r="I36" s="68"/>
      <c r="J36" s="69"/>
      <c r="K36" s="68"/>
      <c r="L36" s="56"/>
      <c r="M36" s="56">
        <f t="shared" si="12"/>
        <v>0</v>
      </c>
    </row>
    <row r="37" spans="6:20" ht="15.75" customHeight="1" x14ac:dyDescent="0.35">
      <c r="F37" s="47" t="s">
        <v>45</v>
      </c>
      <c r="G37" s="105"/>
      <c r="H37" s="68"/>
      <c r="I37" s="68"/>
      <c r="J37" s="69"/>
      <c r="K37" s="68"/>
      <c r="L37" s="56"/>
      <c r="M37" s="56">
        <f t="shared" si="12"/>
        <v>0</v>
      </c>
    </row>
    <row r="38" spans="6:20" ht="15.75" customHeight="1" x14ac:dyDescent="0.35">
      <c r="F38" s="47" t="s">
        <v>26</v>
      </c>
      <c r="G38" s="105"/>
      <c r="H38" s="68"/>
      <c r="I38" s="68"/>
      <c r="J38" s="69"/>
      <c r="K38" s="69"/>
      <c r="L38" s="56"/>
      <c r="M38" s="56">
        <f t="shared" si="12"/>
        <v>0</v>
      </c>
    </row>
    <row r="39" spans="6:20" ht="15.75" customHeight="1" x14ac:dyDescent="0.35">
      <c r="F39" s="47" t="s">
        <v>52</v>
      </c>
      <c r="G39" s="105"/>
      <c r="H39" s="68"/>
      <c r="I39" s="68"/>
      <c r="J39" s="69"/>
      <c r="K39" s="68"/>
      <c r="L39" s="56"/>
      <c r="M39" s="56">
        <f t="shared" si="12"/>
        <v>0</v>
      </c>
    </row>
    <row r="40" spans="6:20" ht="15.75" customHeight="1" x14ac:dyDescent="0.35">
      <c r="F40" s="47" t="s">
        <v>46</v>
      </c>
      <c r="G40" s="105"/>
      <c r="H40" s="68"/>
      <c r="I40" s="68"/>
      <c r="J40" s="69"/>
      <c r="K40" s="68"/>
      <c r="L40" s="56"/>
      <c r="M40" s="56">
        <f t="shared" si="12"/>
        <v>0</v>
      </c>
    </row>
    <row r="41" spans="6:20" ht="15.75" customHeight="1" x14ac:dyDescent="0.35">
      <c r="F41" s="47" t="s">
        <v>64</v>
      </c>
      <c r="G41" s="106"/>
      <c r="H41" s="71"/>
      <c r="I41" s="71"/>
      <c r="J41" s="72"/>
      <c r="K41" s="71"/>
      <c r="L41" s="73"/>
      <c r="M41" s="73">
        <f t="shared" si="12"/>
        <v>0</v>
      </c>
    </row>
    <row r="42" spans="6:20" ht="15.75" customHeight="1" x14ac:dyDescent="0.35">
      <c r="F42" s="45" t="s">
        <v>54</v>
      </c>
      <c r="G42" s="58">
        <f t="shared" ref="G42:M42" si="13">SUM(G35:G41)</f>
        <v>0</v>
      </c>
      <c r="H42" s="58">
        <f t="shared" si="13"/>
        <v>0</v>
      </c>
      <c r="I42" s="58">
        <f t="shared" si="13"/>
        <v>0</v>
      </c>
      <c r="J42" s="58">
        <f t="shared" si="13"/>
        <v>0</v>
      </c>
      <c r="K42" s="58">
        <f t="shared" si="13"/>
        <v>0</v>
      </c>
      <c r="L42" s="66">
        <f t="shared" si="13"/>
        <v>0</v>
      </c>
      <c r="M42" s="67">
        <f t="shared" si="13"/>
        <v>0</v>
      </c>
    </row>
    <row r="43" spans="6:20" ht="15.75" customHeight="1" x14ac:dyDescent="0.4">
      <c r="F43" s="45" t="s">
        <v>53</v>
      </c>
      <c r="G43" s="58">
        <f>G42</f>
        <v>0</v>
      </c>
      <c r="H43" s="58">
        <f t="shared" ref="H43" si="14">H42+G43</f>
        <v>0</v>
      </c>
      <c r="I43" s="58">
        <f t="shared" ref="I43" si="15">I42+H43</f>
        <v>0</v>
      </c>
      <c r="J43" s="58">
        <f t="shared" ref="J43" si="16">J42+I43</f>
        <v>0</v>
      </c>
      <c r="K43" s="58">
        <f t="shared" ref="K43" si="17">K42+J43</f>
        <v>0</v>
      </c>
      <c r="L43" s="60">
        <f t="shared" ref="L43" si="18">L42+K43</f>
        <v>0</v>
      </c>
      <c r="M43" s="64"/>
    </row>
    <row r="44" spans="6:20" ht="31.5" customHeight="1" x14ac:dyDescent="0.35">
      <c r="F44" s="43" t="s">
        <v>65</v>
      </c>
      <c r="G44" s="61">
        <f t="shared" ref="G44:L44" si="19">42-G43</f>
        <v>42</v>
      </c>
      <c r="H44" s="61">
        <f t="shared" si="19"/>
        <v>42</v>
      </c>
      <c r="I44" s="61">
        <f t="shared" si="19"/>
        <v>42</v>
      </c>
      <c r="J44" s="61">
        <f t="shared" si="19"/>
        <v>42</v>
      </c>
      <c r="K44" s="61">
        <f t="shared" si="19"/>
        <v>42</v>
      </c>
      <c r="L44" s="62">
        <f t="shared" si="19"/>
        <v>42</v>
      </c>
      <c r="M44" s="63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2021-12-06T19:22:14Z</dcterms:modified>
</cp:coreProperties>
</file>