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itala/dev-personal/aws-aurora-vs-rds-performance-benchmark/results/"/>
    </mc:Choice>
  </mc:AlternateContent>
  <xr:revisionPtr revIDLastSave="0" documentId="13_ncr:1_{EAA00AD2-496F-0D4F-B669-1C929B3CC81F}" xr6:coauthVersionLast="47" xr6:coauthVersionMax="47" xr10:uidLastSave="{00000000-0000-0000-0000-000000000000}"/>
  <bookViews>
    <workbookView xWindow="28260" yWindow="500" windowWidth="40540" windowHeight="26800" activeTab="1" xr2:uid="{3B69575C-2310-7346-8623-959C48E2B592}"/>
  </bookViews>
  <sheets>
    <sheet name="Performance" sheetId="1" r:id="rId1"/>
    <sheet name="Cost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2" l="1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21" i="2"/>
  <c r="D22" i="2"/>
  <c r="D23" i="2"/>
  <c r="D24" i="2"/>
  <c r="D25" i="2"/>
  <c r="D26" i="2"/>
  <c r="D27" i="2"/>
  <c r="D28" i="2"/>
  <c r="D29" i="2"/>
  <c r="D20" i="2"/>
  <c r="C21" i="2"/>
  <c r="C22" i="2"/>
  <c r="C23" i="2"/>
  <c r="C24" i="2"/>
  <c r="C25" i="2"/>
  <c r="C26" i="2"/>
  <c r="C27" i="2"/>
  <c r="C28" i="2"/>
  <c r="C29" i="2"/>
  <c r="C20" i="2"/>
  <c r="B21" i="2"/>
  <c r="B22" i="2"/>
  <c r="B23" i="2"/>
  <c r="B24" i="2"/>
  <c r="B25" i="2"/>
  <c r="B26" i="2"/>
  <c r="B27" i="2"/>
  <c r="B28" i="2"/>
  <c r="B29" i="2"/>
  <c r="B20" i="2"/>
  <c r="D9" i="2"/>
  <c r="D10" i="2"/>
  <c r="D11" i="2"/>
  <c r="D12" i="2"/>
  <c r="D13" i="2"/>
  <c r="D14" i="2"/>
  <c r="D8" i="2"/>
  <c r="C9" i="2"/>
  <c r="C10" i="2"/>
  <c r="C11" i="2"/>
  <c r="C12" i="2"/>
  <c r="C13" i="2"/>
  <c r="C14" i="2"/>
  <c r="C8" i="2"/>
  <c r="B14" i="2"/>
  <c r="B13" i="2"/>
  <c r="B12" i="2"/>
  <c r="B11" i="2"/>
  <c r="B10" i="2"/>
  <c r="B9" i="2"/>
  <c r="B8" i="2"/>
  <c r="C4" i="2"/>
  <c r="E3" i="2"/>
  <c r="C3" i="2"/>
  <c r="C2" i="2"/>
</calcChain>
</file>

<file path=xl/sharedStrings.xml><?xml version="1.0" encoding="utf-8"?>
<sst xmlns="http://schemas.openxmlformats.org/spreadsheetml/2006/main" count="45" uniqueCount="24">
  <si>
    <t>Iteration</t>
  </si>
  <si>
    <t>4 clients/ jobs</t>
  </si>
  <si>
    <t>Iteration 1</t>
  </si>
  <si>
    <t>Iteration 2</t>
  </si>
  <si>
    <t>RDS PostgreSQL 15.2</t>
  </si>
  <si>
    <t>Aurora PostgreSQL 15.2</t>
  </si>
  <si>
    <t>8 clients/jobs</t>
  </si>
  <si>
    <t>12 clients/jobs</t>
  </si>
  <si>
    <t>Iteration 3</t>
  </si>
  <si>
    <t>Iteration 1
(with RDS bursting)</t>
  </si>
  <si>
    <t>Iteration 2
(no RDS bursting)</t>
  </si>
  <si>
    <t>Iteration 3
(no RDS bursting)</t>
  </si>
  <si>
    <t>Iteration 4
(no RDS bursting)</t>
  </si>
  <si>
    <t>DB Size</t>
  </si>
  <si>
    <t>I/O per second (IOPS)</t>
  </si>
  <si>
    <t>RDS</t>
  </si>
  <si>
    <t>Aurora Standard</t>
  </si>
  <si>
    <t>Aurora I/O-optimized</t>
  </si>
  <si>
    <t>Baseline cost per month</t>
  </si>
  <si>
    <t>EC2</t>
  </si>
  <si>
    <t>Storage per GB</t>
  </si>
  <si>
    <t>Per IO</t>
  </si>
  <si>
    <t>Per IOPS, per month</t>
  </si>
  <si>
    <t>Aurora I/O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</si>
</sst>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.00000000000_);_([$$-409]* \(#,##0.00000000000\);_([$$-409]* &quot;-&quot;??_);_(@_)"/>
    <numFmt numFmtId="167" formatCode="_([$$-409]* #,##0_);_([$$-409]* \(#,##0\);_([$$-409]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Ubuntu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" fontId="1" fillId="0" borderId="1" xfId="0" applyNumberFormat="1" applyFont="1" applyBorder="1"/>
    <xf numFmtId="1" fontId="1" fillId="0" borderId="4" xfId="0" applyNumberFormat="1" applyFont="1" applyBorder="1"/>
    <xf numFmtId="1" fontId="1" fillId="0" borderId="5" xfId="0" applyNumberFormat="1" applyFont="1" applyBorder="1"/>
    <xf numFmtId="1" fontId="1" fillId="0" borderId="6" xfId="0" applyNumberFormat="1" applyFont="1" applyBorder="1"/>
    <xf numFmtId="1" fontId="1" fillId="0" borderId="2" xfId="0" applyNumberFormat="1" applyFont="1" applyBorder="1"/>
    <xf numFmtId="1" fontId="1" fillId="0" borderId="3" xfId="0" applyNumberFormat="1" applyFont="1" applyBorder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CCF"/>
      <color rgb="FF0CCFE7"/>
      <color rgb="FFFF7E00"/>
      <color rgb="FFFF00C6"/>
      <color rgb="FF3A3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r>
              <a:rPr lang="en-GB"/>
              <a:t>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Performance!$A$4</c:f>
              <c:strCache>
                <c:ptCount val="1"/>
                <c:pt idx="0">
                  <c:v>RDS PostgreSQL 15.2</c:v>
                </c:pt>
              </c:strCache>
            </c:strRef>
          </c:tx>
          <c:spPr>
            <a:solidFill>
              <a:srgbClr val="0CCFE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Performance!$B$3:$E$3</c:f>
              <c:strCache>
                <c:ptCount val="4"/>
                <c:pt idx="0">
                  <c:v>Iteration 1
(with RDS bursting)</c:v>
                </c:pt>
                <c:pt idx="1">
                  <c:v>Iteration 2
(no RDS bursting)</c:v>
                </c:pt>
                <c:pt idx="2">
                  <c:v>Iteration 3
(no RDS bursting)</c:v>
                </c:pt>
                <c:pt idx="3">
                  <c:v>Iteration 4
(no RDS bursting)</c:v>
                </c:pt>
              </c:strCache>
            </c:strRef>
          </c:cat>
          <c:val>
            <c:numRef>
              <c:f>Performance!$B$4:$E$4</c:f>
              <c:numCache>
                <c:formatCode>0</c:formatCode>
                <c:ptCount val="4"/>
                <c:pt idx="0">
                  <c:v>818</c:v>
                </c:pt>
                <c:pt idx="1">
                  <c:v>77</c:v>
                </c:pt>
                <c:pt idx="2">
                  <c:v>66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DE-2F47-8E7C-F1293A120E50}"/>
            </c:ext>
          </c:extLst>
        </c:ser>
        <c:ser>
          <c:idx val="2"/>
          <c:order val="1"/>
          <c:tx>
            <c:strRef>
              <c:f>Performance!$A$5</c:f>
              <c:strCache>
                <c:ptCount val="1"/>
                <c:pt idx="0">
                  <c:v>Aurora PostgreSQL 15.2</c:v>
                </c:pt>
              </c:strCache>
            </c:strRef>
          </c:tx>
          <c:spPr>
            <a:solidFill>
              <a:srgbClr val="FF7E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Performance!$B$3:$E$3</c:f>
              <c:strCache>
                <c:ptCount val="4"/>
                <c:pt idx="0">
                  <c:v>Iteration 1
(with RDS bursting)</c:v>
                </c:pt>
                <c:pt idx="1">
                  <c:v>Iteration 2
(no RDS bursting)</c:v>
                </c:pt>
                <c:pt idx="2">
                  <c:v>Iteration 3
(no RDS bursting)</c:v>
                </c:pt>
                <c:pt idx="3">
                  <c:v>Iteration 4
(no RDS bursting)</c:v>
                </c:pt>
              </c:strCache>
            </c:strRef>
          </c:cat>
          <c:val>
            <c:numRef>
              <c:f>Performance!$B$5:$E$5</c:f>
              <c:numCache>
                <c:formatCode>0</c:formatCode>
                <c:ptCount val="4"/>
                <c:pt idx="0">
                  <c:v>458</c:v>
                </c:pt>
                <c:pt idx="1">
                  <c:v>440</c:v>
                </c:pt>
                <c:pt idx="2">
                  <c:v>442</c:v>
                </c:pt>
                <c:pt idx="3">
                  <c:v>445.6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1-7C43-A3E0-E4C67F0A7D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966959"/>
        <c:axId val="125984287"/>
      </c:barChart>
      <c:catAx>
        <c:axId val="12596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125984287"/>
        <c:crosses val="autoZero"/>
        <c:auto val="1"/>
        <c:lblAlgn val="ctr"/>
        <c:lblOffset val="100"/>
        <c:noMultiLvlLbl val="0"/>
      </c:catAx>
      <c:valAx>
        <c:axId val="12598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r>
                  <a:rPr lang="en-GB"/>
                  <a:t>Txn per second</a:t>
                </a:r>
              </a:p>
              <a:p>
                <a:pPr>
                  <a:defRPr/>
                </a:pPr>
                <a:r>
                  <a:rPr lang="en-GB"/>
                  <a:t>(higher is better)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Ubuntu" panose="020B05040306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125966959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3A3A3A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Ubuntu" panose="020B05040306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r>
              <a:rPr lang="en-GB"/>
              <a:t>8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Performance!$A$9</c:f>
              <c:strCache>
                <c:ptCount val="1"/>
                <c:pt idx="0">
                  <c:v>RDS PostgreSQL 15.2</c:v>
                </c:pt>
              </c:strCache>
            </c:strRef>
          </c:tx>
          <c:spPr>
            <a:solidFill>
              <a:srgbClr val="0CCFE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Performance!$B$3:$E$3</c:f>
              <c:strCache>
                <c:ptCount val="4"/>
                <c:pt idx="0">
                  <c:v>Iteration 1
(with RDS bursting)</c:v>
                </c:pt>
                <c:pt idx="1">
                  <c:v>Iteration 2
(no RDS bursting)</c:v>
                </c:pt>
                <c:pt idx="2">
                  <c:v>Iteration 3
(no RDS bursting)</c:v>
                </c:pt>
                <c:pt idx="3">
                  <c:v>Iteration 4
(no RDS bursting)</c:v>
                </c:pt>
              </c:strCache>
            </c:strRef>
          </c:cat>
          <c:val>
            <c:numRef>
              <c:f>Performance!$B$9:$E$9</c:f>
              <c:numCache>
                <c:formatCode>0</c:formatCode>
                <c:ptCount val="4"/>
                <c:pt idx="0">
                  <c:v>902</c:v>
                </c:pt>
                <c:pt idx="1">
                  <c:v>84</c:v>
                </c:pt>
                <c:pt idx="2">
                  <c:v>83</c:v>
                </c:pt>
                <c:pt idx="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F-CA49-B568-5CB27B65D5B5}"/>
            </c:ext>
          </c:extLst>
        </c:ser>
        <c:ser>
          <c:idx val="2"/>
          <c:order val="1"/>
          <c:tx>
            <c:strRef>
              <c:f>Performance!$A$10</c:f>
              <c:strCache>
                <c:ptCount val="1"/>
                <c:pt idx="0">
                  <c:v>Aurora PostgreSQL 15.2</c:v>
                </c:pt>
              </c:strCache>
            </c:strRef>
          </c:tx>
          <c:spPr>
            <a:solidFill>
              <a:srgbClr val="FF7E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Performance!$B$3:$E$3</c:f>
              <c:strCache>
                <c:ptCount val="4"/>
                <c:pt idx="0">
                  <c:v>Iteration 1
(with RDS bursting)</c:v>
                </c:pt>
                <c:pt idx="1">
                  <c:v>Iteration 2
(no RDS bursting)</c:v>
                </c:pt>
                <c:pt idx="2">
                  <c:v>Iteration 3
(no RDS bursting)</c:v>
                </c:pt>
                <c:pt idx="3">
                  <c:v>Iteration 4
(no RDS bursting)</c:v>
                </c:pt>
              </c:strCache>
            </c:strRef>
          </c:cat>
          <c:val>
            <c:numRef>
              <c:f>Performance!$B$10:$E$10</c:f>
              <c:numCache>
                <c:formatCode>0</c:formatCode>
                <c:ptCount val="4"/>
                <c:pt idx="0">
                  <c:v>723</c:v>
                </c:pt>
                <c:pt idx="1">
                  <c:v>715</c:v>
                </c:pt>
                <c:pt idx="2">
                  <c:v>722</c:v>
                </c:pt>
                <c:pt idx="3">
                  <c:v>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4F-CA49-B568-5CB27B65D5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966959"/>
        <c:axId val="125984287"/>
      </c:barChart>
      <c:catAx>
        <c:axId val="12596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125984287"/>
        <c:crosses val="autoZero"/>
        <c:auto val="1"/>
        <c:lblAlgn val="ctr"/>
        <c:lblOffset val="100"/>
        <c:noMultiLvlLbl val="0"/>
      </c:catAx>
      <c:valAx>
        <c:axId val="12598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r>
                  <a:rPr lang="en-GB"/>
                  <a:t>Txn per second</a:t>
                </a:r>
              </a:p>
              <a:p>
                <a:pPr>
                  <a:defRPr/>
                </a:pPr>
                <a:r>
                  <a:rPr lang="en-GB"/>
                  <a:t>(higher is better)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Ubuntu" panose="020B05040306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125966959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3A3A3A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Ubuntu" panose="020B05040306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r>
              <a:rPr lang="en-GB"/>
              <a:t>12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Performance!$A$14</c:f>
              <c:strCache>
                <c:ptCount val="1"/>
                <c:pt idx="0">
                  <c:v>RDS PostgreSQL 15.2</c:v>
                </c:pt>
              </c:strCache>
            </c:strRef>
          </c:tx>
          <c:spPr>
            <a:solidFill>
              <a:srgbClr val="0CCFE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Performance!$B$3:$E$3</c:f>
              <c:strCache>
                <c:ptCount val="4"/>
                <c:pt idx="0">
                  <c:v>Iteration 1
(with RDS bursting)</c:v>
                </c:pt>
                <c:pt idx="1">
                  <c:v>Iteration 2
(no RDS bursting)</c:v>
                </c:pt>
                <c:pt idx="2">
                  <c:v>Iteration 3
(no RDS bursting)</c:v>
                </c:pt>
                <c:pt idx="3">
                  <c:v>Iteration 4
(no RDS bursting)</c:v>
                </c:pt>
              </c:strCache>
            </c:strRef>
          </c:cat>
          <c:val>
            <c:numRef>
              <c:f>Performance!$B$14:$E$14</c:f>
              <c:numCache>
                <c:formatCode>0</c:formatCode>
                <c:ptCount val="4"/>
                <c:pt idx="0">
                  <c:v>809</c:v>
                </c:pt>
                <c:pt idx="1">
                  <c:v>93</c:v>
                </c:pt>
                <c:pt idx="2">
                  <c:v>91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9-E546-A0F9-FFDAC004678B}"/>
            </c:ext>
          </c:extLst>
        </c:ser>
        <c:ser>
          <c:idx val="2"/>
          <c:order val="1"/>
          <c:tx>
            <c:strRef>
              <c:f>Performance!$A$15</c:f>
              <c:strCache>
                <c:ptCount val="1"/>
                <c:pt idx="0">
                  <c:v>Aurora PostgreSQL 15.2</c:v>
                </c:pt>
              </c:strCache>
            </c:strRef>
          </c:tx>
          <c:spPr>
            <a:solidFill>
              <a:srgbClr val="FF7E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Performance!$B$3:$E$3</c:f>
              <c:strCache>
                <c:ptCount val="4"/>
                <c:pt idx="0">
                  <c:v>Iteration 1
(with RDS bursting)</c:v>
                </c:pt>
                <c:pt idx="1">
                  <c:v>Iteration 2
(no RDS bursting)</c:v>
                </c:pt>
                <c:pt idx="2">
                  <c:v>Iteration 3
(no RDS bursting)</c:v>
                </c:pt>
                <c:pt idx="3">
                  <c:v>Iteration 4
(no RDS bursting)</c:v>
                </c:pt>
              </c:strCache>
            </c:strRef>
          </c:cat>
          <c:val>
            <c:numRef>
              <c:f>Performance!$B$15:$E$15</c:f>
              <c:numCache>
                <c:formatCode>0</c:formatCode>
                <c:ptCount val="4"/>
                <c:pt idx="0">
                  <c:v>930</c:v>
                </c:pt>
                <c:pt idx="1">
                  <c:v>929</c:v>
                </c:pt>
                <c:pt idx="2">
                  <c:v>916</c:v>
                </c:pt>
                <c:pt idx="3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49-E546-A0F9-FFDAC00467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966959"/>
        <c:axId val="125984287"/>
      </c:barChart>
      <c:catAx>
        <c:axId val="12596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125984287"/>
        <c:crosses val="autoZero"/>
        <c:auto val="1"/>
        <c:lblAlgn val="ctr"/>
        <c:lblOffset val="100"/>
        <c:noMultiLvlLbl val="0"/>
      </c:catAx>
      <c:valAx>
        <c:axId val="12598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r>
                  <a:rPr lang="en-GB"/>
                  <a:t>Txn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Ubuntu" panose="020B05040306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125966959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3A3A3A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Ubuntu" panose="020B05040306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r>
              <a:rPr lang="en-GB" sz="1400" i="0" baseline="0"/>
              <a:t>Total cost for 100 GB database</a:t>
            </a:r>
          </a:p>
          <a:p>
            <a:pPr>
              <a:defRPr/>
            </a:pPr>
            <a:r>
              <a:rPr lang="en-GB" sz="1050" i="0" baseline="0"/>
              <a:t>USD per year, on-demand, 1x </a:t>
            </a:r>
            <a:r>
              <a:rPr lang="en-GB" sz="1050" b="0" i="0" u="none" strike="noStrike" kern="1200" spc="0" baseline="0">
                <a:solidFill>
                  <a:sysClr val="window" lastClr="FFFFFF"/>
                </a:solidFill>
                <a:latin typeface="Ubuntu" panose="020B0504030602030204" pitchFamily="34" charset="0"/>
              </a:rPr>
              <a:t>r6g.large</a:t>
            </a:r>
            <a:endParaRPr lang="en-GB" sz="1050" i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2553290532561"/>
          <c:y val="0.19789689931364191"/>
          <c:w val="0.67541286293294966"/>
          <c:h val="0.62669525790710312"/>
        </c:manualLayout>
      </c:layout>
      <c:lineChart>
        <c:grouping val="standard"/>
        <c:varyColors val="0"/>
        <c:ser>
          <c:idx val="1"/>
          <c:order val="0"/>
          <c:tx>
            <c:strRef>
              <c:f>Costs!$B$7</c:f>
              <c:strCache>
                <c:ptCount val="1"/>
                <c:pt idx="0">
                  <c:v>RDS</c:v>
                </c:pt>
              </c:strCache>
            </c:strRef>
          </c:tx>
          <c:spPr>
            <a:ln w="28575" cap="rnd">
              <a:solidFill>
                <a:srgbClr val="0CCFE7"/>
              </a:solidFill>
              <a:round/>
            </a:ln>
            <a:effectLst/>
          </c:spPr>
          <c:marker>
            <c:symbol val="none"/>
          </c:marker>
          <c:cat>
            <c:numRef>
              <c:f>Costs!$A$8:$A$14</c:f>
              <c:numCache>
                <c:formatCode>General</c:formatCode>
                <c:ptCount val="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Costs!$B$8:$B$14</c:f>
              <c:numCache>
                <c:formatCode>_([$$-409]* #,##0_);_([$$-409]* \(#,##0\);_([$$-409]* "-"??_);_(@_)</c:formatCode>
                <c:ptCount val="7"/>
                <c:pt idx="0">
                  <c:v>2530.8000000000002</c:v>
                </c:pt>
                <c:pt idx="1">
                  <c:v>2530.8000000000002</c:v>
                </c:pt>
                <c:pt idx="2">
                  <c:v>2530.8000000000002</c:v>
                </c:pt>
                <c:pt idx="3">
                  <c:v>2530.8000000000002</c:v>
                </c:pt>
                <c:pt idx="4">
                  <c:v>2530.8000000000002</c:v>
                </c:pt>
                <c:pt idx="5">
                  <c:v>2530.8000000000002</c:v>
                </c:pt>
                <c:pt idx="6">
                  <c:v>2530.8000000000002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A-FC4B-BF56-624F790EA3E3}"/>
            </c:ext>
          </c:extLst>
        </c:ser>
        <c:ser>
          <c:idx val="2"/>
          <c:order val="1"/>
          <c:tx>
            <c:strRef>
              <c:f>Costs!$C$7</c:f>
              <c:strCache>
                <c:ptCount val="1"/>
                <c:pt idx="0">
                  <c:v>Aurora Standard</c:v>
                </c:pt>
              </c:strCache>
            </c:strRef>
          </c:tx>
          <c:spPr>
            <a:ln w="28575" cap="rnd">
              <a:solidFill>
                <a:srgbClr val="FF5CCF"/>
              </a:solidFill>
              <a:round/>
            </a:ln>
            <a:effectLst/>
          </c:spPr>
          <c:marker>
            <c:symbol val="none"/>
          </c:marker>
          <c:cat>
            <c:numRef>
              <c:f>Costs!$A$8:$A$14</c:f>
              <c:numCache>
                <c:formatCode>General</c:formatCode>
                <c:ptCount val="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Costs!$C$8:$C$14</c:f>
              <c:numCache>
                <c:formatCode>_([$$-409]* #,##0_);_([$$-409]* \(#,##0\);_([$$-409]* "-"??_);_(@_)</c:formatCode>
                <c:ptCount val="7"/>
                <c:pt idx="0">
                  <c:v>2832.81792</c:v>
                </c:pt>
                <c:pt idx="1">
                  <c:v>3172.7760000000003</c:v>
                </c:pt>
                <c:pt idx="2">
                  <c:v>3519.6720000000005</c:v>
                </c:pt>
                <c:pt idx="3">
                  <c:v>3866.5680000000002</c:v>
                </c:pt>
                <c:pt idx="4">
                  <c:v>4213.4639999999999</c:v>
                </c:pt>
                <c:pt idx="5">
                  <c:v>4560.3599999999997</c:v>
                </c:pt>
                <c:pt idx="6">
                  <c:v>4907.2559999999994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A-FC4B-BF56-624F790EA3E3}"/>
            </c:ext>
          </c:extLst>
        </c:ser>
        <c:ser>
          <c:idx val="3"/>
          <c:order val="2"/>
          <c:tx>
            <c:strRef>
              <c:f>Costs!$D$7</c:f>
              <c:strCache>
                <c:ptCount val="1"/>
                <c:pt idx="0">
                  <c:v>Aurora I/O-optimized</c:v>
                </c:pt>
              </c:strCache>
            </c:strRef>
          </c:tx>
          <c:spPr>
            <a:ln w="28575" cap="rnd">
              <a:solidFill>
                <a:srgbClr val="FF7E00"/>
              </a:solidFill>
              <a:round/>
            </a:ln>
            <a:effectLst/>
          </c:spPr>
          <c:marker>
            <c:symbol val="none"/>
          </c:marker>
          <c:cat>
            <c:numRef>
              <c:f>Costs!$A$8:$A$14</c:f>
              <c:numCache>
                <c:formatCode>General</c:formatCode>
                <c:ptCount val="7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Costs!$D$8:$D$14</c:f>
              <c:numCache>
                <c:formatCode>_([$$-409]* #,##0_);_([$$-409]* \(#,##0\);_([$$-409]* "-"??_);_(@_)</c:formatCode>
                <c:ptCount val="7"/>
                <c:pt idx="0">
                  <c:v>3862.92</c:v>
                </c:pt>
                <c:pt idx="1">
                  <c:v>3862.92</c:v>
                </c:pt>
                <c:pt idx="2">
                  <c:v>3862.92</c:v>
                </c:pt>
                <c:pt idx="3">
                  <c:v>3862.92</c:v>
                </c:pt>
                <c:pt idx="4">
                  <c:v>3862.92</c:v>
                </c:pt>
                <c:pt idx="5">
                  <c:v>3862.92</c:v>
                </c:pt>
                <c:pt idx="6">
                  <c:v>3862.92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6A-FC4B-BF56-624F790EA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127728"/>
        <c:axId val="680130256"/>
      </c:lineChart>
      <c:catAx>
        <c:axId val="6801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r>
                  <a:rPr lang="en-GB"/>
                  <a:t>Constant</a:t>
                </a:r>
                <a:r>
                  <a:rPr lang="en-GB" baseline="0"/>
                  <a:t> IOPS</a:t>
                </a:r>
              </a:p>
            </c:rich>
          </c:tx>
          <c:layout>
            <c:manualLayout>
              <c:xMode val="edge"/>
              <c:yMode val="edge"/>
              <c:x val="0.38162640384237684"/>
              <c:y val="0.913418519444328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Ubuntu" panose="020B05040306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680130256"/>
        <c:crosses val="autoZero"/>
        <c:auto val="1"/>
        <c:lblAlgn val="ctr"/>
        <c:lblOffset val="100"/>
        <c:noMultiLvlLbl val="0"/>
      </c:catAx>
      <c:valAx>
        <c:axId val="6801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6801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55288369566048"/>
          <c:y val="0.29275526713969113"/>
          <c:w val="0.16237016929006323"/>
          <c:h val="0.427378508270158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3A3A3A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Ubuntu" panose="020B05040306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r>
              <a:rPr lang="en-GB" sz="1400" i="0" baseline="0"/>
              <a:t>Total cost for 300 GB database</a:t>
            </a:r>
          </a:p>
          <a:p>
            <a:pPr>
              <a:defRPr/>
            </a:pPr>
            <a:r>
              <a:rPr lang="en-GB" sz="1050" i="0" baseline="0"/>
              <a:t>USD per year, on-demand, 1x r6g.large</a:t>
            </a:r>
            <a:endParaRPr lang="en-GB" sz="1050" i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2553290532561"/>
          <c:y val="0.19789689931364191"/>
          <c:w val="0.67541286293294966"/>
          <c:h val="0.62669525790710312"/>
        </c:manualLayout>
      </c:layout>
      <c:lineChart>
        <c:grouping val="standard"/>
        <c:varyColors val="0"/>
        <c:ser>
          <c:idx val="1"/>
          <c:order val="0"/>
          <c:tx>
            <c:strRef>
              <c:f>Costs!$B$7</c:f>
              <c:strCache>
                <c:ptCount val="1"/>
                <c:pt idx="0">
                  <c:v>RDS</c:v>
                </c:pt>
              </c:strCache>
            </c:strRef>
          </c:tx>
          <c:spPr>
            <a:ln w="28575" cap="rnd">
              <a:solidFill>
                <a:srgbClr val="0CCFE7"/>
              </a:solidFill>
              <a:round/>
            </a:ln>
            <a:effectLst/>
          </c:spPr>
          <c:marker>
            <c:symbol val="none"/>
          </c:marker>
          <c:cat>
            <c:numRef>
              <c:f>Costs!$A$20:$A$29</c:f>
              <c:numCache>
                <c:formatCode>General</c:formatCode>
                <c:ptCount val="10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</c:numCache>
            </c:numRef>
          </c:cat>
          <c:val>
            <c:numRef>
              <c:f>Costs!$B$20:$B$29</c:f>
              <c:numCache>
                <c:formatCode>_([$$-409]* #,##0_);_([$$-409]* \(#,##0\);_([$$-409]* "-"??_);_(@_)</c:formatCode>
                <c:ptCount val="10"/>
                <c:pt idx="0">
                  <c:v>2862</c:v>
                </c:pt>
                <c:pt idx="1">
                  <c:v>2862</c:v>
                </c:pt>
                <c:pt idx="2">
                  <c:v>2862</c:v>
                </c:pt>
                <c:pt idx="3">
                  <c:v>2862</c:v>
                </c:pt>
                <c:pt idx="4">
                  <c:v>2862</c:v>
                </c:pt>
                <c:pt idx="5">
                  <c:v>2862</c:v>
                </c:pt>
                <c:pt idx="6">
                  <c:v>2862</c:v>
                </c:pt>
                <c:pt idx="7">
                  <c:v>2862</c:v>
                </c:pt>
                <c:pt idx="8">
                  <c:v>2862</c:v>
                </c:pt>
                <c:pt idx="9">
                  <c:v>2862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24-944E-AFC7-82D6A8D0BD27}"/>
            </c:ext>
          </c:extLst>
        </c:ser>
        <c:ser>
          <c:idx val="2"/>
          <c:order val="1"/>
          <c:tx>
            <c:strRef>
              <c:f>Costs!$C$7</c:f>
              <c:strCache>
                <c:ptCount val="1"/>
                <c:pt idx="0">
                  <c:v>Aurora Standard</c:v>
                </c:pt>
              </c:strCache>
            </c:strRef>
          </c:tx>
          <c:spPr>
            <a:ln w="28575" cap="rnd">
              <a:solidFill>
                <a:srgbClr val="FF5CCF"/>
              </a:solidFill>
              <a:round/>
            </a:ln>
            <a:effectLst/>
          </c:spPr>
          <c:marker>
            <c:symbol val="none"/>
          </c:marker>
          <c:cat>
            <c:numRef>
              <c:f>Costs!$A$20:$A$29</c:f>
              <c:numCache>
                <c:formatCode>General</c:formatCode>
                <c:ptCount val="10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</c:numCache>
            </c:numRef>
          </c:cat>
          <c:val>
            <c:numRef>
              <c:f>Costs!$C$20:$C$29</c:f>
              <c:numCache>
                <c:formatCode>_([$$-409]* #,##0_);_([$$-409]* \(#,##0\);_([$$-409]* "-"??_);_(@_)</c:formatCode>
                <c:ptCount val="10"/>
                <c:pt idx="0">
                  <c:v>3096.8179200000004</c:v>
                </c:pt>
                <c:pt idx="1">
                  <c:v>3783.6720000000005</c:v>
                </c:pt>
                <c:pt idx="2">
                  <c:v>4477.4639999999999</c:v>
                </c:pt>
                <c:pt idx="3">
                  <c:v>5171.2559999999994</c:v>
                </c:pt>
                <c:pt idx="4">
                  <c:v>5865.0480000000007</c:v>
                </c:pt>
                <c:pt idx="5">
                  <c:v>6558.8399999999992</c:v>
                </c:pt>
                <c:pt idx="6">
                  <c:v>7252.6319999999996</c:v>
                </c:pt>
                <c:pt idx="7">
                  <c:v>7946.424</c:v>
                </c:pt>
                <c:pt idx="8">
                  <c:v>8640.2160000000003</c:v>
                </c:pt>
                <c:pt idx="9">
                  <c:v>9334.0080000000016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4-944E-AFC7-82D6A8D0BD27}"/>
            </c:ext>
          </c:extLst>
        </c:ser>
        <c:ser>
          <c:idx val="3"/>
          <c:order val="2"/>
          <c:tx>
            <c:strRef>
              <c:f>Costs!$D$7</c:f>
              <c:strCache>
                <c:ptCount val="1"/>
                <c:pt idx="0">
                  <c:v>Aurora I/O-optimized</c:v>
                </c:pt>
              </c:strCache>
            </c:strRef>
          </c:tx>
          <c:spPr>
            <a:ln w="28575" cap="rnd">
              <a:solidFill>
                <a:srgbClr val="FF7E00"/>
              </a:solidFill>
              <a:round/>
            </a:ln>
            <a:effectLst/>
          </c:spPr>
          <c:marker>
            <c:symbol val="none"/>
          </c:marker>
          <c:cat>
            <c:numRef>
              <c:f>Costs!$A$20:$A$29</c:f>
              <c:numCache>
                <c:formatCode>General</c:formatCode>
                <c:ptCount val="10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</c:numCache>
            </c:numRef>
          </c:cat>
          <c:val>
            <c:numRef>
              <c:f>Costs!$D$20:$D$29</c:f>
              <c:numCache>
                <c:formatCode>_([$$-409]* #,##0_);_([$$-409]* \(#,##0\);_([$$-409]* "-"??_);_(@_)</c:formatCode>
                <c:ptCount val="10"/>
                <c:pt idx="0">
                  <c:v>4458.12</c:v>
                </c:pt>
                <c:pt idx="1">
                  <c:v>4458.12</c:v>
                </c:pt>
                <c:pt idx="2">
                  <c:v>4458.12</c:v>
                </c:pt>
                <c:pt idx="3">
                  <c:v>4458.12</c:v>
                </c:pt>
                <c:pt idx="4">
                  <c:v>4458.12</c:v>
                </c:pt>
                <c:pt idx="5">
                  <c:v>4458.12</c:v>
                </c:pt>
                <c:pt idx="6">
                  <c:v>4458.12</c:v>
                </c:pt>
                <c:pt idx="7">
                  <c:v>4458.12</c:v>
                </c:pt>
                <c:pt idx="8">
                  <c:v>4458.12</c:v>
                </c:pt>
                <c:pt idx="9">
                  <c:v>4458.12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24-944E-AFC7-82D6A8D0B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127728"/>
        <c:axId val="680130256"/>
      </c:lineChart>
      <c:catAx>
        <c:axId val="6801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r>
                  <a:rPr lang="en-GB"/>
                  <a:t>Constant</a:t>
                </a:r>
                <a:r>
                  <a:rPr lang="en-GB" baseline="0"/>
                  <a:t> IOPS</a:t>
                </a:r>
              </a:p>
            </c:rich>
          </c:tx>
          <c:layout>
            <c:manualLayout>
              <c:xMode val="edge"/>
              <c:yMode val="edge"/>
              <c:x val="0.38162640384237684"/>
              <c:y val="0.913418519444328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Ubuntu" panose="020B05040306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680130256"/>
        <c:crosses val="autoZero"/>
        <c:auto val="1"/>
        <c:lblAlgn val="ctr"/>
        <c:lblOffset val="100"/>
        <c:noMultiLvlLbl val="0"/>
      </c:catAx>
      <c:valAx>
        <c:axId val="6801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680127728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55288369566048"/>
          <c:y val="0.29275526713969113"/>
          <c:w val="0.16237016929006323"/>
          <c:h val="0.427378508270158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3A3A3A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Ubuntu" panose="020B05040306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" lastClr="FFFFFF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r>
              <a:rPr lang="en-GB" sz="1400" i="0" baseline="0"/>
              <a:t>Total cost for 1000 GB database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" lastClr="FFFFFF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r>
              <a:rPr lang="en-GB" sz="1050" i="0" baseline="0"/>
              <a:t>USD per year, on-demand, </a:t>
            </a:r>
            <a:r>
              <a:rPr lang="en-GB" sz="1050" b="0" i="0" u="none" strike="noStrike" kern="1200" spc="0" baseline="0">
                <a:solidFill>
                  <a:sysClr val="window" lastClr="FFFFFF"/>
                </a:solidFill>
                <a:latin typeface="Ubuntu" panose="020B0504030602030204" pitchFamily="34" charset="0"/>
              </a:rPr>
              <a:t>1x r6g.large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" lastClr="FFFFFF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2553290532561"/>
          <c:y val="0.19789689931364191"/>
          <c:w val="0.67541286293294966"/>
          <c:h val="0.62669525790710312"/>
        </c:manualLayout>
      </c:layout>
      <c:lineChart>
        <c:grouping val="standard"/>
        <c:varyColors val="0"/>
        <c:ser>
          <c:idx val="1"/>
          <c:order val="0"/>
          <c:tx>
            <c:strRef>
              <c:f>Costs!$B$7</c:f>
              <c:strCache>
                <c:ptCount val="1"/>
                <c:pt idx="0">
                  <c:v>RDS</c:v>
                </c:pt>
              </c:strCache>
            </c:strRef>
          </c:tx>
          <c:spPr>
            <a:ln w="28575" cap="rnd">
              <a:solidFill>
                <a:srgbClr val="0CCFE7"/>
              </a:solidFill>
              <a:round/>
            </a:ln>
            <a:effectLst/>
          </c:spPr>
          <c:marker>
            <c:symbol val="none"/>
          </c:marker>
          <c:cat>
            <c:numRef>
              <c:f>Costs!$A$35:$A$41</c:f>
              <c:numCache>
                <c:formatCode>General</c:formatCode>
                <c:ptCount val="7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</c:numCache>
            </c:numRef>
          </c:cat>
          <c:val>
            <c:numRef>
              <c:f>Costs!$B$35:$B$41</c:f>
              <c:numCache>
                <c:formatCode>_([$$-409]* #,##0_);_([$$-409]* \(#,##0\);_([$$-409]* "-"??_);_(@_)</c:formatCode>
                <c:ptCount val="7"/>
                <c:pt idx="0">
                  <c:v>4021.2000000000003</c:v>
                </c:pt>
                <c:pt idx="1">
                  <c:v>4021.2000000000003</c:v>
                </c:pt>
                <c:pt idx="2">
                  <c:v>4021.2000000000003</c:v>
                </c:pt>
                <c:pt idx="3">
                  <c:v>4021.2000000000003</c:v>
                </c:pt>
                <c:pt idx="4">
                  <c:v>4021.2000000000003</c:v>
                </c:pt>
                <c:pt idx="5">
                  <c:v>4021.2000000000003</c:v>
                </c:pt>
                <c:pt idx="6">
                  <c:v>4021.2000000000003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1-C943-8E2C-5D8AA814267D}"/>
            </c:ext>
          </c:extLst>
        </c:ser>
        <c:ser>
          <c:idx val="2"/>
          <c:order val="1"/>
          <c:tx>
            <c:strRef>
              <c:f>Costs!$C$7</c:f>
              <c:strCache>
                <c:ptCount val="1"/>
                <c:pt idx="0">
                  <c:v>Aurora Standard</c:v>
                </c:pt>
              </c:strCache>
            </c:strRef>
          </c:tx>
          <c:spPr>
            <a:ln w="28575" cap="rnd">
              <a:solidFill>
                <a:srgbClr val="FF5CCF"/>
              </a:solidFill>
              <a:round/>
            </a:ln>
            <a:effectLst/>
          </c:spPr>
          <c:marker>
            <c:symbol val="none"/>
          </c:marker>
          <c:cat>
            <c:numRef>
              <c:f>Costs!$A$35:$A$41</c:f>
              <c:numCache>
                <c:formatCode>General</c:formatCode>
                <c:ptCount val="7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</c:numCache>
            </c:numRef>
          </c:cat>
          <c:val>
            <c:numRef>
              <c:f>Costs!$C$35:$C$41</c:f>
              <c:numCache>
                <c:formatCode>_([$$-409]* #,##0_);_([$$-409]* \(#,##0\);_([$$-409]* "-"??_);_(@_)</c:formatCode>
                <c:ptCount val="7"/>
                <c:pt idx="0">
                  <c:v>4020.8179200000004</c:v>
                </c:pt>
                <c:pt idx="1">
                  <c:v>7482.8399999999992</c:v>
                </c:pt>
                <c:pt idx="2">
                  <c:v>10951.8</c:v>
                </c:pt>
                <c:pt idx="3">
                  <c:v>14420.76</c:v>
                </c:pt>
                <c:pt idx="4">
                  <c:v>17889.72</c:v>
                </c:pt>
                <c:pt idx="5">
                  <c:v>21358.68</c:v>
                </c:pt>
                <c:pt idx="6">
                  <c:v>24827.640000000003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1-C943-8E2C-5D8AA814267D}"/>
            </c:ext>
          </c:extLst>
        </c:ser>
        <c:ser>
          <c:idx val="3"/>
          <c:order val="2"/>
          <c:tx>
            <c:strRef>
              <c:f>Costs!$D$7</c:f>
              <c:strCache>
                <c:ptCount val="1"/>
                <c:pt idx="0">
                  <c:v>Aurora I/O-optimized</c:v>
                </c:pt>
              </c:strCache>
            </c:strRef>
          </c:tx>
          <c:spPr>
            <a:ln w="28575" cap="rnd">
              <a:solidFill>
                <a:srgbClr val="FF7E00"/>
              </a:solidFill>
              <a:round/>
            </a:ln>
            <a:effectLst/>
          </c:spPr>
          <c:marker>
            <c:symbol val="none"/>
          </c:marker>
          <c:cat>
            <c:numRef>
              <c:f>Costs!$A$35:$A$41</c:f>
              <c:numCache>
                <c:formatCode>General</c:formatCode>
                <c:ptCount val="7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</c:numCache>
            </c:numRef>
          </c:cat>
          <c:val>
            <c:numRef>
              <c:f>Costs!$D$35:$D$41</c:f>
              <c:numCache>
                <c:formatCode>_([$$-409]* #,##0_);_([$$-409]* \(#,##0\);_([$$-409]* "-"??_);_(@_)</c:formatCode>
                <c:ptCount val="7"/>
                <c:pt idx="0">
                  <c:v>6541.32</c:v>
                </c:pt>
                <c:pt idx="1">
                  <c:v>6541.32</c:v>
                </c:pt>
                <c:pt idx="2">
                  <c:v>6541.32</c:v>
                </c:pt>
                <c:pt idx="3">
                  <c:v>6541.32</c:v>
                </c:pt>
                <c:pt idx="4">
                  <c:v>6541.32</c:v>
                </c:pt>
                <c:pt idx="5">
                  <c:v>6541.32</c:v>
                </c:pt>
                <c:pt idx="6">
                  <c:v>6541.32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81-C943-8E2C-5D8AA8142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127728"/>
        <c:axId val="680130256"/>
      </c:lineChart>
      <c:catAx>
        <c:axId val="68012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r>
                  <a:rPr lang="en-GB"/>
                  <a:t>Constant</a:t>
                </a:r>
                <a:r>
                  <a:rPr lang="en-GB" baseline="0"/>
                  <a:t> IOPS</a:t>
                </a:r>
              </a:p>
            </c:rich>
          </c:tx>
          <c:layout>
            <c:manualLayout>
              <c:xMode val="edge"/>
              <c:yMode val="edge"/>
              <c:x val="0.38162640384237684"/>
              <c:y val="0.913418519444328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Ubuntu" panose="020B05040306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680130256"/>
        <c:crosses val="autoZero"/>
        <c:auto val="1"/>
        <c:lblAlgn val="ctr"/>
        <c:lblOffset val="100"/>
        <c:noMultiLvlLbl val="0"/>
      </c:catAx>
      <c:valAx>
        <c:axId val="6801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en-US"/>
          </a:p>
        </c:txPr>
        <c:crossAx val="6801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55288369566048"/>
          <c:y val="0.29275526713969113"/>
          <c:w val="0.16237016929006323"/>
          <c:h val="0.427378508270158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3A3A3A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Ubuntu" panose="020B05040306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450376</xdr:colOff>
      <xdr:row>18</xdr:row>
      <xdr:rowOff>41178</xdr:rowOff>
    </xdr:from>
    <xdr:to>
      <xdr:col>3</xdr:col>
      <xdr:colOff>1274796</xdr:colOff>
      <xdr:row>36</xdr:row>
      <xdr:rowOff>68610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1AAA59-F85C-1124-793E-9D6F81FCA0E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459447</xdr:colOff>
      <xdr:row>37</xdr:row>
      <xdr:rowOff>63501</xdr:rowOff>
    </xdr:from>
    <xdr:to>
      <xdr:col>3</xdr:col>
      <xdr:colOff>1286761</xdr:colOff>
      <xdr:row>56</xdr:row>
      <xdr:rowOff>101601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873570-1B37-0041-B8AE-8E324F099B4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459447</xdr:colOff>
      <xdr:row>57</xdr:row>
      <xdr:rowOff>36285</xdr:rowOff>
    </xdr:from>
    <xdr:to>
      <xdr:col>3</xdr:col>
      <xdr:colOff>1286761</xdr:colOff>
      <xdr:row>76</xdr:row>
      <xdr:rowOff>74385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649D9E-242C-4A42-83DA-F19871E58BF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623930</xdr:colOff>
      <xdr:row>0</xdr:row>
      <xdr:rowOff>53553</xdr:rowOff>
    </xdr:from>
    <xdr:to>
      <xdr:col>13</xdr:col>
      <xdr:colOff>286593</xdr:colOff>
      <xdr:row>16</xdr:row>
      <xdr:rowOff>189623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6E4BFC-9CBE-9B40-B0C4-8BFE09147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612048</xdr:colOff>
      <xdr:row>17</xdr:row>
      <xdr:rowOff>191266</xdr:rowOff>
    </xdr:from>
    <xdr:to>
      <xdr:col>13</xdr:col>
      <xdr:colOff>274711</xdr:colOff>
      <xdr:row>34</xdr:row>
      <xdr:rowOff>120770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452ED7-10D1-5C42-B73A-F04738779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650301</xdr:colOff>
      <xdr:row>36</xdr:row>
      <xdr:rowOff>7651</xdr:rowOff>
    </xdr:from>
    <xdr:to>
      <xdr:col>13</xdr:col>
      <xdr:colOff>312964</xdr:colOff>
      <xdr:row>52</xdr:row>
      <xdr:rowOff>159022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281F78-92FD-0E44-BB45-9515A1199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viitala/Desktop/aws-rds-vs-aurora-cost-comparison.xlsx" TargetMode="External"/><Relationship Id="rId1" Type="http://schemas.openxmlformats.org/officeDocument/2006/relationships/externalLinkPath" Target="/Users/aviitala/Desktop/aws-rds-vs-aurora-cost-compari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RDS</v>
          </cell>
          <cell r="C2" t="str">
            <v>Aurora Standard</v>
          </cell>
          <cell r="D2" t="str">
            <v>Aurora I/O-optimized</v>
          </cell>
        </row>
        <row r="3">
          <cell r="A3">
            <v>1</v>
          </cell>
          <cell r="B3">
            <v>210.9</v>
          </cell>
          <cell r="C3">
            <v>236.06816000000001</v>
          </cell>
          <cell r="D3">
            <v>321.91000000000003</v>
          </cell>
        </row>
        <row r="4">
          <cell r="A4">
            <v>25</v>
          </cell>
          <cell r="B4">
            <v>210.9</v>
          </cell>
          <cell r="C4">
            <v>249.94400000000002</v>
          </cell>
          <cell r="D4">
            <v>321.91000000000003</v>
          </cell>
        </row>
        <row r="5">
          <cell r="A5">
            <v>50</v>
          </cell>
          <cell r="B5">
            <v>210.9</v>
          </cell>
          <cell r="C5">
            <v>264.39800000000002</v>
          </cell>
          <cell r="D5">
            <v>321.91000000000003</v>
          </cell>
        </row>
        <row r="6">
          <cell r="A6">
            <v>100</v>
          </cell>
          <cell r="B6">
            <v>210.9</v>
          </cell>
          <cell r="C6">
            <v>293.30600000000004</v>
          </cell>
          <cell r="D6">
            <v>321.91000000000003</v>
          </cell>
        </row>
        <row r="7">
          <cell r="A7">
            <v>250</v>
          </cell>
          <cell r="B7">
            <v>210.9</v>
          </cell>
          <cell r="C7">
            <v>380.03</v>
          </cell>
          <cell r="D7">
            <v>321.91000000000003</v>
          </cell>
        </row>
        <row r="8">
          <cell r="A8">
            <v>300</v>
          </cell>
          <cell r="B8">
            <v>210.9</v>
          </cell>
          <cell r="C8">
            <v>408.93799999999999</v>
          </cell>
          <cell r="D8">
            <v>321.91000000000003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63E1-694A-DE44-BFAB-A7E90165BDCB}">
  <dimension ref="A2:E15"/>
  <sheetViews>
    <sheetView showGridLines="0" zoomScale="140" workbookViewId="0"/>
  </sheetViews>
  <sheetFormatPr baseColWidth="10" defaultRowHeight="15" x14ac:dyDescent="0.15"/>
  <cols>
    <col min="1" max="1" width="28.33203125" style="1" bestFit="1" customWidth="1"/>
    <col min="2" max="4" width="21.5" style="2" customWidth="1"/>
    <col min="5" max="5" width="18.6640625" style="2" customWidth="1"/>
    <col min="6" max="16384" width="10.83203125" style="1"/>
  </cols>
  <sheetData>
    <row r="2" spans="1:5" x14ac:dyDescent="0.15">
      <c r="A2" s="1" t="s">
        <v>1</v>
      </c>
    </row>
    <row r="3" spans="1:5" ht="32" x14ac:dyDescent="0.15">
      <c r="A3" s="3" t="s">
        <v>0</v>
      </c>
      <c r="B3" s="5" t="s">
        <v>9</v>
      </c>
      <c r="C3" s="5" t="s">
        <v>10</v>
      </c>
      <c r="D3" s="5" t="s">
        <v>11</v>
      </c>
      <c r="E3" s="6" t="s">
        <v>12</v>
      </c>
    </row>
    <row r="4" spans="1:5" x14ac:dyDescent="0.15">
      <c r="A4" s="2" t="s">
        <v>4</v>
      </c>
      <c r="B4" s="7">
        <v>818</v>
      </c>
      <c r="C4" s="7">
        <v>77</v>
      </c>
      <c r="D4" s="7">
        <v>66</v>
      </c>
      <c r="E4" s="8">
        <v>75</v>
      </c>
    </row>
    <row r="5" spans="1:5" x14ac:dyDescent="0.15">
      <c r="A5" s="4" t="s">
        <v>5</v>
      </c>
      <c r="B5" s="9">
        <v>458</v>
      </c>
      <c r="C5" s="9">
        <v>440</v>
      </c>
      <c r="D5" s="9">
        <v>442</v>
      </c>
      <c r="E5" s="10">
        <v>445.6</v>
      </c>
    </row>
    <row r="6" spans="1:5" x14ac:dyDescent="0.15">
      <c r="B6" s="7"/>
      <c r="C6" s="7"/>
      <c r="D6" s="7"/>
      <c r="E6" s="7"/>
    </row>
    <row r="7" spans="1:5" x14ac:dyDescent="0.15">
      <c r="A7" s="2" t="s">
        <v>6</v>
      </c>
      <c r="B7" s="7"/>
      <c r="C7" s="7"/>
      <c r="D7" s="7"/>
      <c r="E7" s="7"/>
    </row>
    <row r="8" spans="1:5" x14ac:dyDescent="0.15">
      <c r="A8" s="3" t="s">
        <v>0</v>
      </c>
      <c r="B8" s="11" t="s">
        <v>2</v>
      </c>
      <c r="C8" s="11" t="s">
        <v>3</v>
      </c>
      <c r="D8" s="11" t="s">
        <v>8</v>
      </c>
      <c r="E8" s="12"/>
    </row>
    <row r="9" spans="1:5" x14ac:dyDescent="0.15">
      <c r="A9" s="2" t="s">
        <v>4</v>
      </c>
      <c r="B9" s="7">
        <v>902</v>
      </c>
      <c r="C9" s="7">
        <v>84</v>
      </c>
      <c r="D9" s="7">
        <v>83</v>
      </c>
      <c r="E9" s="8">
        <v>103</v>
      </c>
    </row>
    <row r="10" spans="1:5" x14ac:dyDescent="0.15">
      <c r="A10" s="4" t="s">
        <v>5</v>
      </c>
      <c r="B10" s="9">
        <v>723</v>
      </c>
      <c r="C10" s="9">
        <v>715</v>
      </c>
      <c r="D10" s="9">
        <v>722</v>
      </c>
      <c r="E10" s="10">
        <v>722</v>
      </c>
    </row>
    <row r="11" spans="1:5" x14ac:dyDescent="0.15">
      <c r="B11" s="7"/>
      <c r="C11" s="7"/>
      <c r="D11" s="7"/>
      <c r="E11" s="7"/>
    </row>
    <row r="12" spans="1:5" x14ac:dyDescent="0.15">
      <c r="A12" s="1" t="s">
        <v>7</v>
      </c>
      <c r="B12" s="7"/>
      <c r="C12" s="7"/>
      <c r="D12" s="7"/>
      <c r="E12" s="7"/>
    </row>
    <row r="13" spans="1:5" x14ac:dyDescent="0.15">
      <c r="A13" s="3" t="s">
        <v>0</v>
      </c>
      <c r="B13" s="11" t="s">
        <v>2</v>
      </c>
      <c r="C13" s="11" t="s">
        <v>3</v>
      </c>
      <c r="D13" s="11" t="s">
        <v>8</v>
      </c>
      <c r="E13" s="12"/>
    </row>
    <row r="14" spans="1:5" x14ac:dyDescent="0.15">
      <c r="A14" s="2" t="s">
        <v>4</v>
      </c>
      <c r="B14" s="7">
        <v>809</v>
      </c>
      <c r="C14" s="7">
        <v>93</v>
      </c>
      <c r="D14" s="7">
        <v>91</v>
      </c>
      <c r="E14" s="8">
        <v>90</v>
      </c>
    </row>
    <row r="15" spans="1:5" x14ac:dyDescent="0.15">
      <c r="A15" s="4" t="s">
        <v>5</v>
      </c>
      <c r="B15" s="9">
        <v>930</v>
      </c>
      <c r="C15" s="9">
        <v>929</v>
      </c>
      <c r="D15" s="9">
        <v>916</v>
      </c>
      <c r="E15" s="10">
        <v>919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B5F9-1686-614D-AD85-4C7B4C7D864E}">
  <dimension ref="A1:E44"/>
  <sheetViews>
    <sheetView tabSelected="1" zoomScale="150" zoomScaleNormal="150" workbookViewId="0"/>
  </sheetViews>
  <sheetFormatPr baseColWidth="10" defaultRowHeight="16" x14ac:dyDescent="0.2"/>
  <cols>
    <col min="1" max="1" width="25" bestFit="1" customWidth="1"/>
    <col min="2" max="2" width="22" customWidth="1"/>
    <col min="3" max="3" width="16.6640625" customWidth="1"/>
    <col min="4" max="4" width="18.83203125" bestFit="1" customWidth="1"/>
    <col min="5" max="5" width="14.6640625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15</v>
      </c>
      <c r="B2" s="14">
        <v>197.1</v>
      </c>
      <c r="C2" s="15">
        <f>13.8/100</f>
        <v>0.13800000000000001</v>
      </c>
      <c r="D2" s="15">
        <v>0</v>
      </c>
      <c r="E2" s="15">
        <v>0</v>
      </c>
    </row>
    <row r="3" spans="1:5" x14ac:dyDescent="0.2">
      <c r="A3" t="s">
        <v>16</v>
      </c>
      <c r="B3" s="14">
        <v>224.49</v>
      </c>
      <c r="C3" s="15">
        <f>11/100</f>
        <v>0.11</v>
      </c>
      <c r="D3" s="15">
        <v>2.2000000000000001E-7</v>
      </c>
      <c r="E3" s="14">
        <f>D3*60*60*730</f>
        <v>0.57816000000000001</v>
      </c>
    </row>
    <row r="4" spans="1:5" x14ac:dyDescent="0.2">
      <c r="A4" t="s">
        <v>23</v>
      </c>
      <c r="B4" s="14">
        <v>297.11</v>
      </c>
      <c r="C4" s="15">
        <f>24.8/100</f>
        <v>0.248</v>
      </c>
      <c r="D4" s="15">
        <v>0</v>
      </c>
      <c r="E4" s="15">
        <v>0</v>
      </c>
    </row>
    <row r="6" spans="1:5" x14ac:dyDescent="0.2">
      <c r="A6" t="s">
        <v>13</v>
      </c>
      <c r="B6">
        <v>100</v>
      </c>
    </row>
    <row r="7" spans="1:5" ht="17" x14ac:dyDescent="0.2">
      <c r="A7" t="s">
        <v>14</v>
      </c>
      <c r="B7" s="13" t="s">
        <v>15</v>
      </c>
      <c r="C7" t="s">
        <v>16</v>
      </c>
      <c r="D7" t="s">
        <v>17</v>
      </c>
    </row>
    <row r="8" spans="1:5" x14ac:dyDescent="0.2">
      <c r="A8">
        <v>1</v>
      </c>
      <c r="B8" s="16">
        <f>(B$2+$C$2*$B$6)*12</f>
        <v>2530.8000000000002</v>
      </c>
      <c r="C8" s="16">
        <f>($B$3+$C$3*$B$6+A8*$E$3)*12</f>
        <v>2832.81792</v>
      </c>
      <c r="D8" s="16">
        <f>($B$4+$C$4*$B$6+A8*$E$4)*12</f>
        <v>3862.92</v>
      </c>
    </row>
    <row r="9" spans="1:5" x14ac:dyDescent="0.2">
      <c r="A9">
        <v>50</v>
      </c>
      <c r="B9" s="16">
        <f t="shared" ref="B9:B14" si="0">(B$2+$C$2*$B$6)*12</f>
        <v>2530.8000000000002</v>
      </c>
      <c r="C9" s="16">
        <f t="shared" ref="C9:C14" si="1">($B$3+$C$3*$B$6+A9*$E$3)*12</f>
        <v>3172.7760000000003</v>
      </c>
      <c r="D9" s="16">
        <f t="shared" ref="D9:D14" si="2">($B$4+$C$4*$B$6+A9*$E$4)*12</f>
        <v>3862.92</v>
      </c>
    </row>
    <row r="10" spans="1:5" x14ac:dyDescent="0.2">
      <c r="A10">
        <v>100</v>
      </c>
      <c r="B10" s="16">
        <f t="shared" si="0"/>
        <v>2530.8000000000002</v>
      </c>
      <c r="C10" s="16">
        <f t="shared" si="1"/>
        <v>3519.6720000000005</v>
      </c>
      <c r="D10" s="16">
        <f t="shared" si="2"/>
        <v>3862.92</v>
      </c>
    </row>
    <row r="11" spans="1:5" x14ac:dyDescent="0.2">
      <c r="A11">
        <v>150</v>
      </c>
      <c r="B11" s="16">
        <f t="shared" si="0"/>
        <v>2530.8000000000002</v>
      </c>
      <c r="C11" s="16">
        <f t="shared" si="1"/>
        <v>3866.5680000000002</v>
      </c>
      <c r="D11" s="16">
        <f t="shared" si="2"/>
        <v>3862.92</v>
      </c>
    </row>
    <row r="12" spans="1:5" x14ac:dyDescent="0.2">
      <c r="A12">
        <v>200</v>
      </c>
      <c r="B12" s="16">
        <f t="shared" si="0"/>
        <v>2530.8000000000002</v>
      </c>
      <c r="C12" s="16">
        <f t="shared" si="1"/>
        <v>4213.4639999999999</v>
      </c>
      <c r="D12" s="16">
        <f t="shared" si="2"/>
        <v>3862.92</v>
      </c>
    </row>
    <row r="13" spans="1:5" x14ac:dyDescent="0.2">
      <c r="A13">
        <v>250</v>
      </c>
      <c r="B13" s="16">
        <f t="shared" si="0"/>
        <v>2530.8000000000002</v>
      </c>
      <c r="C13" s="16">
        <f t="shared" si="1"/>
        <v>4560.3599999999997</v>
      </c>
      <c r="D13" s="16">
        <f t="shared" si="2"/>
        <v>3862.92</v>
      </c>
    </row>
    <row r="14" spans="1:5" x14ac:dyDescent="0.2">
      <c r="A14">
        <v>300</v>
      </c>
      <c r="B14" s="16">
        <f t="shared" si="0"/>
        <v>2530.8000000000002</v>
      </c>
      <c r="C14" s="16">
        <f t="shared" si="1"/>
        <v>4907.2559999999994</v>
      </c>
      <c r="D14" s="16">
        <f t="shared" si="2"/>
        <v>3862.92</v>
      </c>
    </row>
    <row r="15" spans="1:5" x14ac:dyDescent="0.2">
      <c r="B15" s="14"/>
      <c r="C15" s="14"/>
      <c r="D15" s="14"/>
    </row>
    <row r="16" spans="1:5" x14ac:dyDescent="0.2">
      <c r="B16" s="14"/>
      <c r="C16" s="14"/>
      <c r="D16" s="14"/>
    </row>
    <row r="18" spans="1:4" x14ac:dyDescent="0.2">
      <c r="A18" t="s">
        <v>13</v>
      </c>
      <c r="B18">
        <v>300</v>
      </c>
    </row>
    <row r="19" spans="1:4" ht="17" x14ac:dyDescent="0.2">
      <c r="A19" t="s">
        <v>14</v>
      </c>
      <c r="B19" s="13" t="s">
        <v>15</v>
      </c>
      <c r="C19" t="s">
        <v>16</v>
      </c>
      <c r="D19" t="s">
        <v>17</v>
      </c>
    </row>
    <row r="20" spans="1:4" x14ac:dyDescent="0.2">
      <c r="A20">
        <v>1</v>
      </c>
      <c r="B20" s="16">
        <f>(B$2+$C$2*$B$18)*12</f>
        <v>2862</v>
      </c>
      <c r="C20" s="16">
        <f>($B$3+$C$3*$B$18+A20*$E$3)*12</f>
        <v>3096.8179200000004</v>
      </c>
      <c r="D20" s="16">
        <f>($B$4+$C$4*$B$18+A20*$E$4)*12</f>
        <v>4458.12</v>
      </c>
    </row>
    <row r="21" spans="1:4" x14ac:dyDescent="0.2">
      <c r="A21">
        <v>100</v>
      </c>
      <c r="B21" s="16">
        <f t="shared" ref="B21:B29" si="3">(B$2+$C$2*$B$18)*12</f>
        <v>2862</v>
      </c>
      <c r="C21" s="16">
        <f t="shared" ref="C21:C29" si="4">($B$3+$C$3*$B$18+A21*$E$3)*12</f>
        <v>3783.6720000000005</v>
      </c>
      <c r="D21" s="16">
        <f t="shared" ref="D21:D29" si="5">($B$4+$C$4*$B$18+A21*$E$4)*12</f>
        <v>4458.12</v>
      </c>
    </row>
    <row r="22" spans="1:4" x14ac:dyDescent="0.2">
      <c r="A22">
        <v>200</v>
      </c>
      <c r="B22" s="16">
        <f t="shared" si="3"/>
        <v>2862</v>
      </c>
      <c r="C22" s="16">
        <f t="shared" si="4"/>
        <v>4477.4639999999999</v>
      </c>
      <c r="D22" s="16">
        <f t="shared" si="5"/>
        <v>4458.12</v>
      </c>
    </row>
    <row r="23" spans="1:4" x14ac:dyDescent="0.2">
      <c r="A23">
        <v>300</v>
      </c>
      <c r="B23" s="16">
        <f t="shared" si="3"/>
        <v>2862</v>
      </c>
      <c r="C23" s="16">
        <f t="shared" si="4"/>
        <v>5171.2559999999994</v>
      </c>
      <c r="D23" s="16">
        <f t="shared" si="5"/>
        <v>4458.12</v>
      </c>
    </row>
    <row r="24" spans="1:4" x14ac:dyDescent="0.2">
      <c r="A24">
        <v>400</v>
      </c>
      <c r="B24" s="16">
        <f t="shared" si="3"/>
        <v>2862</v>
      </c>
      <c r="C24" s="16">
        <f t="shared" si="4"/>
        <v>5865.0480000000007</v>
      </c>
      <c r="D24" s="16">
        <f t="shared" si="5"/>
        <v>4458.12</v>
      </c>
    </row>
    <row r="25" spans="1:4" x14ac:dyDescent="0.2">
      <c r="A25">
        <v>500</v>
      </c>
      <c r="B25" s="16">
        <f t="shared" si="3"/>
        <v>2862</v>
      </c>
      <c r="C25" s="16">
        <f t="shared" si="4"/>
        <v>6558.8399999999992</v>
      </c>
      <c r="D25" s="16">
        <f t="shared" si="5"/>
        <v>4458.12</v>
      </c>
    </row>
    <row r="26" spans="1:4" x14ac:dyDescent="0.2">
      <c r="A26">
        <v>600</v>
      </c>
      <c r="B26" s="16">
        <f t="shared" si="3"/>
        <v>2862</v>
      </c>
      <c r="C26" s="16">
        <f t="shared" si="4"/>
        <v>7252.6319999999996</v>
      </c>
      <c r="D26" s="16">
        <f t="shared" si="5"/>
        <v>4458.12</v>
      </c>
    </row>
    <row r="27" spans="1:4" x14ac:dyDescent="0.2">
      <c r="A27">
        <v>700</v>
      </c>
      <c r="B27" s="16">
        <f t="shared" si="3"/>
        <v>2862</v>
      </c>
      <c r="C27" s="16">
        <f t="shared" si="4"/>
        <v>7946.424</v>
      </c>
      <c r="D27" s="16">
        <f t="shared" si="5"/>
        <v>4458.12</v>
      </c>
    </row>
    <row r="28" spans="1:4" x14ac:dyDescent="0.2">
      <c r="A28">
        <v>800</v>
      </c>
      <c r="B28" s="16">
        <f t="shared" si="3"/>
        <v>2862</v>
      </c>
      <c r="C28" s="16">
        <f t="shared" si="4"/>
        <v>8640.2160000000003</v>
      </c>
      <c r="D28" s="16">
        <f t="shared" si="5"/>
        <v>4458.12</v>
      </c>
    </row>
    <row r="29" spans="1:4" x14ac:dyDescent="0.2">
      <c r="A29">
        <v>900</v>
      </c>
      <c r="B29" s="16">
        <f t="shared" si="3"/>
        <v>2862</v>
      </c>
      <c r="C29" s="16">
        <f t="shared" si="4"/>
        <v>9334.0080000000016</v>
      </c>
      <c r="D29" s="16">
        <f t="shared" si="5"/>
        <v>4458.12</v>
      </c>
    </row>
    <row r="30" spans="1:4" x14ac:dyDescent="0.2">
      <c r="B30" s="16"/>
      <c r="C30" s="16"/>
      <c r="D30" s="16"/>
    </row>
    <row r="33" spans="1:4" x14ac:dyDescent="0.2">
      <c r="A33" t="s">
        <v>13</v>
      </c>
      <c r="B33">
        <v>1000</v>
      </c>
    </row>
    <row r="34" spans="1:4" ht="17" x14ac:dyDescent="0.2">
      <c r="A34" t="s">
        <v>14</v>
      </c>
      <c r="B34" s="13" t="s">
        <v>15</v>
      </c>
      <c r="C34" t="s">
        <v>16</v>
      </c>
      <c r="D34" t="s">
        <v>17</v>
      </c>
    </row>
    <row r="35" spans="1:4" x14ac:dyDescent="0.2">
      <c r="A35">
        <v>1</v>
      </c>
      <c r="B35" s="16">
        <f>(B$2+$C$2*$B$33)*12</f>
        <v>4021.2000000000003</v>
      </c>
      <c r="C35" s="16">
        <f>($B$3+$C$3*$B$33+A35*$E$3)*12</f>
        <v>4020.8179200000004</v>
      </c>
      <c r="D35" s="16">
        <f>($B$4+$C$4*$B$33+A35*$E$4)*12</f>
        <v>6541.32</v>
      </c>
    </row>
    <row r="36" spans="1:4" x14ac:dyDescent="0.2">
      <c r="A36">
        <v>500</v>
      </c>
      <c r="B36" s="16">
        <f t="shared" ref="B36:B44" si="6">(B$2+$C$2*$B$33)*12</f>
        <v>4021.2000000000003</v>
      </c>
      <c r="C36" s="16">
        <f t="shared" ref="C36:C44" si="7">($B$3+$C$3*$B$33+A36*$E$3)*12</f>
        <v>7482.8399999999992</v>
      </c>
      <c r="D36" s="16">
        <f t="shared" ref="D36:D44" si="8">($B$4+$C$4*$B$33+A36*$E$4)*12</f>
        <v>6541.32</v>
      </c>
    </row>
    <row r="37" spans="1:4" x14ac:dyDescent="0.2">
      <c r="A37">
        <v>1000</v>
      </c>
      <c r="B37" s="16">
        <f t="shared" si="6"/>
        <v>4021.2000000000003</v>
      </c>
      <c r="C37" s="16">
        <f t="shared" si="7"/>
        <v>10951.8</v>
      </c>
      <c r="D37" s="16">
        <f t="shared" si="8"/>
        <v>6541.32</v>
      </c>
    </row>
    <row r="38" spans="1:4" x14ac:dyDescent="0.2">
      <c r="A38">
        <v>1500</v>
      </c>
      <c r="B38" s="16">
        <f t="shared" si="6"/>
        <v>4021.2000000000003</v>
      </c>
      <c r="C38" s="16">
        <f t="shared" si="7"/>
        <v>14420.76</v>
      </c>
      <c r="D38" s="16">
        <f t="shared" si="8"/>
        <v>6541.32</v>
      </c>
    </row>
    <row r="39" spans="1:4" x14ac:dyDescent="0.2">
      <c r="A39">
        <v>2000</v>
      </c>
      <c r="B39" s="16">
        <f t="shared" si="6"/>
        <v>4021.2000000000003</v>
      </c>
      <c r="C39" s="16">
        <f t="shared" si="7"/>
        <v>17889.72</v>
      </c>
      <c r="D39" s="16">
        <f t="shared" si="8"/>
        <v>6541.32</v>
      </c>
    </row>
    <row r="40" spans="1:4" x14ac:dyDescent="0.2">
      <c r="A40">
        <v>2500</v>
      </c>
      <c r="B40" s="16">
        <f t="shared" si="6"/>
        <v>4021.2000000000003</v>
      </c>
      <c r="C40" s="16">
        <f t="shared" si="7"/>
        <v>21358.68</v>
      </c>
      <c r="D40" s="16">
        <f t="shared" si="8"/>
        <v>6541.32</v>
      </c>
    </row>
    <row r="41" spans="1:4" x14ac:dyDescent="0.2">
      <c r="A41">
        <v>3000</v>
      </c>
      <c r="B41" s="16">
        <f t="shared" si="6"/>
        <v>4021.2000000000003</v>
      </c>
      <c r="C41" s="16">
        <f t="shared" si="7"/>
        <v>24827.640000000003</v>
      </c>
      <c r="D41" s="16">
        <f t="shared" si="8"/>
        <v>6541.32</v>
      </c>
    </row>
    <row r="42" spans="1:4" x14ac:dyDescent="0.2">
      <c r="B42" s="16"/>
      <c r="C42" s="16"/>
      <c r="D42" s="16"/>
    </row>
    <row r="43" spans="1:4" x14ac:dyDescent="0.2">
      <c r="B43" s="16"/>
      <c r="C43" s="16"/>
      <c r="D43" s="16"/>
    </row>
    <row r="44" spans="1:4" x14ac:dyDescent="0.2">
      <c r="B44" s="16"/>
      <c r="C44" s="16"/>
      <c r="D44" s="16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Costs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2023-06-16T04:49:49Z</dcterms:created>
  <dcterms:modified xsi:type="dcterms:W3CDTF">2023-06-17T03:27:39Z</dcterms:modified>
  <cp:category/>
</cp:coreProperties>
</file>