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dataCharacteristics" sheetId="2" state="visible" r:id="rId3"/>
    <sheet name="Encoding" sheetId="3" state="visible" r:id="rId4"/>
    <sheet name="integration" sheetId="4" state="visible" r:id="rId5"/>
    <sheet name="promoters" sheetId="5" state="visible" r:id="rId6"/>
    <sheet name="TAGcalculation" sheetId="6" state="visible" r:id="rId7"/>
  </sheets>
  <definedNames>
    <definedName function="false" hidden="true" localSheetId="1" name="_xlnm._FilterDatabase" vbProcedure="false">dataCharacteristics!$CI$1:$CJ$1</definedName>
    <definedName function="false" hidden="true" localSheetId="2" name="_xlnm._FilterDatabase" vbProcedure="false">Encoding!$A$1:$CD$242</definedName>
    <definedName function="false" hidden="true" localSheetId="3" name="_xlnm._FilterDatabase" vbProcedure="false">integration!$A$1:$E$1</definedName>
    <definedName function="false" hidden="false" localSheetId="4" name="_xlnm._FilterDatabase" vbProcedure="false">promoters!#ref!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combine into subsets: W29 derived; H222 derived; others?</t>
        </r>
      </text>
    </comment>
    <comment ref="A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combine 2,4,3</t>
        </r>
      </text>
    </comment>
    <comment ref="AK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0-0.01, 0.01-0.075, 0.075-.250; &gt;.250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combine 2,4,3</t>
        </r>
      </text>
    </comment>
    <comment ref="AH12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longer in genome</t>
        </r>
      </text>
    </comment>
    <comment ref="AH219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paper used a heterlogous XYL1 and XYL2</t>
        </r>
      </text>
    </comment>
    <comment ref="AI99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gene GND1, GND2</t>
        </r>
      </text>
    </comment>
    <comment ref="AI10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gene GND1, GND2</t>
        </r>
      </text>
    </comment>
    <comment ref="AU1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pubchem, fatty acids</t>
        </r>
      </text>
    </comment>
    <comment ref="AU2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approximate, pubchem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R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Jeff: Gene Promoters:
0: unknown strength
1: weak :FBA,GPAT,EXP1
2: medium : GPD,hp4d,
3: strong : pTEF
4: stronger: pTEFin,pUSA1B16
5:
6:
pTUB1?
GPM1 said to be as strong as tef. FBA said to be higher strength p94</t>
        </r>
      </text>
    </comment>
    <comment ref="AS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Jeff: Gene Promoters:
0: unknown strength
1: weak :FBA,GPAT,EXP1
2: medium : GPD,hp4d,
3: strong : pTEF
4: stronger: pTEFin,pUSA1B16
5:
6:
pTUB1?
GPM1 said to be as strong as tef. FBA said to be higher strength p94</t>
        </r>
      </text>
    </comment>
    <comment ref="AU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Jeff: Gene Promoters:
0: unknown strength
1: weak :FBA,GPAT,EXP1
2: medium : GPD,hp4d,
3: strong : pTEF
4: stronger: pTEFin,pUSA1B16
 pYPLX?--TEFin promoter (p41)
pTUB1?
9: inducible
GPM1 said to be as strong as tef. FBA said to be higher strength p94</t>
        </r>
      </text>
    </comment>
    <comment ref="AU33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16dTEF, from "tuning gene expression in yarrowia lipolytica by a hybrid proomnter approach"</t>
        </r>
      </text>
    </comment>
    <comment ref="AU193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U193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U193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U193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U193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V33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16dTEF, from "tuning gene expression in yarrowia lipolytica by a hybrid proomnter approach"</t>
        </r>
      </text>
    </comment>
    <comment ref="AV193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V193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V193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V193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V193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X33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16dTEF, from "tuning gene expression in yarrowia lipolytica by a hybrid proomnter approach"</t>
        </r>
      </text>
    </comment>
    <comment ref="AX193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X193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X193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X193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X193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</commentList>
</comments>
</file>

<file path=xl/sharedStrings.xml><?xml version="1.0" encoding="utf-8"?>
<sst xmlns="http://schemas.openxmlformats.org/spreadsheetml/2006/main" count="4634" uniqueCount="1589">
  <si>
    <t xml:space="preserve">Supplemental Excel File 3- DataCharateristics &amp; Encoding</t>
  </si>
  <si>
    <t xml:space="preserve">Integrated data mining, genome-scale modeling, and machine learning for predicting yeast bioproduction.</t>
  </si>
  <si>
    <t xml:space="preserve">Description: charactistics of information contained within the database and encoding used for compiling machine learning features as described in the publication.</t>
  </si>
  <si>
    <t xml:space="preserve">Sheets.</t>
  </si>
  <si>
    <t xml:space="preserve">dataCharacteristics</t>
  </si>
  <si>
    <t xml:space="preserve">Summary of information contained within the database</t>
  </si>
  <si>
    <t xml:space="preserve">Encoding</t>
  </si>
  <si>
    <t xml:space="preserve">Feature encoding dictionaries used.</t>
  </si>
  <si>
    <t xml:space="preserve">integration</t>
  </si>
  <si>
    <t xml:space="preserve">list of classes used for the integration site encoding</t>
  </si>
  <si>
    <t xml:space="preserve">promoters</t>
  </si>
  <si>
    <t xml:space="preserve">list of data from publications used to create the promoter strenght dict for encoding.</t>
  </si>
  <si>
    <t xml:space="preserve">TAGcalculation</t>
  </si>
  <si>
    <t xml:space="preserve">method used for calculating the TAG product thermodynamic properties based on the measured fatty acid/lipid composition. Values obtaned from the equilibrator calculator for uncharged species</t>
  </si>
  <si>
    <t xml:space="preserve">product_name</t>
  </si>
  <si>
    <t xml:space="preserve">percent</t>
  </si>
  <si>
    <t xml:space="preserve">counts</t>
  </si>
  <si>
    <t xml:space="preserve">genes_modified</t>
  </si>
  <si>
    <t xml:space="preserve">strain_background</t>
  </si>
  <si>
    <t xml:space="preserve">oxygen</t>
  </si>
  <si>
    <t xml:space="preserve">pH</t>
  </si>
  <si>
    <t xml:space="preserve">cs1</t>
  </si>
  <si>
    <t xml:space="preserve">cs2</t>
  </si>
  <si>
    <t xml:space="preserve">reactor_type</t>
  </si>
  <si>
    <t xml:space="preserve">rxt_volume</t>
  </si>
  <si>
    <t xml:space="preserve">media</t>
  </si>
  <si>
    <t xml:space="preserve">temp</t>
  </si>
  <si>
    <t xml:space="preserve">N2_content</t>
  </si>
  <si>
    <t xml:space="preserve">N2Source</t>
  </si>
  <si>
    <t xml:space="preserve">#N2 sources</t>
  </si>
  <si>
    <t xml:space="preserve">Gene</t>
  </si>
  <si>
    <t xml:space="preserve">Times Engineered</t>
  </si>
  <si>
    <t xml:space="preserve">Native Genes</t>
  </si>
  <si>
    <t xml:space="preserve">Heterologous genes</t>
  </si>
  <si>
    <t xml:space="preserve">GeneKO</t>
  </si>
  <si>
    <t xml:space="preserve">Times</t>
  </si>
  <si>
    <t xml:space="preserve">OverExpressed</t>
  </si>
  <si>
    <t xml:space="preserve">NativeOverExpressed</t>
  </si>
  <si>
    <t xml:space="preserve">Genes not overexpressed/nor engineered</t>
  </si>
  <si>
    <t xml:space="preserve">NativeGene</t>
  </si>
  <si>
    <t xml:space="preserve">(Traditional name)</t>
  </si>
  <si>
    <t xml:space="preserve">in_iYLI647</t>
  </si>
  <si>
    <t xml:space="preserve">in_iMK735</t>
  </si>
  <si>
    <t xml:space="preserve">in_YALi4</t>
  </si>
  <si>
    <t xml:space="preserve">in_iNL895</t>
  </si>
  <si>
    <t xml:space="preserve">in_iYL_2.0</t>
  </si>
  <si>
    <t xml:space="preserve">Promoter</t>
  </si>
  <si>
    <t xml:space="preserve">Counts</t>
  </si>
  <si>
    <t xml:space="preserve">Directed Evo</t>
  </si>
  <si>
    <t xml:space="preserve">Integration Site</t>
  </si>
  <si>
    <t xml:space="preserve">Plasmid</t>
  </si>
  <si>
    <t xml:space="preserve">Directprecurser</t>
  </si>
  <si>
    <t xml:space="preserve">Central Carbon</t>
  </si>
  <si>
    <t xml:space="preserve">products (387) &lt;= 10 mg/L</t>
  </si>
  <si>
    <t xml:space="preserve">product (1017) &lt;= 100 mg/L</t>
  </si>
  <si>
    <t xml:space="preserve">Lipids</t>
  </si>
  <si>
    <t xml:space="preserve">PO1f</t>
  </si>
  <si>
    <t xml:space="preserve">YP</t>
  </si>
  <si>
    <t xml:space="preserve">1 source</t>
  </si>
  <si>
    <t xml:space="preserve">HMG1</t>
  </si>
  <si>
    <t xml:space="preserve">xdCrtI</t>
  </si>
  <si>
    <t xml:space="preserve">PEX10</t>
  </si>
  <si>
    <t xml:space="preserve">SQS1</t>
  </si>
  <si>
    <t xml:space="preserve">AAT1</t>
  </si>
  <si>
    <t xml:space="preserve">NA</t>
  </si>
  <si>
    <t xml:space="preserve">No</t>
  </si>
  <si>
    <t xml:space="preserve">rDNA</t>
  </si>
  <si>
    <t xml:space="preserve">Malonyl-CoA</t>
  </si>
  <si>
    <t xml:space="preserve">Acetyl-CoA</t>
  </si>
  <si>
    <t xml:space="preserve">Limonene          99</t>
  </si>
  <si>
    <t xml:space="preserve">Limonene            145</t>
  </si>
  <si>
    <t xml:space="preserve">Citrate</t>
  </si>
  <si>
    <t xml:space="preserve">GB20</t>
  </si>
  <si>
    <t xml:space="preserve">YNB</t>
  </si>
  <si>
    <t xml:space="preserve">AS</t>
  </si>
  <si>
    <t xml:space="preserve">2 sources</t>
  </si>
  <si>
    <t xml:space="preserve">AS,YE</t>
  </si>
  <si>
    <t xml:space="preserve">xdCrtYB</t>
  </si>
  <si>
    <t xml:space="preserve">SDH5</t>
  </si>
  <si>
    <t xml:space="preserve">hpBKT</t>
  </si>
  <si>
    <t xml:space="preserve">tHMG1</t>
  </si>
  <si>
    <t xml:space="preserve">LEU2</t>
  </si>
  <si>
    <t xml:space="preserve">AAT1-2</t>
  </si>
  <si>
    <t xml:space="preserve">pTEFin</t>
  </si>
  <si>
    <t xml:space="preserve">Yes</t>
  </si>
  <si>
    <t xml:space="preserve">Dihydroxyacetone phosphate</t>
  </si>
  <si>
    <t xml:space="preserve">Canthaxanthin     49</t>
  </si>
  <si>
    <t xml:space="preserve">b-Carotene          129</t>
  </si>
  <si>
    <t xml:space="preserve">b-Carotene</t>
  </si>
  <si>
    <t xml:space="preserve">ATCC 201249</t>
  </si>
  <si>
    <t xml:space="preserve">MM</t>
  </si>
  <si>
    <t xml:space="preserve">YE</t>
  </si>
  <si>
    <t xml:space="preserve">3 sources</t>
  </si>
  <si>
    <t xml:space="preserve">xdCrtE</t>
  </si>
  <si>
    <t xml:space="preserve">ACH1</t>
  </si>
  <si>
    <t xml:space="preserve">ACC1</t>
  </si>
  <si>
    <t xml:space="preserve">URA3</t>
  </si>
  <si>
    <t xml:space="preserve">ACBP</t>
  </si>
  <si>
    <t xml:space="preserve">pTEF1</t>
  </si>
  <si>
    <t xml:space="preserve">RA</t>
  </si>
  <si>
    <t xml:space="preserve">Squalene          37</t>
  </si>
  <si>
    <t xml:space="preserve">Canthaxanthin        98</t>
  </si>
  <si>
    <t xml:space="preserve">Succinate</t>
  </si>
  <si>
    <t xml:space="preserve">PO1g</t>
  </si>
  <si>
    <t xml:space="preserve">2a</t>
  </si>
  <si>
    <t xml:space="preserve">EPMG</t>
  </si>
  <si>
    <t xml:space="preserve">AC</t>
  </si>
  <si>
    <t xml:space="preserve">synGGPPs7</t>
  </si>
  <si>
    <t xml:space="preserve">KU70</t>
  </si>
  <si>
    <t xml:space="preserve">paCrtZ</t>
  </si>
  <si>
    <t xml:space="preserve">GGS1</t>
  </si>
  <si>
    <t xml:space="preserve">FAS1</t>
  </si>
  <si>
    <t xml:space="preserve">hp4d</t>
  </si>
  <si>
    <t xml:space="preserve">IntF</t>
  </si>
  <si>
    <t xml:space="preserve">Lycopene</t>
  </si>
  <si>
    <t xml:space="preserve">Betulinic acid    30</t>
  </si>
  <si>
    <t xml:space="preserve">Astaxanthin          86</t>
  </si>
  <si>
    <t xml:space="preserve">Limonene</t>
  </si>
  <si>
    <t xml:space="preserve">PO1d</t>
  </si>
  <si>
    <t xml:space="preserve">MMye</t>
  </si>
  <si>
    <t xml:space="preserve">AA</t>
  </si>
  <si>
    <t xml:space="preserve">AS,AC</t>
  </si>
  <si>
    <t xml:space="preserve">DGA1</t>
  </si>
  <si>
    <t xml:space="preserve">POX2</t>
  </si>
  <si>
    <t xml:space="preserve">psCrtW</t>
  </si>
  <si>
    <t xml:space="preserve">ERG12</t>
  </si>
  <si>
    <t xml:space="preserve">pFBA1</t>
  </si>
  <si>
    <t xml:space="preserve">Zeta</t>
  </si>
  <si>
    <t xml:space="preserve">pINA1269</t>
  </si>
  <si>
    <t xml:space="preserve">E4P</t>
  </si>
  <si>
    <t xml:space="preserve">Lycopene          28</t>
  </si>
  <si>
    <t xml:space="preserve">Echinenone           84</t>
  </si>
  <si>
    <t xml:space="preserve">Triacetic acid lactone</t>
  </si>
  <si>
    <t xml:space="preserve">W29</t>
  </si>
  <si>
    <t xml:space="preserve">CSM</t>
  </si>
  <si>
    <t xml:space="preserve">Urea</t>
  </si>
  <si>
    <t xml:space="preserve">AS,AA</t>
  </si>
  <si>
    <t xml:space="preserve">POX6</t>
  </si>
  <si>
    <t xml:space="preserve">ERG20</t>
  </si>
  <si>
    <t xml:space="preserve">ACL1</t>
  </si>
  <si>
    <t xml:space="preserve">pGPD1</t>
  </si>
  <si>
    <t xml:space="preserve">BR3</t>
  </si>
  <si>
    <t xml:space="preserve">IntB</t>
  </si>
  <si>
    <t xml:space="preserve">FPP</t>
  </si>
  <si>
    <t xml:space="preserve">Pyruvate</t>
  </si>
  <si>
    <t xml:space="preserve">Astaxanthin       26</t>
  </si>
  <si>
    <t xml:space="preserve">Squalene             56</t>
  </si>
  <si>
    <t xml:space="preserve">H222</t>
  </si>
  <si>
    <t xml:space="preserve">DSMue</t>
  </si>
  <si>
    <t xml:space="preserve">CSL</t>
  </si>
  <si>
    <t xml:space="preserve">AC,YE</t>
  </si>
  <si>
    <t xml:space="preserve">hpCrtZ</t>
  </si>
  <si>
    <t xml:space="preserve">POX5</t>
  </si>
  <si>
    <t xml:space="preserve">ACL2</t>
  </si>
  <si>
    <t xml:space="preserve">pEXP1</t>
  </si>
  <si>
    <t xml:space="preserve">PA</t>
  </si>
  <si>
    <t xml:space="preserve">pINA1312</t>
  </si>
  <si>
    <t xml:space="preserve">AKG</t>
  </si>
  <si>
    <t xml:space="preserve">Linalool          20</t>
  </si>
  <si>
    <t xml:space="preserve">Betulin              52</t>
  </si>
  <si>
    <t xml:space="preserve">SWJ-1b</t>
  </si>
  <si>
    <t xml:space="preserve">YNBaa</t>
  </si>
  <si>
    <t xml:space="preserve">T</t>
  </si>
  <si>
    <t xml:space="preserve">POX4</t>
  </si>
  <si>
    <t xml:space="preserve">DGA2</t>
  </si>
  <si>
    <t xml:space="preserve">ACO1</t>
  </si>
  <si>
    <t xml:space="preserve">16dTEF1</t>
  </si>
  <si>
    <t xml:space="preserve">F6P</t>
  </si>
  <si>
    <t xml:space="preserve">b-Carotene        16</t>
  </si>
  <si>
    <t xml:space="preserve">Lycopene             48</t>
  </si>
  <si>
    <t xml:space="preserve">Erythritol</t>
  </si>
  <si>
    <t xml:space="preserve">Wratislavia K1</t>
  </si>
  <si>
    <t xml:space="preserve">S2</t>
  </si>
  <si>
    <t xml:space="preserve">YT</t>
  </si>
  <si>
    <t xml:space="preserve">LUP1</t>
  </si>
  <si>
    <t xml:space="preserve">POX3</t>
  </si>
  <si>
    <t xml:space="preserve">ERG9</t>
  </si>
  <si>
    <t xml:space="preserve">ACOAAT1</t>
  </si>
  <si>
    <t xml:space="preserve">ACO2</t>
  </si>
  <si>
    <t xml:space="preserve">pFBAin</t>
  </si>
  <si>
    <t xml:space="preserve">IntE</t>
  </si>
  <si>
    <t xml:space="preserve">Isocitrate</t>
  </si>
  <si>
    <t xml:space="preserve">Betulin           13</t>
  </si>
  <si>
    <t xml:space="preserve">Protopanaxadiol      31</t>
  </si>
  <si>
    <t xml:space="preserve">Canthaxanthin</t>
  </si>
  <si>
    <t xml:space="preserve">ACA-DC 50109</t>
  </si>
  <si>
    <t xml:space="preserve">YNBye</t>
  </si>
  <si>
    <t xml:space="preserve">P</t>
  </si>
  <si>
    <t xml:space="preserve">AC,AA</t>
  </si>
  <si>
    <t xml:space="preserve">POX1</t>
  </si>
  <si>
    <t xml:space="preserve">ghP2SG1</t>
  </si>
  <si>
    <t xml:space="preserve">ERG8</t>
  </si>
  <si>
    <t xml:space="preserve">ACOAAT2</t>
  </si>
  <si>
    <t xml:space="preserve">pUAS1b16TEF</t>
  </si>
  <si>
    <t xml:space="preserve">BR31</t>
  </si>
  <si>
    <t xml:space="preserve">Erythrose</t>
  </si>
  <si>
    <t xml:space="preserve">PEP</t>
  </si>
  <si>
    <t xml:space="preserve">a-Santalene       12</t>
  </si>
  <si>
    <t xml:space="preserve">Betulinic acid       31</t>
  </si>
  <si>
    <t xml:space="preserve">Astaxanthin</t>
  </si>
  <si>
    <t xml:space="preserve">A-10</t>
  </si>
  <si>
    <t xml:space="preserve">PM1</t>
  </si>
  <si>
    <t xml:space="preserve">AmA</t>
  </si>
  <si>
    <t xml:space="preserve">CSL,T</t>
  </si>
  <si>
    <t xml:space="preserve">paCrtB</t>
  </si>
  <si>
    <t xml:space="preserve">TGL4</t>
  </si>
  <si>
    <t xml:space="preserve">HMGS</t>
  </si>
  <si>
    <t xml:space="preserve">ACS1</t>
  </si>
  <si>
    <t xml:space="preserve">pGPD2</t>
  </si>
  <si>
    <t xml:space="preserve">KU80</t>
  </si>
  <si>
    <t xml:space="preserve">pYLEX1</t>
  </si>
  <si>
    <t xml:space="preserve">OAA</t>
  </si>
  <si>
    <t xml:space="preserve">Pregnenolone      11</t>
  </si>
  <si>
    <t xml:space="preserve">a-Farnesene          28</t>
  </si>
  <si>
    <t xml:space="preserve">Echinenone</t>
  </si>
  <si>
    <t xml:space="preserve">H355</t>
  </si>
  <si>
    <t xml:space="preserve">YSC</t>
  </si>
  <si>
    <t xml:space="preserve">AT</t>
  </si>
  <si>
    <t xml:space="preserve">paCrtI</t>
  </si>
  <si>
    <t xml:space="preserve">MFE1</t>
  </si>
  <si>
    <t xml:space="preserve">GPD1</t>
  </si>
  <si>
    <t xml:space="preserve">ACS2</t>
  </si>
  <si>
    <t xml:space="preserve">ACS</t>
  </si>
  <si>
    <t xml:space="preserve">ut8</t>
  </si>
  <si>
    <t xml:space="preserve">Malate</t>
  </si>
  <si>
    <t xml:space="preserve">a-Farnesene       10</t>
  </si>
  <si>
    <t xml:space="preserve">Linalool             20</t>
  </si>
  <si>
    <t xml:space="preserve">Betulin</t>
  </si>
  <si>
    <t xml:space="preserve">CICC 31596</t>
  </si>
  <si>
    <t xml:space="preserve">CA</t>
  </si>
  <si>
    <t xml:space="preserve">AA,AS</t>
  </si>
  <si>
    <t xml:space="preserve">paCrtE</t>
  </si>
  <si>
    <t xml:space="preserve">FAA1</t>
  </si>
  <si>
    <t xml:space="preserve">IDI</t>
  </si>
  <si>
    <t xml:space="preserve">ADX</t>
  </si>
  <si>
    <t xml:space="preserve">pUC19</t>
  </si>
  <si>
    <t xml:space="preserve">GPP</t>
  </si>
  <si>
    <t xml:space="preserve">Glucose-6-phosphate</t>
  </si>
  <si>
    <t xml:space="preserve">Pentane            8</t>
  </si>
  <si>
    <t xml:space="preserve">Naringenin           20</t>
  </si>
  <si>
    <t xml:space="preserve">Mannitol</t>
  </si>
  <si>
    <t xml:space="preserve">PO1h</t>
  </si>
  <si>
    <t xml:space="preserve">PM</t>
  </si>
  <si>
    <t xml:space="preserve">AN</t>
  </si>
  <si>
    <t xml:space="preserve">AA,Urea</t>
  </si>
  <si>
    <t xml:space="preserve">CYP716A180</t>
  </si>
  <si>
    <t xml:space="preserve">ALD1</t>
  </si>
  <si>
    <t xml:space="preserve">pTUB1</t>
  </si>
  <si>
    <t xml:space="preserve">Ku70</t>
  </si>
  <si>
    <t xml:space="preserve">Lupeol</t>
  </si>
  <si>
    <t xml:space="preserve">Fumarate</t>
  </si>
  <si>
    <t xml:space="preserve">b-Ionone           7</t>
  </si>
  <si>
    <t xml:space="preserve">b-Ionone             19</t>
  </si>
  <si>
    <t xml:space="preserve">VKM Y-2373</t>
  </si>
  <si>
    <t xml:space="preserve">K&amp;R</t>
  </si>
  <si>
    <t xml:space="preserve">AP</t>
  </si>
  <si>
    <t xml:space="preserve">TNDPS1</t>
  </si>
  <si>
    <t xml:space="preserve">ERG19</t>
  </si>
  <si>
    <t xml:space="preserve">ALD2</t>
  </si>
  <si>
    <t xml:space="preserve">ADH</t>
  </si>
  <si>
    <t xml:space="preserve">pUAS4bTEF</t>
  </si>
  <si>
    <t xml:space="preserve">Ku80</t>
  </si>
  <si>
    <t xml:space="preserve">Mannitol-1-phosphate</t>
  </si>
  <si>
    <t xml:space="preserve">Ribulose-5-phosphate</t>
  </si>
  <si>
    <t xml:space="preserve">Riboflavin         5</t>
  </si>
  <si>
    <t xml:space="preserve">a-Santalene          18</t>
  </si>
  <si>
    <t xml:space="preserve">WSH-Z06</t>
  </si>
  <si>
    <t xml:space="preserve">MP</t>
  </si>
  <si>
    <t xml:space="preserve">TE</t>
  </si>
  <si>
    <t xml:space="preserve">AA,AS,Urea</t>
  </si>
  <si>
    <t xml:space="preserve">tLS</t>
  </si>
  <si>
    <t xml:space="preserve">ERG5</t>
  </si>
  <si>
    <t xml:space="preserve">XKS</t>
  </si>
  <si>
    <t xml:space="preserve">ALD3</t>
  </si>
  <si>
    <t xml:space="preserve">URA2</t>
  </si>
  <si>
    <t xml:space="preserve">1-decanol          5</t>
  </si>
  <si>
    <t xml:space="preserve">Amorphadiene         17</t>
  </si>
  <si>
    <t xml:space="preserve">Squalene</t>
  </si>
  <si>
    <t xml:space="preserve">VKM Y-2378</t>
  </si>
  <si>
    <t xml:space="preserve">KY</t>
  </si>
  <si>
    <t xml:space="preserve">FWH</t>
  </si>
  <si>
    <t xml:space="preserve">CSL,YE</t>
  </si>
  <si>
    <t xml:space="preserve">carB</t>
  </si>
  <si>
    <t xml:space="preserve">ARE1</t>
  </si>
  <si>
    <t xml:space="preserve">ALD4</t>
  </si>
  <si>
    <t xml:space="preserve">PYC1</t>
  </si>
  <si>
    <t xml:space="preserve">Phytoene</t>
  </si>
  <si>
    <t xml:space="preserve">1-butanol          4</t>
  </si>
  <si>
    <t xml:space="preserve">Pregnenolone         15</t>
  </si>
  <si>
    <t xml:space="preserve">Acetate</t>
  </si>
  <si>
    <t xml:space="preserve">CLIB138</t>
  </si>
  <si>
    <t xml:space="preserve">MMte</t>
  </si>
  <si>
    <t xml:space="preserve">ecAtob</t>
  </si>
  <si>
    <t xml:space="preserve">LRO1</t>
  </si>
  <si>
    <t xml:space="preserve">TKL</t>
  </si>
  <si>
    <t xml:space="preserve">ALD5</t>
  </si>
  <si>
    <t xml:space="preserve">FUM1</t>
  </si>
  <si>
    <t xml:space="preserve">pUC</t>
  </si>
  <si>
    <t xml:space="preserve">NPP</t>
  </si>
  <si>
    <t xml:space="preserve">Valencene          3</t>
  </si>
  <si>
    <t xml:space="preserve">Riboflavin           12</t>
  </si>
  <si>
    <t xml:space="preserve">FAEE</t>
  </si>
  <si>
    <t xml:space="preserve">LGAM S7</t>
  </si>
  <si>
    <t xml:space="preserve">CM3</t>
  </si>
  <si>
    <t xml:space="preserve">BE</t>
  </si>
  <si>
    <t xml:space="preserve">AC,CA</t>
  </si>
  <si>
    <t xml:space="preserve">bpHMG1</t>
  </si>
  <si>
    <t xml:space="preserve">GUT2</t>
  </si>
  <si>
    <t xml:space="preserve">TAL</t>
  </si>
  <si>
    <t xml:space="preserve">ALD6</t>
  </si>
  <si>
    <t xml:space="preserve">pXPR2</t>
  </si>
  <si>
    <t xml:space="preserve">Acetaldehyde</t>
  </si>
  <si>
    <t xml:space="preserve">Lupeol             1</t>
  </si>
  <si>
    <t xml:space="preserve">1-butanol            10</t>
  </si>
  <si>
    <t xml:space="preserve">Protopanaxadiol</t>
  </si>
  <si>
    <t xml:space="preserve">ATCC 20362</t>
  </si>
  <si>
    <t xml:space="preserve">MMmp</t>
  </si>
  <si>
    <t xml:space="preserve">Glutamate</t>
  </si>
  <si>
    <t xml:space="preserve">ssXYL2</t>
  </si>
  <si>
    <t xml:space="preserve">TX</t>
  </si>
  <si>
    <t xml:space="preserve">ALK5</t>
  </si>
  <si>
    <t xml:space="preserve">pPGM</t>
  </si>
  <si>
    <t xml:space="preserve">IntD</t>
  </si>
  <si>
    <t xml:space="preserve">pox5</t>
  </si>
  <si>
    <t xml:space="preserve">Dammarenediol-II</t>
  </si>
  <si>
    <t xml:space="preserve">Naringenin         1</t>
  </si>
  <si>
    <t xml:space="preserve">Arachidonic acid      9</t>
  </si>
  <si>
    <t xml:space="preserve">a-Farnesene</t>
  </si>
  <si>
    <t xml:space="preserve">CGMCC7326</t>
  </si>
  <si>
    <t xml:space="preserve">CM1</t>
  </si>
  <si>
    <t xml:space="preserve">KN</t>
  </si>
  <si>
    <t xml:space="preserve">ssXYL1</t>
  </si>
  <si>
    <t xml:space="preserve">mga2</t>
  </si>
  <si>
    <t xml:space="preserve">PDC2</t>
  </si>
  <si>
    <t xml:space="preserve">AMPD</t>
  </si>
  <si>
    <t xml:space="preserve">UAS1B16TEF</t>
  </si>
  <si>
    <t xml:space="preserve">lip1</t>
  </si>
  <si>
    <t xml:space="preserve">Naringenin chalcone</t>
  </si>
  <si>
    <t xml:space="preserve">Echinenone         1</t>
  </si>
  <si>
    <t xml:space="preserve">Pentane               8</t>
  </si>
  <si>
    <t xml:space="preserve">b-Ionone</t>
  </si>
  <si>
    <t xml:space="preserve">374/4</t>
  </si>
  <si>
    <t xml:space="preserve">YPr</t>
  </si>
  <si>
    <t xml:space="preserve">SCP</t>
  </si>
  <si>
    <t xml:space="preserve">ljCPR</t>
  </si>
  <si>
    <t xml:space="preserve">YALI0E17787g</t>
  </si>
  <si>
    <t xml:space="preserve">ylXK</t>
  </si>
  <si>
    <t xml:space="preserve">AMPD1</t>
  </si>
  <si>
    <t xml:space="preserve">pGAPDH</t>
  </si>
  <si>
    <t xml:space="preserve">pYLEX</t>
  </si>
  <si>
    <t xml:space="preserve">Butyraldehyde</t>
  </si>
  <si>
    <t xml:space="preserve">Reservatrol        1</t>
  </si>
  <si>
    <t xml:space="preserve">Methyl-ketones        8</t>
  </si>
  <si>
    <t xml:space="preserve">Naringenin</t>
  </si>
  <si>
    <t xml:space="preserve">YB-392</t>
  </si>
  <si>
    <t xml:space="preserve">SN</t>
  </si>
  <si>
    <t xml:space="preserve">mcCarRP</t>
  </si>
  <si>
    <t xml:space="preserve">POT1</t>
  </si>
  <si>
    <t xml:space="preserve">PDC1</t>
  </si>
  <si>
    <t xml:space="preserve">ALE1</t>
  </si>
  <si>
    <t xml:space="preserve">pGPAT</t>
  </si>
  <si>
    <t xml:space="preserve">Name: name</t>
  </si>
  <si>
    <t xml:space="preserve">1-decanol             7</t>
  </si>
  <si>
    <t xml:space="preserve">1-butanol</t>
  </si>
  <si>
    <t xml:space="preserve">CM2</t>
  </si>
  <si>
    <t xml:space="preserve">mcCarB</t>
  </si>
  <si>
    <t xml:space="preserve">ARO1</t>
  </si>
  <si>
    <t xml:space="preserve">ALK1</t>
  </si>
  <si>
    <t xml:space="preserve">pGPM</t>
  </si>
  <si>
    <t xml:space="preserve">D17</t>
  </si>
  <si>
    <t xml:space="preserve">HMG-CoA</t>
  </si>
  <si>
    <t xml:space="preserve">Taxifolin             6</t>
  </si>
  <si>
    <t xml:space="preserve">Betulinic acid</t>
  </si>
  <si>
    <t xml:space="preserve">H222-S4</t>
  </si>
  <si>
    <t xml:space="preserve">T,P</t>
  </si>
  <si>
    <t xml:space="preserve">PPDS</t>
  </si>
  <si>
    <t xml:space="preserve">bbPK</t>
  </si>
  <si>
    <t xml:space="preserve">clSTS</t>
  </si>
  <si>
    <t xml:space="preserve">ERG1</t>
  </si>
  <si>
    <t xml:space="preserve">ARO10</t>
  </si>
  <si>
    <t xml:space="preserve">ALK10</t>
  </si>
  <si>
    <t xml:space="preserve">YAT1</t>
  </si>
  <si>
    <t xml:space="preserve">XPR2</t>
  </si>
  <si>
    <t xml:space="preserve">Eriodictyol           6</t>
  </si>
  <si>
    <t xml:space="preserve">Mevalonate</t>
  </si>
  <si>
    <t xml:space="preserve">CSL,P</t>
  </si>
  <si>
    <t xml:space="preserve">DS</t>
  </si>
  <si>
    <t xml:space="preserve">bsPTA</t>
  </si>
  <si>
    <t xml:space="preserve">ARO4</t>
  </si>
  <si>
    <t xml:space="preserve">ALK11</t>
  </si>
  <si>
    <t xml:space="preserve">IDP1</t>
  </si>
  <si>
    <t xml:space="preserve">pox3</t>
  </si>
  <si>
    <t xml:space="preserve">Linoleic acid</t>
  </si>
  <si>
    <t xml:space="preserve">Lipids                6</t>
  </si>
  <si>
    <t xml:space="preserve">A-101</t>
  </si>
  <si>
    <t xml:space="preserve">AmA,YE</t>
  </si>
  <si>
    <t xml:space="preserve">ATR1</t>
  </si>
  <si>
    <t xml:space="preserve">MAE</t>
  </si>
  <si>
    <t xml:space="preserve">aroC</t>
  </si>
  <si>
    <t xml:space="preserve">ALK12</t>
  </si>
  <si>
    <t xml:space="preserve">pUAS1b16</t>
  </si>
  <si>
    <t xml:space="preserve">a-Ionone              5</t>
  </si>
  <si>
    <t xml:space="preserve">FFA</t>
  </si>
  <si>
    <t xml:space="preserve">CICC1778</t>
  </si>
  <si>
    <t xml:space="preserve">AT,YE</t>
  </si>
  <si>
    <t xml:space="preserve">msLS(L)</t>
  </si>
  <si>
    <t xml:space="preserve">snf1</t>
  </si>
  <si>
    <t xml:space="preserve">phCHS</t>
  </si>
  <si>
    <t xml:space="preserve">aroM</t>
  </si>
  <si>
    <t xml:space="preserve">ALK2</t>
  </si>
  <si>
    <t xml:space="preserve">hp8d</t>
  </si>
  <si>
    <t xml:space="preserve">Erg5</t>
  </si>
  <si>
    <t xml:space="preserve">Hydroquinone,UDPG</t>
  </si>
  <si>
    <t xml:space="preserve">Valencene             5</t>
  </si>
  <si>
    <t xml:space="preserve">Linalool</t>
  </si>
  <si>
    <t xml:space="preserve">12a</t>
  </si>
  <si>
    <t xml:space="preserve">FWH,YE</t>
  </si>
  <si>
    <t xml:space="preserve">clLS(d)</t>
  </si>
  <si>
    <t xml:space="preserve">ylGSY1</t>
  </si>
  <si>
    <t xml:space="preserve">mhWS</t>
  </si>
  <si>
    <t xml:space="preserve">SCS2</t>
  </si>
  <si>
    <t xml:space="preserve">BPL1</t>
  </si>
  <si>
    <t xml:space="preserve">ALK3</t>
  </si>
  <si>
    <t xml:space="preserve">pERG1</t>
  </si>
  <si>
    <t xml:space="preserve">6,7-Dimethyl-8-(D-ribityl)lumazine</t>
  </si>
  <si>
    <t xml:space="preserve">Campersterol          5</t>
  </si>
  <si>
    <t xml:space="preserve">Arbutin</t>
  </si>
  <si>
    <t xml:space="preserve">snNAT1</t>
  </si>
  <si>
    <t xml:space="preserve">TGL3</t>
  </si>
  <si>
    <t xml:space="preserve">CHA1</t>
  </si>
  <si>
    <t xml:space="preserve">ALK4</t>
  </si>
  <si>
    <t xml:space="preserve">pERG11</t>
  </si>
  <si>
    <t xml:space="preserve">KU8</t>
  </si>
  <si>
    <t xml:space="preserve">Decanoyl-CoA</t>
  </si>
  <si>
    <t xml:space="preserve">Hexadecanol           5</t>
  </si>
  <si>
    <t xml:space="preserve">msCHI</t>
  </si>
  <si>
    <t xml:space="preserve">UGA2</t>
  </si>
  <si>
    <t xml:space="preserve">CIT1</t>
  </si>
  <si>
    <t xml:space="preserve">pUAS4bTEFin</t>
  </si>
  <si>
    <t xml:space="preserve">pBR322</t>
  </si>
  <si>
    <t xml:space="preserve">Dihomo-gamma-linolenic acid</t>
  </si>
  <si>
    <t xml:space="preserve">Octadecanol           5</t>
  </si>
  <si>
    <t xml:space="preserve">α-Santalene</t>
  </si>
  <si>
    <t xml:space="preserve">PDC</t>
  </si>
  <si>
    <t xml:space="preserve">CIT2</t>
  </si>
  <si>
    <t xml:space="preserve">ALK6</t>
  </si>
  <si>
    <t xml:space="preserve">pQK</t>
  </si>
  <si>
    <t xml:space="preserve">a-Carotene</t>
  </si>
  <si>
    <t xml:space="preserve">Arbutin               4</t>
  </si>
  <si>
    <t xml:space="preserve">Amorphadiene</t>
  </si>
  <si>
    <t xml:space="preserve">pc4CL</t>
  </si>
  <si>
    <t xml:space="preserve">PHD1</t>
  </si>
  <si>
    <t xml:space="preserve">CPR1</t>
  </si>
  <si>
    <t xml:space="preserve">ALK7</t>
  </si>
  <si>
    <t xml:space="preserve">pINA1292</t>
  </si>
  <si>
    <t xml:space="preserve">Eriodictyol</t>
  </si>
  <si>
    <t xml:space="preserve">Fumarate              3</t>
  </si>
  <si>
    <t xml:space="preserve">Pregnenolone</t>
  </si>
  <si>
    <t xml:space="preserve">S11080</t>
  </si>
  <si>
    <t xml:space="preserve">rtTAL</t>
  </si>
  <si>
    <t xml:space="preserve">ER27</t>
  </si>
  <si>
    <t xml:space="preserve">ERG13</t>
  </si>
  <si>
    <t xml:space="preserve">CRT</t>
  </si>
  <si>
    <t xml:space="preserve">ALK8</t>
  </si>
  <si>
    <t xml:space="preserve">rRNA</t>
  </si>
  <si>
    <t xml:space="preserve">Alkanes               3</t>
  </si>
  <si>
    <t xml:space="preserve">Methyl-ketones</t>
  </si>
  <si>
    <t xml:space="preserve">S11076</t>
  </si>
  <si>
    <t xml:space="preserve">CYP716A12</t>
  </si>
  <si>
    <t xml:space="preserve">ER25</t>
  </si>
  <si>
    <t xml:space="preserve">GPS</t>
  </si>
  <si>
    <t xml:space="preserve">ALK9</t>
  </si>
  <si>
    <t xml:space="preserve">intB</t>
  </si>
  <si>
    <t xml:space="preserve">UDP-glucose</t>
  </si>
  <si>
    <t xml:space="preserve">Acetate               2</t>
  </si>
  <si>
    <t xml:space="preserve">Riboflavin</t>
  </si>
  <si>
    <t xml:space="preserve">S11070</t>
  </si>
  <si>
    <t xml:space="preserve">ER10</t>
  </si>
  <si>
    <t xml:space="preserve">pMT15</t>
  </si>
  <si>
    <t xml:space="preserve">Octanoyl-CoA</t>
  </si>
  <si>
    <t xml:space="preserve">Pyruvate              2</t>
  </si>
  <si>
    <t xml:space="preserve">1-decanol</t>
  </si>
  <si>
    <t xml:space="preserve">S11075</t>
  </si>
  <si>
    <t xml:space="preserve">aFS</t>
  </si>
  <si>
    <t xml:space="preserve">TEc1</t>
  </si>
  <si>
    <t xml:space="preserve">DHS1</t>
  </si>
  <si>
    <t xml:space="preserve">pINa1269</t>
  </si>
  <si>
    <t xml:space="preserve">Valencene</t>
  </si>
  <si>
    <t xml:space="preserve">Citrate               2</t>
  </si>
  <si>
    <t xml:space="preserve">Arachidonic acid</t>
  </si>
  <si>
    <t xml:space="preserve">S11071</t>
  </si>
  <si>
    <t xml:space="preserve">scPCK</t>
  </si>
  <si>
    <t xml:space="preserve">xlDHCR7</t>
  </si>
  <si>
    <t xml:space="preserve">ERG10</t>
  </si>
  <si>
    <t xml:space="preserve">DHS2</t>
  </si>
  <si>
    <t xml:space="preserve">ANT1</t>
  </si>
  <si>
    <t xml:space="preserve">JMP62</t>
  </si>
  <si>
    <t xml:space="preserve">Hexanoyl-CoA</t>
  </si>
  <si>
    <t xml:space="preserve">Nootkatone            1</t>
  </si>
  <si>
    <t xml:space="preserve">Pentane</t>
  </si>
  <si>
    <t xml:space="preserve">CCY29-26-36</t>
  </si>
  <si>
    <t xml:space="preserve">carRP</t>
  </si>
  <si>
    <t xml:space="preserve">MLS1</t>
  </si>
  <si>
    <t xml:space="preserve">DHS3</t>
  </si>
  <si>
    <t xml:space="preserve">APP1</t>
  </si>
  <si>
    <t xml:space="preserve">p0</t>
  </si>
  <si>
    <t xml:space="preserve">Crotonyl-CoA</t>
  </si>
  <si>
    <t xml:space="preserve">Reservatrol           1</t>
  </si>
  <si>
    <t xml:space="preserve">a-Linolenic acid</t>
  </si>
  <si>
    <t xml:space="preserve">K57</t>
  </si>
  <si>
    <t xml:space="preserve">atCPR11</t>
  </si>
  <si>
    <t xml:space="preserve">PDA1</t>
  </si>
  <si>
    <t xml:space="preserve">pox4</t>
  </si>
  <si>
    <t xml:space="preserve">3-Hydroxybutryrl-CoA</t>
  </si>
  <si>
    <t xml:space="preserve">Fatty Alcohol         1</t>
  </si>
  <si>
    <t xml:space="preserve">Campersterol</t>
  </si>
  <si>
    <t xml:space="preserve">MTR</t>
  </si>
  <si>
    <t xml:space="preserve">RIB1</t>
  </si>
  <si>
    <t xml:space="preserve">4-coumaroyl-CoA</t>
  </si>
  <si>
    <t xml:space="preserve">Crotonic acid         1</t>
  </si>
  <si>
    <t xml:space="preserve">a-Ionone</t>
  </si>
  <si>
    <t xml:space="preserve">carPR</t>
  </si>
  <si>
    <t xml:space="preserve">2,3-Epoxysqualene</t>
  </si>
  <si>
    <t xml:space="preserve">Succinate             1</t>
  </si>
  <si>
    <t xml:space="preserve">IMUFRJ 50682</t>
  </si>
  <si>
    <t xml:space="preserve">atFAR6</t>
  </si>
  <si>
    <t xml:space="preserve">RIB3</t>
  </si>
  <si>
    <t xml:space="preserve">FFA                   1</t>
  </si>
  <si>
    <t xml:space="preserve">Glycogen</t>
  </si>
  <si>
    <t xml:space="preserve">ZWF</t>
  </si>
  <si>
    <t xml:space="preserve">Lupeol                1</t>
  </si>
  <si>
    <t xml:space="preserve">Taxifolin</t>
  </si>
  <si>
    <t xml:space="preserve">VKM Y-2412</t>
  </si>
  <si>
    <t xml:space="preserve">apFS</t>
  </si>
  <si>
    <t xml:space="preserve">PDE2</t>
  </si>
  <si>
    <t xml:space="preserve">Name: name, dtype: int64</t>
  </si>
  <si>
    <t xml:space="preserve">Hexadecanol</t>
  </si>
  <si>
    <t xml:space="preserve">ssXDH</t>
  </si>
  <si>
    <t xml:space="preserve">PDE3</t>
  </si>
  <si>
    <t xml:space="preserve">Octadecanol</t>
  </si>
  <si>
    <t xml:space="preserve">704-UV4-A/NG50</t>
  </si>
  <si>
    <t xml:space="preserve">ssXR</t>
  </si>
  <si>
    <t xml:space="preserve">XYL2</t>
  </si>
  <si>
    <t xml:space="preserve">CDS1</t>
  </si>
  <si>
    <t xml:space="preserve">Nootkatone</t>
  </si>
  <si>
    <t xml:space="preserve">VKM Y-57</t>
  </si>
  <si>
    <t xml:space="preserve">phCCD1</t>
  </si>
  <si>
    <t xml:space="preserve">LCDCA</t>
  </si>
  <si>
    <t xml:space="preserve">CHO1</t>
  </si>
  <si>
    <t xml:space="preserve">VKM Y-47</t>
  </si>
  <si>
    <t xml:space="preserve">scSUC2</t>
  </si>
  <si>
    <t xml:space="preserve">ylHXK1</t>
  </si>
  <si>
    <t xml:space="preserve">CHO2</t>
  </si>
  <si>
    <t xml:space="preserve">Decanoic Acid</t>
  </si>
  <si>
    <t xml:space="preserve">aaLIS</t>
  </si>
  <si>
    <t xml:space="preserve">Crotonic acid</t>
  </si>
  <si>
    <t xml:space="preserve">cpMNX1</t>
  </si>
  <si>
    <t xml:space="preserve">XYL1</t>
  </si>
  <si>
    <t xml:space="preserve">PHB</t>
  </si>
  <si>
    <t xml:space="preserve">rsAS</t>
  </si>
  <si>
    <t xml:space="preserve">FAO1</t>
  </si>
  <si>
    <t xml:space="preserve">Alkanes</t>
  </si>
  <si>
    <t xml:space="preserve">ecUbiC</t>
  </si>
  <si>
    <t xml:space="preserve">Fatty Alcohol</t>
  </si>
  <si>
    <t xml:space="preserve">rkD12-15</t>
  </si>
  <si>
    <t xml:space="preserve">Reservatrol</t>
  </si>
  <si>
    <t xml:space="preserve">crCPR</t>
  </si>
  <si>
    <t xml:space="preserve">ofCCD1</t>
  </si>
  <si>
    <t xml:space="preserve">ICL1</t>
  </si>
  <si>
    <t xml:space="preserve">GND1</t>
  </si>
  <si>
    <t xml:space="preserve">aaADS</t>
  </si>
  <si>
    <t xml:space="preserve">GND2</t>
  </si>
  <si>
    <t xml:space="preserve">VKM Y-1521</t>
  </si>
  <si>
    <t xml:space="preserve">ssCYP11A1</t>
  </si>
  <si>
    <t xml:space="preserve">PDB1</t>
  </si>
  <si>
    <t xml:space="preserve">btAdr</t>
  </si>
  <si>
    <t xml:space="preserve">PCK1</t>
  </si>
  <si>
    <t xml:space="preserve">GPO</t>
  </si>
  <si>
    <t xml:space="preserve">DPP1</t>
  </si>
  <si>
    <t xml:space="preserve">YEF1</t>
  </si>
  <si>
    <t xml:space="preserve">GSR</t>
  </si>
  <si>
    <t xml:space="preserve">ER14</t>
  </si>
  <si>
    <t xml:space="preserve">EMT</t>
  </si>
  <si>
    <t xml:space="preserve">GUT1</t>
  </si>
  <si>
    <t xml:space="preserve">ER16</t>
  </si>
  <si>
    <t xml:space="preserve">ATCC46482</t>
  </si>
  <si>
    <t xml:space="preserve">ecACS</t>
  </si>
  <si>
    <t xml:space="preserve">ER17</t>
  </si>
  <si>
    <t xml:space="preserve">S11073</t>
  </si>
  <si>
    <t xml:space="preserve">EMC</t>
  </si>
  <si>
    <t xml:space="preserve">HBD</t>
  </si>
  <si>
    <t xml:space="preserve">ER18</t>
  </si>
  <si>
    <t xml:space="preserve">S11079</t>
  </si>
  <si>
    <t xml:space="preserve">ecPDH</t>
  </si>
  <si>
    <t xml:space="preserve">NphT7</t>
  </si>
  <si>
    <t xml:space="preserve">ER20</t>
  </si>
  <si>
    <t xml:space="preserve">Y-7149</t>
  </si>
  <si>
    <t xml:space="preserve">btCarRA</t>
  </si>
  <si>
    <t xml:space="preserve">PXA1</t>
  </si>
  <si>
    <t xml:space="preserve">ER22</t>
  </si>
  <si>
    <t xml:space="preserve">YB-437</t>
  </si>
  <si>
    <t xml:space="preserve">caGAPc</t>
  </si>
  <si>
    <t xml:space="preserve">HOM2</t>
  </si>
  <si>
    <t xml:space="preserve">ER24</t>
  </si>
  <si>
    <t xml:space="preserve">S11074</t>
  </si>
  <si>
    <t xml:space="preserve">btCarB</t>
  </si>
  <si>
    <t xml:space="preserve">HOM3</t>
  </si>
  <si>
    <t xml:space="preserve">DBVPG5858</t>
  </si>
  <si>
    <t xml:space="preserve">ecALDH</t>
  </si>
  <si>
    <t xml:space="preserve">ssIPI</t>
  </si>
  <si>
    <t xml:space="preserve">HOM6</t>
  </si>
  <si>
    <t xml:space="preserve">Ain19</t>
  </si>
  <si>
    <t xml:space="preserve">igd9E</t>
  </si>
  <si>
    <t xml:space="preserve">scZWF</t>
  </si>
  <si>
    <t xml:space="preserve">ER5</t>
  </si>
  <si>
    <t xml:space="preserve">TISTR 5151</t>
  </si>
  <si>
    <t xml:space="preserve">igd8D</t>
  </si>
  <si>
    <t xml:space="preserve">scACS</t>
  </si>
  <si>
    <t xml:space="preserve">SCD1</t>
  </si>
  <si>
    <t xml:space="preserve">ER8</t>
  </si>
  <si>
    <t xml:space="preserve">Peggy</t>
  </si>
  <si>
    <t xml:space="preserve">igd5D</t>
  </si>
  <si>
    <t xml:space="preserve">ATCC34088</t>
  </si>
  <si>
    <t xml:space="preserve">ILV1</t>
  </si>
  <si>
    <t xml:space="preserve">N155</t>
  </si>
  <si>
    <t xml:space="preserve">KGD1</t>
  </si>
  <si>
    <t xml:space="preserve">ATCC18942</t>
  </si>
  <si>
    <t xml:space="preserve">ecLPlA</t>
  </si>
  <si>
    <t xml:space="preserve">DSM-3286</t>
  </si>
  <si>
    <t xml:space="preserve">ecFadM</t>
  </si>
  <si>
    <t xml:space="preserve">Zu110</t>
  </si>
  <si>
    <t xml:space="preserve">cnVS</t>
  </si>
  <si>
    <t xml:space="preserve">TEm2</t>
  </si>
  <si>
    <t xml:space="preserve">LEU1</t>
  </si>
  <si>
    <t xml:space="preserve">Ain16</t>
  </si>
  <si>
    <t xml:space="preserve">atCPR1</t>
  </si>
  <si>
    <t xml:space="preserve">Y-5383</t>
  </si>
  <si>
    <t xml:space="preserve">CYP706M1</t>
  </si>
  <si>
    <t xml:space="preserve">LEU4</t>
  </si>
  <si>
    <t xml:space="preserve">H917</t>
  </si>
  <si>
    <t xml:space="preserve">S11050</t>
  </si>
  <si>
    <t xml:space="preserve">ssNphT7</t>
  </si>
  <si>
    <t xml:space="preserve">EYD1</t>
  </si>
  <si>
    <t xml:space="preserve">ATCC20114</t>
  </si>
  <si>
    <t xml:space="preserve">hpIPI</t>
  </si>
  <si>
    <t xml:space="preserve">MDH</t>
  </si>
  <si>
    <t xml:space="preserve">EYI1</t>
  </si>
  <si>
    <t xml:space="preserve">ATCC24060</t>
  </si>
  <si>
    <t xml:space="preserve">TEm3</t>
  </si>
  <si>
    <t xml:space="preserve">EYI2</t>
  </si>
  <si>
    <t xml:space="preserve">DBVPG 4558</t>
  </si>
  <si>
    <t xml:space="preserve">chFAT</t>
  </si>
  <si>
    <t xml:space="preserve">EYK1</t>
  </si>
  <si>
    <t xml:space="preserve">S11078</t>
  </si>
  <si>
    <t xml:space="preserve">nt4CL</t>
  </si>
  <si>
    <t xml:space="preserve">MK</t>
  </si>
  <si>
    <t xml:space="preserve">ATCC20177</t>
  </si>
  <si>
    <t xml:space="preserve">ucFAT</t>
  </si>
  <si>
    <t xml:space="preserve">FAD2</t>
  </si>
  <si>
    <t xml:space="preserve">S11077</t>
  </si>
  <si>
    <t xml:space="preserve">lsLCYe</t>
  </si>
  <si>
    <t xml:space="preserve">MNDH1</t>
  </si>
  <si>
    <t xml:space="preserve">FALDH1</t>
  </si>
  <si>
    <t xml:space="preserve">cpaFAT</t>
  </si>
  <si>
    <t xml:space="preserve">MNDH2</t>
  </si>
  <si>
    <t xml:space="preserve">FALDH2</t>
  </si>
  <si>
    <t xml:space="preserve">cpeFAT</t>
  </si>
  <si>
    <t xml:space="preserve">MPD</t>
  </si>
  <si>
    <t xml:space="preserve">FALDH3</t>
  </si>
  <si>
    <t xml:space="preserve">seSam8</t>
  </si>
  <si>
    <t xml:space="preserve">MVD1</t>
  </si>
  <si>
    <t xml:space="preserve">FALDH4</t>
  </si>
  <si>
    <t xml:space="preserve">atFAT</t>
  </si>
  <si>
    <t xml:space="preserve">PAT1</t>
  </si>
  <si>
    <t xml:space="preserve">rtME</t>
  </si>
  <si>
    <t xml:space="preserve">PMK</t>
  </si>
  <si>
    <t xml:space="preserve">btADX</t>
  </si>
  <si>
    <t xml:space="preserve">TEc2</t>
  </si>
  <si>
    <t xml:space="preserve">FAS2</t>
  </si>
  <si>
    <t xml:space="preserve">hsPKS1</t>
  </si>
  <si>
    <t xml:space="preserve">TEm1</t>
  </si>
  <si>
    <t xml:space="preserve">FPPS</t>
  </si>
  <si>
    <t xml:space="preserve">CYP716A15</t>
  </si>
  <si>
    <t xml:space="preserve">ecFadB</t>
  </si>
  <si>
    <t xml:space="preserve">scACS2</t>
  </si>
  <si>
    <t xml:space="preserve">TKL1</t>
  </si>
  <si>
    <t xml:space="preserve">CrtW</t>
  </si>
  <si>
    <t xml:space="preserve">SOD1</t>
  </si>
  <si>
    <t xml:space="preserve">CYP716A17</t>
  </si>
  <si>
    <t xml:space="preserve">PDC5</t>
  </si>
  <si>
    <t xml:space="preserve">CYP716AL1</t>
  </si>
  <si>
    <t xml:space="preserve">maACO</t>
  </si>
  <si>
    <t xml:space="preserve">UTR1</t>
  </si>
  <si>
    <t xml:space="preserve">siF3H</t>
  </si>
  <si>
    <t xml:space="preserve">ghF3'H</t>
  </si>
  <si>
    <t xml:space="preserve">YALI0D03597g</t>
  </si>
  <si>
    <t xml:space="preserve">TRX</t>
  </si>
  <si>
    <t xml:space="preserve">ghF3H</t>
  </si>
  <si>
    <t xml:space="preserve">YALI0F14729g</t>
  </si>
  <si>
    <t xml:space="preserve">POR1</t>
  </si>
  <si>
    <t xml:space="preserve">scPYC</t>
  </si>
  <si>
    <t xml:space="preserve">POS5</t>
  </si>
  <si>
    <t xml:space="preserve">d5D</t>
  </si>
  <si>
    <t xml:space="preserve">THR4</t>
  </si>
  <si>
    <t xml:space="preserve">Hexaprenyl-diphosphatesynthase</t>
  </si>
  <si>
    <t xml:space="preserve">ATR2</t>
  </si>
  <si>
    <t xml:space="preserve">THR1</t>
  </si>
  <si>
    <t xml:space="preserve">HFD1</t>
  </si>
  <si>
    <t xml:space="preserve">d6D</t>
  </si>
  <si>
    <t xml:space="preserve">tMAE</t>
  </si>
  <si>
    <t xml:space="preserve">HFD2</t>
  </si>
  <si>
    <t xml:space="preserve">d6E</t>
  </si>
  <si>
    <t xml:space="preserve">HFD3</t>
  </si>
  <si>
    <t xml:space="preserve">guCPR</t>
  </si>
  <si>
    <t xml:space="preserve">HFD4</t>
  </si>
  <si>
    <t xml:space="preserve">rtDGA1</t>
  </si>
  <si>
    <t xml:space="preserve">ecEutE</t>
  </si>
  <si>
    <t xml:space="preserve">cpDGA2</t>
  </si>
  <si>
    <t xml:space="preserve">scCAT2</t>
  </si>
  <si>
    <t xml:space="preserve">klTGL3</t>
  </si>
  <si>
    <t xml:space="preserve">scETR1</t>
  </si>
  <si>
    <t xml:space="preserve">rePhaA</t>
  </si>
  <si>
    <t xml:space="preserve">rePhaB</t>
  </si>
  <si>
    <t xml:space="preserve">rePhaC</t>
  </si>
  <si>
    <t xml:space="preserve">mcMCE2</t>
  </si>
  <si>
    <t xml:space="preserve">IPS</t>
  </si>
  <si>
    <t xml:space="preserve">klGPD1</t>
  </si>
  <si>
    <t xml:space="preserve">hpP2SG1</t>
  </si>
  <si>
    <t xml:space="preserve">KGD2</t>
  </si>
  <si>
    <t xml:space="preserve">btTE</t>
  </si>
  <si>
    <t xml:space="preserve">pmADO</t>
  </si>
  <si>
    <t xml:space="preserve">cbCRT</t>
  </si>
  <si>
    <t xml:space="preserve">cbHBD</t>
  </si>
  <si>
    <t xml:space="preserve">scPDC1</t>
  </si>
  <si>
    <t xml:space="preserve">ecFadD</t>
  </si>
  <si>
    <t xml:space="preserve">LPD1</t>
  </si>
  <si>
    <t xml:space="preserve">ecACC</t>
  </si>
  <si>
    <t xml:space="preserve">LPP1</t>
  </si>
  <si>
    <t xml:space="preserve">mmCAR</t>
  </si>
  <si>
    <t xml:space="preserve">mmACOT5</t>
  </si>
  <si>
    <t xml:space="preserve">GAPc</t>
  </si>
  <si>
    <t xml:space="preserve">scERG10</t>
  </si>
  <si>
    <t xml:space="preserve">rnTEII</t>
  </si>
  <si>
    <t xml:space="preserve">lmPK</t>
  </si>
  <si>
    <t xml:space="preserve">MFE2</t>
  </si>
  <si>
    <t xml:space="preserve">maQU2220</t>
  </si>
  <si>
    <t xml:space="preserve">sctHMG1</t>
  </si>
  <si>
    <t xml:space="preserve">MIG1</t>
  </si>
  <si>
    <t xml:space="preserve">ssADX</t>
  </si>
  <si>
    <t xml:space="preserve">MLS2</t>
  </si>
  <si>
    <t xml:space="preserve">ckPTA</t>
  </si>
  <si>
    <t xml:space="preserve">abACR1</t>
  </si>
  <si>
    <t xml:space="preserve">ecTESA</t>
  </si>
  <si>
    <t xml:space="preserve">MVAK</t>
  </si>
  <si>
    <t xml:space="preserve">gmLOX1</t>
  </si>
  <si>
    <t xml:space="preserve">MVAPK</t>
  </si>
  <si>
    <t xml:space="preserve">scTGL3</t>
  </si>
  <si>
    <t xml:space="preserve">bsSFP</t>
  </si>
  <si>
    <t xml:space="preserve">OLE1</t>
  </si>
  <si>
    <t xml:space="preserve">rnDHCR7</t>
  </si>
  <si>
    <t xml:space="preserve">OLE2</t>
  </si>
  <si>
    <t xml:space="preserve">ecPFLA</t>
  </si>
  <si>
    <t xml:space="preserve">OPI3</t>
  </si>
  <si>
    <t xml:space="preserve">osDHCR7</t>
  </si>
  <si>
    <t xml:space="preserve">OSH1</t>
  </si>
  <si>
    <t xml:space="preserve">oaADX</t>
  </si>
  <si>
    <t xml:space="preserve">spHMG1</t>
  </si>
  <si>
    <t xml:space="preserve">OSH3</t>
  </si>
  <si>
    <t xml:space="preserve">ecACC1</t>
  </si>
  <si>
    <t xml:space="preserve">OSH4</t>
  </si>
  <si>
    <t xml:space="preserve">ecADX</t>
  </si>
  <si>
    <t xml:space="preserve">OSH6</t>
  </si>
  <si>
    <t xml:space="preserve">caGAPC</t>
  </si>
  <si>
    <t xml:space="preserve">PAH1</t>
  </si>
  <si>
    <t xml:space="preserve">mmADX</t>
  </si>
  <si>
    <t xml:space="preserve">ecPFLB</t>
  </si>
  <si>
    <t xml:space="preserve">mfADX</t>
  </si>
  <si>
    <t xml:space="preserve">ecAHR</t>
  </si>
  <si>
    <t xml:space="preserve">ecBirA</t>
  </si>
  <si>
    <t xml:space="preserve">ecPNTAA</t>
  </si>
  <si>
    <t xml:space="preserve">ecPNTB</t>
  </si>
  <si>
    <t xml:space="preserve">atADX</t>
  </si>
  <si>
    <t xml:space="preserve">ssAdr</t>
  </si>
  <si>
    <t xml:space="preserve">ecudhA</t>
  </si>
  <si>
    <t xml:space="preserve">cgACC1</t>
  </si>
  <si>
    <t xml:space="preserve">abAtfA</t>
  </si>
  <si>
    <t xml:space="preserve">PIS1</t>
  </si>
  <si>
    <t xml:space="preserve">ahsTS</t>
  </si>
  <si>
    <t xml:space="preserve">anPK</t>
  </si>
  <si>
    <t xml:space="preserve">hsADX</t>
  </si>
  <si>
    <t xml:space="preserve">ppAAD</t>
  </si>
  <si>
    <t xml:space="preserve">PSD1</t>
  </si>
  <si>
    <t xml:space="preserve">PXA2</t>
  </si>
  <si>
    <t xml:space="preserve">RKI</t>
  </si>
  <si>
    <t xml:space="preserve">RPE</t>
  </si>
  <si>
    <t xml:space="preserve">SCT1</t>
  </si>
  <si>
    <t xml:space="preserve">SDH1</t>
  </si>
  <si>
    <t xml:space="preserve">SDH2</t>
  </si>
  <si>
    <t xml:space="preserve">SLC1</t>
  </si>
  <si>
    <t xml:space="preserve">TRP22</t>
  </si>
  <si>
    <t xml:space="preserve">TRP6</t>
  </si>
  <si>
    <t xml:space="preserve">YALI0A15147g</t>
  </si>
  <si>
    <t xml:space="preserve">YALI0B10175g</t>
  </si>
  <si>
    <t xml:space="preserve">YALI0D02167g</t>
  </si>
  <si>
    <t xml:space="preserve">YALI0D25630g</t>
  </si>
  <si>
    <t xml:space="preserve">YALI0E07766g</t>
  </si>
  <si>
    <t xml:space="preserve">YALI0E07810g</t>
  </si>
  <si>
    <t xml:space="preserve">YALI0E15818g</t>
  </si>
  <si>
    <t xml:space="preserve">YALI0F08129g</t>
  </si>
  <si>
    <t xml:space="preserve">YALI0F09603g</t>
  </si>
  <si>
    <t xml:space="preserve">ylGLK1</t>
  </si>
  <si>
    <t xml:space="preserve">ylME</t>
  </si>
  <si>
    <t xml:space="preserve">ylXDH</t>
  </si>
  <si>
    <t xml:space="preserve">ylXR</t>
  </si>
  <si>
    <t xml:space="preserve">YOX1</t>
  </si>
  <si>
    <t xml:space="preserve">Product</t>
  </si>
  <si>
    <t xml:space="preserve">product_superclass2</t>
  </si>
  <si>
    <t xml:space="preserve">prdt_class</t>
  </si>
  <si>
    <t xml:space="preserve">StrainName</t>
  </si>
  <si>
    <t xml:space="preserve">strain_superclass</t>
  </si>
  <si>
    <t xml:space="preserve">strain_class</t>
  </si>
  <si>
    <t xml:space="preserve">rxtVol_class</t>
  </si>
  <si>
    <t xml:space="preserve">media_class</t>
  </si>
  <si>
    <t xml:space="preserve">N2_type</t>
  </si>
  <si>
    <t xml:space="preserve">N2source_class</t>
  </si>
  <si>
    <t xml:space="preserve">rct_type</t>
  </si>
  <si>
    <t xml:space="preserve">integrationSite</t>
  </si>
  <si>
    <t xml:space="preserve">int_class</t>
  </si>
  <si>
    <t xml:space="preserve">Promoters</t>
  </si>
  <si>
    <t xml:space="preserve">promoterS2</t>
  </si>
  <si>
    <t xml:space="preserve">promoter_Strength</t>
  </si>
  <si>
    <t xml:space="preserve">prom_class</t>
  </si>
  <si>
    <t xml:space="preserve">traditionalName</t>
  </si>
  <si>
    <t xml:space="preserve">bname</t>
  </si>
  <si>
    <t xml:space="preserve">in_iYali4</t>
  </si>
  <si>
    <t xml:space="preserve">New2*</t>
  </si>
  <si>
    <t xml:space="preserve">carbon___</t>
  </si>
  <si>
    <t xml:space="preserve">carbonSource</t>
  </si>
  <si>
    <t xml:space="preserve">carbonSourceMW</t>
  </si>
  <si>
    <t xml:space="preserve">iMK735metabolites</t>
  </si>
  <si>
    <t xml:space="preserve">iYLI647metabolites</t>
  </si>
  <si>
    <t xml:space="preserve">iYali4metabolites</t>
  </si>
  <si>
    <t xml:space="preserve">iNL895metabolites</t>
  </si>
  <si>
    <t xml:space="preserve">iYL_2metabolites</t>
  </si>
  <si>
    <t xml:space="preserve">Coleaginous_metabolites</t>
  </si>
  <si>
    <t xml:space="preserve">iRhtoC_metabolites</t>
  </si>
  <si>
    <t xml:space="preserve">yeastGEMv8_metabolites</t>
  </si>
  <si>
    <t xml:space="preserve">PichiaiMT1026_metabolites</t>
  </si>
  <si>
    <t xml:space="preserve">iWV1213_metabolites</t>
  </si>
  <si>
    <t xml:space="preserve">iNI1159_metabolites</t>
  </si>
  <si>
    <t xml:space="preserve">rhot_metabolites</t>
  </si>
  <si>
    <t xml:space="preserve">Rxn</t>
  </si>
  <si>
    <t xml:space="preserve">iNL895_normFlux</t>
  </si>
  <si>
    <t xml:space="preserve">iYLI647NormalFlux</t>
  </si>
  <si>
    <t xml:space="preserve">iMK735NormalFlux</t>
  </si>
  <si>
    <t xml:space="preserve">iYL_2.0NormalFlux</t>
  </si>
  <si>
    <t xml:space="preserve">iYali4NormalFlux</t>
  </si>
  <si>
    <t xml:space="preserve">iRhotCNormalFlux</t>
  </si>
  <si>
    <t xml:space="preserve">ColeaginousNormalFlux</t>
  </si>
  <si>
    <t xml:space="preserve">rhtoNormalFlux</t>
  </si>
  <si>
    <t xml:space="preserve">ScerevisiaeNormalFlux</t>
  </si>
  <si>
    <t xml:space="preserve">Pichiav2NormalFlux</t>
  </si>
  <si>
    <t xml:space="preserve">iNI1159NormalFlux</t>
  </si>
  <si>
    <t xml:space="preserve">iWV1213NormalFlux</t>
  </si>
  <si>
    <t xml:space="preserve">Fatty acid-derived</t>
  </si>
  <si>
    <t xml:space="preserve">W29-derived</t>
  </si>
  <si>
    <t xml:space="preserve">O</t>
  </si>
  <si>
    <t xml:space="preserve">YALI0B02178g</t>
  </si>
  <si>
    <t xml:space="preserve">1 glucose</t>
  </si>
  <si>
    <t xml:space="preserve">accoa[c]</t>
  </si>
  <si>
    <t xml:space="preserve">m68</t>
  </si>
  <si>
    <t xml:space="preserve">s_0380</t>
  </si>
  <si>
    <t xml:space="preserve">'M00024[c]'</t>
  </si>
  <si>
    <t xml:space="preserve">'acetyl-CoA'</t>
  </si>
  <si>
    <t xml:space="preserve">'accoa__c'</t>
  </si>
  <si>
    <t xml:space="preserve">'accoa_c'</t>
  </si>
  <si>
    <t xml:space="preserve">'s_0367[c]'</t>
  </si>
  <si>
    <t xml:space="preserve">'ACCOA_c'</t>
  </si>
  <si>
    <t xml:space="preserve">'ACCOA__91__c__93__[cytoplasm]'</t>
  </si>
  <si>
    <t xml:space="preserve">'s_0373'</t>
  </si>
  <si>
    <t xml:space="preserve">EMP</t>
  </si>
  <si>
    <t xml:space="preserve">German strain (p5)</t>
  </si>
  <si>
    <t xml:space="preserve">I</t>
  </si>
  <si>
    <t xml:space="preserve">YALI0F29337g</t>
  </si>
  <si>
    <t xml:space="preserve">2 glycerol</t>
  </si>
  <si>
    <t xml:space="preserve">dhap[c]</t>
  </si>
  <si>
    <t xml:space="preserve">m456</t>
  </si>
  <si>
    <t xml:space="preserve">s_0735</t>
  </si>
  <si>
    <t xml:space="preserve">M00092[c]'</t>
  </si>
  <si>
    <t xml:space="preserve">'dihydroxyacetone phosphate'</t>
  </si>
  <si>
    <t xml:space="preserve">'dhap__c'</t>
  </si>
  <si>
    <t xml:space="preserve">'dhap_c'</t>
  </si>
  <si>
    <t xml:space="preserve">'s_0629[c]'</t>
  </si>
  <si>
    <t xml:space="preserve">'T3P2_c'</t>
  </si>
  <si>
    <t xml:space="preserve">'T3P2__91__c__93__[cytoplasm]'</t>
  </si>
  <si>
    <t xml:space="preserve">'s_0629'</t>
  </si>
  <si>
    <t xml:space="preserve">TCA</t>
  </si>
  <si>
    <t xml:space="preserve">Organic acid</t>
  </si>
  <si>
    <t xml:space="preserve">PEX 17 regulation; variety of products</t>
  </si>
  <si>
    <t xml:space="preserve">YALI0E23185g</t>
  </si>
  <si>
    <t xml:space="preserve">2a crude glycerol</t>
  </si>
  <si>
    <t xml:space="preserve">cit[c]</t>
  </si>
  <si>
    <t xml:space="preserve">m435</t>
  </si>
  <si>
    <t xml:space="preserve">s_0507</t>
  </si>
  <si>
    <t xml:space="preserve">'M00156[c]'</t>
  </si>
  <si>
    <t xml:space="preserve">'cit__c'</t>
  </si>
  <si>
    <t xml:space="preserve">'cit_c'</t>
  </si>
  <si>
    <t xml:space="preserve">'s_0522[c]'</t>
  </si>
  <si>
    <t xml:space="preserve">'CIT_c'</t>
  </si>
  <si>
    <t xml:space="preserve">'CIT__91__c__93__[cytoplasm]'</t>
  </si>
  <si>
    <t xml:space="preserve">'s_0522'</t>
  </si>
  <si>
    <t xml:space="preserve">PPP</t>
  </si>
  <si>
    <t xml:space="preserve">Small terpene</t>
  </si>
  <si>
    <t xml:space="preserve">EPMGr</t>
  </si>
  <si>
    <t xml:space="preserve">YALI0C11407g</t>
  </si>
  <si>
    <t xml:space="preserve">3 citrate</t>
  </si>
  <si>
    <t xml:space="preserve">succ[c]</t>
  </si>
  <si>
    <t xml:space="preserve">m541</t>
  </si>
  <si>
    <t xml:space="preserve">s_1338</t>
  </si>
  <si>
    <t xml:space="preserve">'M00043[c]'</t>
  </si>
  <si>
    <t xml:space="preserve">'succ__c'</t>
  </si>
  <si>
    <t xml:space="preserve">'succ_c'</t>
  </si>
  <si>
    <t xml:space="preserve">'s_1458[c]'</t>
  </si>
  <si>
    <t xml:space="preserve">SUCC_C</t>
  </si>
  <si>
    <t xml:space="preserve">'SUCC__91__c__93__[cytoplasm]'</t>
  </si>
  <si>
    <t xml:space="preserve">'s_1458'</t>
  </si>
  <si>
    <t xml:space="preserve">O2</t>
  </si>
  <si>
    <t xml:space="preserve">Large terpene</t>
  </si>
  <si>
    <t xml:space="preserve">A</t>
  </si>
  <si>
    <t xml:space="preserve">YALI0E30965g</t>
  </si>
  <si>
    <t xml:space="preserve">4 acetate (CHECK heat of combustion)</t>
  </si>
  <si>
    <t xml:space="preserve">e4p[c]</t>
  </si>
  <si>
    <t xml:space="preserve">m106</t>
  </si>
  <si>
    <t xml:space="preserve">s_0533</t>
  </si>
  <si>
    <t xml:space="preserve">'M00275[c]'</t>
  </si>
  <si>
    <t xml:space="preserve">'16897__c'</t>
  </si>
  <si>
    <t xml:space="preserve">'e4p_c'</t>
  </si>
  <si>
    <t xml:space="preserve">'s_0551[c]'</t>
  </si>
  <si>
    <t xml:space="preserve">'E4P_c'</t>
  </si>
  <si>
    <t xml:space="preserve">'E4P__91__c__93__[cytoplasm]'</t>
  </si>
  <si>
    <t xml:space="preserve">'s_0551'</t>
  </si>
  <si>
    <t xml:space="preserve">Biomass</t>
  </si>
  <si>
    <t xml:space="preserve">YALI0E34793g</t>
  </si>
  <si>
    <t xml:space="preserve">5 pyruvate</t>
  </si>
  <si>
    <t xml:space="preserve">pyr[c]</t>
  </si>
  <si>
    <t xml:space="preserve">m4</t>
  </si>
  <si>
    <t xml:space="preserve">s_1277</t>
  </si>
  <si>
    <t xml:space="preserve">'M00022[c]'</t>
  </si>
  <si>
    <t xml:space="preserve">'pyr__c'</t>
  </si>
  <si>
    <t xml:space="preserve">'pyr_c'</t>
  </si>
  <si>
    <t xml:space="preserve">'s_1399[c]'</t>
  </si>
  <si>
    <t xml:space="preserve">'PYR_c'</t>
  </si>
  <si>
    <t xml:space="preserve">'PYR__91__c__93__[cytoplasm]'</t>
  </si>
  <si>
    <t xml:space="preserve">'s_1399'</t>
  </si>
  <si>
    <t xml:space="preserve">ATP2</t>
  </si>
  <si>
    <t xml:space="preserve">Lipid</t>
  </si>
  <si>
    <t xml:space="preserve">H222-derived</t>
  </si>
  <si>
    <t xml:space="preserve">H-derived</t>
  </si>
  <si>
    <t xml:space="preserve">YALI0D24431g</t>
  </si>
  <si>
    <t xml:space="preserve">6 ethanol</t>
  </si>
  <si>
    <t xml:space="preserve">akg[c]</t>
  </si>
  <si>
    <t xml:space="preserve">m51</t>
  </si>
  <si>
    <t xml:space="preserve">s_0185</t>
  </si>
  <si>
    <t xml:space="preserve">'M00026[c]'</t>
  </si>
  <si>
    <t xml:space="preserve">'akg__c'</t>
  </si>
  <si>
    <t xml:space="preserve">'akg_c'</t>
  </si>
  <si>
    <t xml:space="preserve">'s_0180[c]'</t>
  </si>
  <si>
    <t xml:space="preserve">'AKG_c'</t>
  </si>
  <si>
    <t xml:space="preserve">'AKG__91__c__93__[cytoplasm]'</t>
  </si>
  <si>
    <t xml:space="preserve">'s_0180'</t>
  </si>
  <si>
    <t xml:space="preserve">NADPH2</t>
  </si>
  <si>
    <t xml:space="preserve">Erythritol producing; fish isolated</t>
  </si>
  <si>
    <t xml:space="preserve">DSMye</t>
  </si>
  <si>
    <t xml:space="preserve">YALI0D09361g</t>
  </si>
  <si>
    <t xml:space="preserve">7 xylose</t>
  </si>
  <si>
    <t xml:space="preserve">f6p[c]</t>
  </si>
  <si>
    <t xml:space="preserve">m166</t>
  </si>
  <si>
    <t xml:space="preserve">s_0539</t>
  </si>
  <si>
    <t xml:space="preserve">'M02573[c]'</t>
  </si>
  <si>
    <t xml:space="preserve">'D-fructose 6-phosphate'</t>
  </si>
  <si>
    <t xml:space="preserve">'f6p__c'</t>
  </si>
  <si>
    <t xml:space="preserve">'f6p_c'</t>
  </si>
  <si>
    <t xml:space="preserve">'s_0557[c]'</t>
  </si>
  <si>
    <t xml:space="preserve">'F6P_c'</t>
  </si>
  <si>
    <t xml:space="preserve">'F6P__91__c__93__[cytoplasm]'</t>
  </si>
  <si>
    <t xml:space="preserve">'s_0557'</t>
  </si>
  <si>
    <t xml:space="preserve">A101-derived</t>
  </si>
  <si>
    <t xml:space="preserve">A-101 derived (acetate negative);polish</t>
  </si>
  <si>
    <t xml:space="preserve">YALI0E14949g</t>
  </si>
  <si>
    <t xml:space="preserve">8 fructose</t>
  </si>
  <si>
    <t xml:space="preserve">icit[c]</t>
  </si>
  <si>
    <t xml:space="preserve">m738</t>
  </si>
  <si>
    <t xml:space="preserve">s_0847</t>
  </si>
  <si>
    <t xml:space="preserve">'M00305[c]'</t>
  </si>
  <si>
    <t xml:space="preserve">'isocitrate'</t>
  </si>
  <si>
    <t xml:space="preserve">'icit__c'</t>
  </si>
  <si>
    <t xml:space="preserve">'icit_c'</t>
  </si>
  <si>
    <t xml:space="preserve">'s_0940[c]'</t>
  </si>
  <si>
    <t xml:space="preserve">ICIT_c</t>
  </si>
  <si>
    <t xml:space="preserve">'ICIT__91__c__93__[cytoplasm]'</t>
  </si>
  <si>
    <t xml:space="preserve">'s_0940'</t>
  </si>
  <si>
    <t xml:space="preserve">Lipids/acids</t>
  </si>
  <si>
    <t xml:space="preserve">YALI0B08536g</t>
  </si>
  <si>
    <t xml:space="preserve">9 sucrose</t>
  </si>
  <si>
    <t xml:space="preserve">pep[c]</t>
  </si>
  <si>
    <t xml:space="preserve">m107</t>
  </si>
  <si>
    <t xml:space="preserve">s_1243</t>
  </si>
  <si>
    <t xml:space="preserve">'M00073[c]'</t>
  </si>
  <si>
    <t xml:space="preserve">'pep__c'</t>
  </si>
  <si>
    <t xml:space="preserve">'pep_c'</t>
  </si>
  <si>
    <t xml:space="preserve">'s_1360[c]'</t>
  </si>
  <si>
    <t xml:space="preserve">'PEP_c'</t>
  </si>
  <si>
    <t xml:space="preserve">'PEP__91__c__93__[cytoplasm]'</t>
  </si>
  <si>
    <t xml:space="preserve">'s_1360'</t>
  </si>
  <si>
    <t xml:space="preserve">Glycan</t>
  </si>
  <si>
    <t xml:space="preserve">A10</t>
  </si>
  <si>
    <t xml:space="preserve">High acid producer; also polish</t>
  </si>
  <si>
    <t xml:space="preserve">YALI0E11099g</t>
  </si>
  <si>
    <t xml:space="preserve">10 olive oil/soybean/corn oil/caster oil/rapeseed oil/sunflower oil/palm oil mill effluent</t>
  </si>
  <si>
    <t xml:space="preserve">oaa[c]</t>
  </si>
  <si>
    <t xml:space="preserve">m328</t>
  </si>
  <si>
    <t xml:space="preserve">s_1156</t>
  </si>
  <si>
    <t xml:space="preserve">'M00037[c]'</t>
  </si>
  <si>
    <t xml:space="preserve">'oaa__c'</t>
  </si>
  <si>
    <t xml:space="preserve">'oaa_c'</t>
  </si>
  <si>
    <t xml:space="preserve">'s_1271[c]'</t>
  </si>
  <si>
    <t xml:space="preserve">'OA_c'</t>
  </si>
  <si>
    <t xml:space="preserve">'OA__91__c__93__[cytoplasm]'</t>
  </si>
  <si>
    <t xml:space="preserve">'s_1271'</t>
  </si>
  <si>
    <t xml:space="preserve">a-Santalene</t>
  </si>
  <si>
    <t xml:space="preserve">YALI0F05962g</t>
  </si>
  <si>
    <t xml:space="preserve">12 arbinose</t>
  </si>
  <si>
    <t xml:space="preserve">mal_L[c]</t>
  </si>
  <si>
    <t xml:space="preserve">m539</t>
  </si>
  <si>
    <t xml:space="preserve">s_0069</t>
  </si>
  <si>
    <t xml:space="preserve">'M00147[c]'</t>
  </si>
  <si>
    <t xml:space="preserve">'C00149__c'</t>
  </si>
  <si>
    <t xml:space="preserve">'mal__L_c'</t>
  </si>
  <si>
    <t xml:space="preserve">'s_0066[c]'</t>
  </si>
  <si>
    <t xml:space="preserve">'mal_L_c'</t>
  </si>
  <si>
    <t xml:space="preserve">'MAL_c'</t>
  </si>
  <si>
    <t xml:space="preserve">'MAL__91__c__93__[cytoplasm]'</t>
  </si>
  <si>
    <t xml:space="preserve">'s_0066'</t>
  </si>
  <si>
    <t xml:space="preserve">China; p72 (lipids)</t>
  </si>
  <si>
    <t xml:space="preserve">13 maltose</t>
  </si>
  <si>
    <t xml:space="preserve">g6p[c]</t>
  </si>
  <si>
    <t xml:space="preserve">m296</t>
  </si>
  <si>
    <t xml:space="preserve">s_0410</t>
  </si>
  <si>
    <t xml:space="preserve">'M00605[c]'</t>
  </si>
  <si>
    <t xml:space="preserve">'g6p__c'</t>
  </si>
  <si>
    <t xml:space="preserve">'g6p_c'</t>
  </si>
  <si>
    <t xml:space="preserve">'s_0568[c]'</t>
  </si>
  <si>
    <t xml:space="preserve">'G6P_c'</t>
  </si>
  <si>
    <t xml:space="preserve">'G6P__91__c__93__[cytoplasm]'</t>
  </si>
  <si>
    <t xml:space="preserve">'s_0568'</t>
  </si>
  <si>
    <t xml:space="preserve">pUAS1b4TEF</t>
  </si>
  <si>
    <t xml:space="preserve">15 mannose</t>
  </si>
  <si>
    <t xml:space="preserve">fum[c]</t>
  </si>
  <si>
    <t xml:space="preserve">m264</t>
  </si>
  <si>
    <t xml:space="preserve">s_0692</t>
  </si>
  <si>
    <t xml:space="preserve">'M00121[c]'</t>
  </si>
  <si>
    <t xml:space="preserve">'fum__c'</t>
  </si>
  <si>
    <t xml:space="preserve">'fum_c'</t>
  </si>
  <si>
    <t xml:space="preserve">'s_0725[c]'</t>
  </si>
  <si>
    <t xml:space="preserve">'FUM_c'</t>
  </si>
  <si>
    <t xml:space="preserve">'FUM__91__c__93__[cytoplasm]'</t>
  </si>
  <si>
    <t xml:space="preserve">'s_0725'</t>
  </si>
  <si>
    <t xml:space="preserve">High acid producer; russian strain</t>
  </si>
  <si>
    <t xml:space="preserve">Native</t>
  </si>
  <si>
    <t xml:space="preserve">YALI0E12463g</t>
  </si>
  <si>
    <t xml:space="preserve">16 galactose</t>
  </si>
  <si>
    <t xml:space="preserve">'ru5p_D[c]'</t>
  </si>
  <si>
    <t xml:space="preserve">m96</t>
  </si>
  <si>
    <t xml:space="preserve">s_0557</t>
  </si>
  <si>
    <t xml:space="preserve">'M00196[c]'</t>
  </si>
  <si>
    <t xml:space="preserve">'ru5p__D__c'</t>
  </si>
  <si>
    <t xml:space="preserve">'ru5p__D_c'</t>
  </si>
  <si>
    <t xml:space="preserve">'s_0577[c]'</t>
  </si>
  <si>
    <t xml:space="preserve">'ru5p_D_c'</t>
  </si>
  <si>
    <t xml:space="preserve">'RL5P_c'</t>
  </si>
  <si>
    <t xml:space="preserve">'RL5P__91__c__93__[cytoplasm]'</t>
  </si>
  <si>
    <t xml:space="preserve">'s_0577'</t>
  </si>
  <si>
    <t xml:space="preserve">Other</t>
  </si>
  <si>
    <t xml:space="preserve">High acid producer</t>
  </si>
  <si>
    <t xml:space="preserve">YALI0B14839g</t>
  </si>
  <si>
    <t xml:space="preserve">17 malate</t>
  </si>
  <si>
    <t xml:space="preserve">ATP</t>
  </si>
  <si>
    <t xml:space="preserve">atp[c]</t>
  </si>
  <si>
    <t xml:space="preserve">m141</t>
  </si>
  <si>
    <t xml:space="preserve">s_0446</t>
  </si>
  <si>
    <t xml:space="preserve">'M00002[c]'</t>
  </si>
  <si>
    <t xml:space="preserve">'atp__c'</t>
  </si>
  <si>
    <t xml:space="preserve">'atp_c'</t>
  </si>
  <si>
    <t xml:space="preserve">'s_0434[c]'</t>
  </si>
  <si>
    <t xml:space="preserve">'ATP_c'</t>
  </si>
  <si>
    <t xml:space="preserve">'ATP__91__c__93__[cytoplasm]'</t>
  </si>
  <si>
    <t xml:space="preserve">'s_0434'</t>
  </si>
  <si>
    <t xml:space="preserve">YALI0B01298g</t>
  </si>
  <si>
    <t xml:space="preserve">18 mevalonate</t>
  </si>
  <si>
    <t xml:space="preserve">NADPH</t>
  </si>
  <si>
    <t xml:space="preserve">nadph[c]</t>
  </si>
  <si>
    <t xml:space="preserve">m40</t>
  </si>
  <si>
    <t xml:space="preserve">s_1096</t>
  </si>
  <si>
    <t xml:space="preserve">'M00005[c]'</t>
  </si>
  <si>
    <t xml:space="preserve">'nadph__c'</t>
  </si>
  <si>
    <t xml:space="preserve">'nadph_c'</t>
  </si>
  <si>
    <t xml:space="preserve">'s_1212[c]'</t>
  </si>
  <si>
    <t xml:space="preserve">'NADPH_c'</t>
  </si>
  <si>
    <t xml:space="preserve">'NADPH__91__c__93__[cytoplasm]'</t>
  </si>
  <si>
    <t xml:space="preserve">'s_1212'</t>
  </si>
  <si>
    <t xml:space="preserve">JM23 (ATCC 90812); control of XPR2 gene expression</t>
  </si>
  <si>
    <t xml:space="preserve">YALI0C03025g</t>
  </si>
  <si>
    <t xml:space="preserve">19 itaconic acid</t>
  </si>
  <si>
    <t xml:space="preserve">TAG</t>
  </si>
  <si>
    <t xml:space="preserve">'triglyc_SC[e]'</t>
  </si>
  <si>
    <t xml:space="preserve">m1400</t>
  </si>
  <si>
    <t xml:space="preserve">'s_1000'</t>
  </si>
  <si>
    <t xml:space="preserve">'M00403[c]'</t>
  </si>
  <si>
    <t xml:space="preserve">'lipid__c'</t>
  </si>
  <si>
    <t xml:space="preserve">'tag_c'</t>
  </si>
  <si>
    <t xml:space="preserve">'s_3043[lp]'</t>
  </si>
  <si>
    <t xml:space="preserve">'triglyc_SC_c'</t>
  </si>
  <si>
    <t xml:space="preserve">'s_1524'</t>
  </si>
  <si>
    <t xml:space="preserve">Greek (citrate)</t>
  </si>
  <si>
    <t xml:space="preserve">YALI0E00264g</t>
  </si>
  <si>
    <t xml:space="preserve">20 Inulin</t>
  </si>
  <si>
    <t xml:space="preserve">ADP</t>
  </si>
  <si>
    <t xml:space="preserve">adp[c]</t>
  </si>
  <si>
    <t xml:space="preserve">m143</t>
  </si>
  <si>
    <t xml:space="preserve">'s_0400'</t>
  </si>
  <si>
    <t xml:space="preserve">'M00008[c]'</t>
  </si>
  <si>
    <t xml:space="preserve">'adp__c'</t>
  </si>
  <si>
    <t xml:space="preserve">'adp_c'</t>
  </si>
  <si>
    <t xml:space="preserve">'s_0394[c]'</t>
  </si>
  <si>
    <t xml:space="preserve">ADP_c'</t>
  </si>
  <si>
    <t xml:space="preserve">'ADP__91__c__93__[cytoplasm]'</t>
  </si>
  <si>
    <t xml:space="preserve">'s_0394'</t>
  </si>
  <si>
    <t xml:space="preserve">carotene product</t>
  </si>
  <si>
    <t xml:space="preserve">YALI0F23793g</t>
  </si>
  <si>
    <t xml:space="preserve">21 ribose</t>
  </si>
  <si>
    <t xml:space="preserve">NADP</t>
  </si>
  <si>
    <t xml:space="preserve">nadp[c]</t>
  </si>
  <si>
    <t xml:space="preserve">m41</t>
  </si>
  <si>
    <t xml:space="preserve">'s_1091'</t>
  </si>
  <si>
    <t xml:space="preserve">'M00006[c]'</t>
  </si>
  <si>
    <t xml:space="preserve">'nadp__c'</t>
  </si>
  <si>
    <t xml:space="preserve">'nadp_c'</t>
  </si>
  <si>
    <t xml:space="preserve">'s_1207[c]'</t>
  </si>
  <si>
    <t xml:space="preserve">'NADP_c'</t>
  </si>
  <si>
    <t xml:space="preserve">'NADP__91__c__93__[cytoplasm]'</t>
  </si>
  <si>
    <t xml:space="preserve">'s_1207'</t>
  </si>
  <si>
    <t xml:space="preserve">p84; erythritol</t>
  </si>
  <si>
    <t xml:space="preserve">YALI0D07942g</t>
  </si>
  <si>
    <t xml:space="preserve">25 oleic acid</t>
  </si>
  <si>
    <t xml:space="preserve">CoenzymeA</t>
  </si>
  <si>
    <t xml:space="preserve">coa[c]</t>
  </si>
  <si>
    <t xml:space="preserve">m69</t>
  </si>
  <si>
    <t xml:space="preserve">'s_0514'</t>
  </si>
  <si>
    <t xml:space="preserve">'M00010[c]'</t>
  </si>
  <si>
    <t xml:space="preserve">'coa__c'</t>
  </si>
  <si>
    <t xml:space="preserve">'coa_c'</t>
  </si>
  <si>
    <t xml:space="preserve">'s_0529[c]'</t>
  </si>
  <si>
    <t xml:space="preserve">COA_c'</t>
  </si>
  <si>
    <t xml:space="preserve">'COA__91__c__93__[cytoplasm]'</t>
  </si>
  <si>
    <t xml:space="preserve">'s_0529'</t>
  </si>
  <si>
    <t xml:space="preserve">acids;p37</t>
  </si>
  <si>
    <t xml:space="preserve">YALI0F04444g</t>
  </si>
  <si>
    <t xml:space="preserve">26 ricinoleic acid</t>
  </si>
  <si>
    <t xml:space="preserve">Oxygen</t>
  </si>
  <si>
    <t xml:space="preserve">'o2[e]'</t>
  </si>
  <si>
    <t xml:space="preserve">'m1339'</t>
  </si>
  <si>
    <t xml:space="preserve">'s_1162'</t>
  </si>
  <si>
    <t xml:space="preserve">'M00007[e]'</t>
  </si>
  <si>
    <t xml:space="preserve">O2_e</t>
  </si>
  <si>
    <t xml:space="preserve">'25805__e'</t>
  </si>
  <si>
    <t xml:space="preserve">'o2_e'</t>
  </si>
  <si>
    <t xml:space="preserve">'s_1277[e]'</t>
  </si>
  <si>
    <t xml:space="preserve">'O2_e'</t>
  </si>
  <si>
    <t xml:space="preserve">'O2__91__c__93__[cytoplasm]'</t>
  </si>
  <si>
    <t xml:space="preserve">lipids/acids</t>
  </si>
  <si>
    <t xml:space="preserve">YALI0F19514g</t>
  </si>
  <si>
    <t xml:space="preserve">30 glutamate</t>
  </si>
  <si>
    <t xml:space="preserve">Flavonoid</t>
  </si>
  <si>
    <t xml:space="preserve">Polish strain</t>
  </si>
  <si>
    <t xml:space="preserve">CN</t>
  </si>
  <si>
    <t xml:space="preserve">YALI0E25982g</t>
  </si>
  <si>
    <t xml:space="preserve">40 proponic acid</t>
  </si>
  <si>
    <t xml:space="preserve">Alcohol</t>
  </si>
  <si>
    <t xml:space="preserve">PN</t>
  </si>
  <si>
    <t xml:space="preserve">YALI0B20702g</t>
  </si>
  <si>
    <t xml:space="preserve">41 butryic acid</t>
  </si>
  <si>
    <t xml:space="preserve">DSMyer</t>
  </si>
  <si>
    <t xml:space="preserve">YALI0C10054g</t>
  </si>
  <si>
    <t xml:space="preserve">42 acetic:proionic:butyric acid (5:2:3)</t>
  </si>
  <si>
    <t xml:space="preserve">YNByer</t>
  </si>
  <si>
    <t xml:space="preserve">YALI0A20130g</t>
  </si>
  <si>
    <t xml:space="preserve">Sorbitol</t>
  </si>
  <si>
    <t xml:space="preserve">p49; lipids;AKA  ATCC 20460 </t>
  </si>
  <si>
    <t xml:space="preserve">pUAS1b4TEFin</t>
  </si>
  <si>
    <t xml:space="preserve">YALI0F01320g</t>
  </si>
  <si>
    <t xml:space="preserve">Arabinose</t>
  </si>
  <si>
    <t xml:space="preserve">Lactose</t>
  </si>
  <si>
    <t xml:space="preserve">YALI0B13816g</t>
  </si>
  <si>
    <t xml:space="preserve">YALI0B13838g</t>
  </si>
  <si>
    <t xml:space="preserve">acids;p36</t>
  </si>
  <si>
    <t xml:space="preserve">YALI0B01848g</t>
  </si>
  <si>
    <t xml:space="preserve">YALI0A15488g</t>
  </si>
  <si>
    <t xml:space="preserve">YALI0C12122g</t>
  </si>
  <si>
    <t xml:space="preserve">YALI0B06248g</t>
  </si>
  <si>
    <t xml:space="preserve">YALI0E11495g</t>
  </si>
  <si>
    <t xml:space="preserve">YALI0E03058g</t>
  </si>
  <si>
    <t xml:space="preserve">YALI0D02233g</t>
  </si>
  <si>
    <t xml:space="preserve">YALI0F06578g</t>
  </si>
  <si>
    <t xml:space="preserve">YALI0F12639g</t>
  </si>
  <si>
    <t xml:space="preserve">YALI0D06930g</t>
  </si>
  <si>
    <t xml:space="preserve">p88,erythritol</t>
  </si>
  <si>
    <t xml:space="preserve">YALI0B22440g</t>
  </si>
  <si>
    <t xml:space="preserve">YALI0D17930g</t>
  </si>
  <si>
    <t xml:space="preserve">YALI0E30591g</t>
  </si>
  <si>
    <t xml:space="preserve">VKM Y-2373 derived</t>
  </si>
  <si>
    <t xml:space="preserve">YALI0E14443g</t>
  </si>
  <si>
    <t xml:space="preserve">YALI0E10307g</t>
  </si>
  <si>
    <t xml:space="preserve">YALI0D08514g</t>
  </si>
  <si>
    <t xml:space="preserve">YALI0E06061g</t>
  </si>
  <si>
    <t xml:space="preserve">YALI0E00638g</t>
  </si>
  <si>
    <t xml:space="preserve">YALI0E02684g</t>
  </si>
  <si>
    <t xml:space="preserve">YALI0D04422g</t>
  </si>
  <si>
    <t xml:space="preserve">YALI0B10406g</t>
  </si>
  <si>
    <t xml:space="preserve">YALI0E32769g</t>
  </si>
  <si>
    <t xml:space="preserve">Polyketide</t>
  </si>
  <si>
    <t xml:space="preserve">YALI0D07986g</t>
  </si>
  <si>
    <t xml:space="preserve">YALI0B20020g</t>
  </si>
  <si>
    <t xml:space="preserve">YALI0C06952g</t>
  </si>
  <si>
    <t xml:space="preserve">YALI0C11297g</t>
  </si>
  <si>
    <t xml:space="preserve">YALI0D07634g</t>
  </si>
  <si>
    <t xml:space="preserve">YALI0C02805g</t>
  </si>
  <si>
    <t xml:space="preserve">YALI0B07117g</t>
  </si>
  <si>
    <t xml:space="preserve">YALI0A15906g</t>
  </si>
  <si>
    <t xml:space="preserve">YALI0B15268g</t>
  </si>
  <si>
    <t xml:space="preserve">YALI0C20251g</t>
  </si>
  <si>
    <t xml:space="preserve">YALI0C06171g</t>
  </si>
  <si>
    <t xml:space="preserve">YALI0C13508g</t>
  </si>
  <si>
    <t xml:space="preserve">YALI0F18590g</t>
  </si>
  <si>
    <t xml:space="preserve">YALI0F09075g</t>
  </si>
  <si>
    <t xml:space="preserve">YALI0F09097g</t>
  </si>
  <si>
    <t xml:space="preserve">YALI0E15730g</t>
  </si>
  <si>
    <t xml:space="preserve">YALI0B16038g</t>
  </si>
  <si>
    <t xml:space="preserve">YALI0F30481g</t>
  </si>
  <si>
    <t xml:space="preserve">YALI0F05632g</t>
  </si>
  <si>
    <t xml:space="preserve">YALI0E05753g</t>
  </si>
  <si>
    <t xml:space="preserve">YALI0A18062g</t>
  </si>
  <si>
    <t xml:space="preserve">YALI0E06193g</t>
  </si>
  <si>
    <t xml:space="preserve">YALI0A10076g</t>
  </si>
  <si>
    <t xml:space="preserve">YALI0F01650g</t>
  </si>
  <si>
    <t xml:space="preserve">YALI0F01584g</t>
  </si>
  <si>
    <t xml:space="preserve">YALI0F01629g</t>
  </si>
  <si>
    <t xml:space="preserve">YALI0F01606g</t>
  </si>
  <si>
    <t xml:space="preserve">YALI0D17864g</t>
  </si>
  <si>
    <t xml:space="preserve">YALI0B10153g</t>
  </si>
  <si>
    <t xml:space="preserve">YALI0A17875g</t>
  </si>
  <si>
    <t xml:space="preserve">YALI0E15400g</t>
  </si>
  <si>
    <t xml:space="preserve">YALI0B14014g</t>
  </si>
  <si>
    <t xml:space="preserve">YALI0B15059g</t>
  </si>
  <si>
    <t xml:space="preserve">YALI0B19382g</t>
  </si>
  <si>
    <t xml:space="preserve">YALI0C06776g</t>
  </si>
  <si>
    <t xml:space="preserve">YALI0D17050g</t>
  </si>
  <si>
    <t xml:space="preserve">YALI0B15598g</t>
  </si>
  <si>
    <t xml:space="preserve">YALI0B02948g</t>
  </si>
  <si>
    <t xml:space="preserve">YALI0E02310g</t>
  </si>
  <si>
    <t xml:space="preserve">YALI0E18029g</t>
  </si>
  <si>
    <t xml:space="preserve">YALI0F00484g</t>
  </si>
  <si>
    <t xml:space="preserve">YALI0B13970g</t>
  </si>
  <si>
    <t xml:space="preserve">YALI0C08811g</t>
  </si>
  <si>
    <t xml:space="preserve">YALI0C18755g</t>
  </si>
  <si>
    <t xml:space="preserve">YALI0E04807g</t>
  </si>
  <si>
    <t xml:space="preserve">YALI0D13596g</t>
  </si>
  <si>
    <t xml:space="preserve">YALI0D11704g</t>
  </si>
  <si>
    <t xml:space="preserve">YALI0D01089g</t>
  </si>
  <si>
    <t xml:space="preserve">YALI0C16885g</t>
  </si>
  <si>
    <t xml:space="preserve">YALI0F04015g</t>
  </si>
  <si>
    <t xml:space="preserve">YALI0F04095g</t>
  </si>
  <si>
    <t xml:space="preserve">YALI0D02497g</t>
  </si>
  <si>
    <t xml:space="preserve">YALI0E33517g</t>
  </si>
  <si>
    <t xml:space="preserve">YALI0E16929g</t>
  </si>
  <si>
    <t xml:space="preserve">YALI0C08701g</t>
  </si>
  <si>
    <t xml:space="preserve">YALI0E02068g</t>
  </si>
  <si>
    <t xml:space="preserve">YALI0B01364g</t>
  </si>
  <si>
    <t xml:space="preserve">YALI0C00407g</t>
  </si>
  <si>
    <t xml:space="preserve">YALI0B07447g</t>
  </si>
  <si>
    <t xml:space="preserve">YALI0D20768g</t>
  </si>
  <si>
    <t xml:space="preserve">YALI0B14531g</t>
  </si>
  <si>
    <t xml:space="preserve">YALI0E16797g</t>
  </si>
  <si>
    <t xml:space="preserve">YALI0E14190g</t>
  </si>
  <si>
    <t xml:space="preserve">YALI0D16753g</t>
  </si>
  <si>
    <t xml:space="preserve">YALI0E15378g</t>
  </si>
  <si>
    <t xml:space="preserve">YALI0E07942g</t>
  </si>
  <si>
    <t xml:space="preserve">YALI0D19140g</t>
  </si>
  <si>
    <t xml:space="preserve">YALI0E15708g</t>
  </si>
  <si>
    <t xml:space="preserve">YALI0B16192g</t>
  </si>
  <si>
    <t xml:space="preserve">YALI0D18964g</t>
  </si>
  <si>
    <t xml:space="preserve">YALI0C05951g</t>
  </si>
  <si>
    <t xml:space="preserve">YALI0E12441g</t>
  </si>
  <si>
    <t xml:space="preserve">YALI0F16940g</t>
  </si>
  <si>
    <t xml:space="preserve">YALI0E22781g</t>
  </si>
  <si>
    <t xml:space="preserve">YALI0E11693g</t>
  </si>
  <si>
    <t xml:space="preserve">YALI0E20449g</t>
  </si>
  <si>
    <t xml:space="preserve">YALI0D27016g</t>
  </si>
  <si>
    <t xml:space="preserve">YALI0C16995g</t>
  </si>
  <si>
    <t xml:space="preserve">YALI0F20702g</t>
  </si>
  <si>
    <t xml:space="preserve">YALI0E27005g</t>
  </si>
  <si>
    <t xml:space="preserve">YALI0D10131g</t>
  </si>
  <si>
    <t xml:space="preserve">YALI0E07315g</t>
  </si>
  <si>
    <t xml:space="preserve">YALI0D23683g</t>
  </si>
  <si>
    <t xml:space="preserve">YALI0C01023g</t>
  </si>
  <si>
    <t xml:space="preserve">YALI0F02497g</t>
  </si>
  <si>
    <t xml:space="preserve">YALI0F20328g</t>
  </si>
  <si>
    <t xml:space="preserve">YALI0D12628g</t>
  </si>
  <si>
    <t xml:space="preserve">YALI0E17963g</t>
  </si>
  <si>
    <t xml:space="preserve">YALI0E18568g</t>
  </si>
  <si>
    <t xml:space="preserve">YALI0E32835g</t>
  </si>
  <si>
    <t xml:space="preserve">YALI0F10857g</t>
  </si>
  <si>
    <t xml:space="preserve">YALI0D24750g</t>
  </si>
  <si>
    <t xml:space="preserve">YALI0E27654g</t>
  </si>
  <si>
    <t xml:space="preserve">YALI0C23859g</t>
  </si>
  <si>
    <t xml:space="preserve">YALI0E06567g</t>
  </si>
  <si>
    <t xml:space="preserve">YALI0D21604g</t>
  </si>
  <si>
    <t xml:space="preserve">YALI0A06655g</t>
  </si>
  <si>
    <t xml:space="preserve">YALI0D04246g</t>
  </si>
  <si>
    <t xml:space="preserve">YALI0C24101g</t>
  </si>
  <si>
    <t xml:space="preserve">YALI0E02288g</t>
  </si>
  <si>
    <t xml:space="preserve">YALI0B08965g</t>
  </si>
  <si>
    <t xml:space="preserve">YALI0B06941g</t>
  </si>
  <si>
    <t xml:space="preserve">YALI0C11880g</t>
  </si>
  <si>
    <t xml:space="preserve">YALI0D04741g</t>
  </si>
  <si>
    <t xml:space="preserve">YALI0C00209g</t>
  </si>
  <si>
    <t xml:space="preserve">YALI0D11374g</t>
  </si>
  <si>
    <t xml:space="preserve">YALI0D23397g</t>
  </si>
  <si>
    <t xml:space="preserve">YALI0F11957g</t>
  </si>
  <si>
    <t xml:space="preserve">YALI0E18964g</t>
  </si>
  <si>
    <t xml:space="preserve">YALI0D08822g</t>
  </si>
  <si>
    <t xml:space="preserve">YALI0E12133g</t>
  </si>
  <si>
    <t xml:space="preserve">YALI0F15587g</t>
  </si>
  <si>
    <t xml:space="preserve">YALI0E18876g</t>
  </si>
  <si>
    <t xml:space="preserve">YALI0E21472g</t>
  </si>
  <si>
    <t xml:space="preserve">YALI0B05302g</t>
  </si>
  <si>
    <t xml:space="preserve">YALI0C15230g</t>
  </si>
  <si>
    <t xml:space="preserve">YALI0C22121g</t>
  </si>
  <si>
    <t xml:space="preserve">YALI0D17534g</t>
  </si>
  <si>
    <t xml:space="preserve">YALI0F10010g</t>
  </si>
  <si>
    <t xml:space="preserve">YALI0F13453g</t>
  </si>
  <si>
    <t xml:space="preserve">YALI0F23221g</t>
  </si>
  <si>
    <t xml:space="preserve">YALI0E06479g</t>
  </si>
  <si>
    <t xml:space="preserve">YALI0B00396g</t>
  </si>
  <si>
    <t xml:space="preserve">YALI0C04730g</t>
  </si>
  <si>
    <t xml:space="preserve">YALI0D27126g</t>
  </si>
  <si>
    <t xml:space="preserve">YALI0F26191g</t>
  </si>
  <si>
    <t xml:space="preserve">YALI0E26741g</t>
  </si>
  <si>
    <t xml:space="preserve">YALI0E27874g</t>
  </si>
  <si>
    <t xml:space="preserve">YALI0F14583g</t>
  </si>
  <si>
    <t xml:space="preserve">YALI0E23991g</t>
  </si>
  <si>
    <t xml:space="preserve">YALI0E15488g</t>
  </si>
  <si>
    <t xml:space="preserve">YALI0F18502g</t>
  </si>
  <si>
    <t xml:space="preserve">YALI0B22308g</t>
  </si>
  <si>
    <t xml:space="preserve">YALI0F10923g</t>
  </si>
  <si>
    <t xml:space="preserve">YALI0A02354g</t>
  </si>
  <si>
    <t xml:space="preserve">YALI0E22649g</t>
  </si>
  <si>
    <t xml:space="preserve">copies</t>
  </si>
  <si>
    <t xml:space="preserve">classify: </t>
  </si>
  <si>
    <t xml:space="preserve">multiple</t>
  </si>
  <si>
    <t xml:space="preserve">Non-protein encoding gene site (limited genes)</t>
  </si>
  <si>
    <t xml:space="preserve">Protein encoding gene site, limited genes</t>
  </si>
  <si>
    <t xml:space="preserve">uk</t>
  </si>
  <si>
    <t xml:space="preserve">Random</t>
  </si>
  <si>
    <t xml:space="preserve">Regulatory/maintaining gene site </t>
  </si>
  <si>
    <t xml:space="preserve">Zeta is a mix between random/single</t>
  </si>
  <si>
    <t xml:space="preserve">plasmid</t>
  </si>
  <si>
    <t xml:space="preserve">cost of plasmid maintenance, not genome regulated</t>
  </si>
  <si>
    <t xml:space="preserve">(1)</t>
  </si>
  <si>
    <t xml:space="preserve">x</t>
  </si>
  <si>
    <t xml:space="preserve">Publications and data for promoters</t>
  </si>
  <si>
    <t xml:space="preserve">Oberservation</t>
  </si>
  <si>
    <t xml:space="preserve">Tuning gene expression in yarrowia lipolytica by a hybrid promoter approach</t>
  </si>
  <si>
    <t xml:space="preserve">Promoter strengths</t>
  </si>
  <si>
    <t xml:space="preserve">Minimal medium, 48 h of growth</t>
  </si>
  <si>
    <t xml:space="preserve">EXP</t>
  </si>
  <si>
    <t xml:space="preserve">hp8d is on par with TEF</t>
  </si>
  <si>
    <t xml:space="preserve">TEF</t>
  </si>
  <si>
    <t xml:space="preserve">UAS1B8-TEF is 2.4 fold higher</t>
  </si>
  <si>
    <t xml:space="preserve">GPD</t>
  </si>
  <si>
    <t xml:space="preserve">Glyceraldehyde-3-phosphate dehydrogenase</t>
  </si>
  <si>
    <t xml:space="preserve">⫺931 to ⫺1</t>
  </si>
  <si>
    <t xml:space="preserve">GPAT</t>
  </si>
  <si>
    <t xml:space="preserve">Glycerol-3-phosphate dehydrogenase</t>
  </si>
  <si>
    <t xml:space="preserve">YAT</t>
  </si>
  <si>
    <t xml:space="preserve">(see ref below, assuming non-inducing medium, can equal TEF under right conditions), Juretzek (P6) states xpr2 is not induced in minimal medium)</t>
  </si>
  <si>
    <t xml:space="preserve">FBA</t>
  </si>
  <si>
    <t xml:space="preserve">⫺830 to ⫹171</t>
  </si>
  <si>
    <t xml:space="preserve">intron at +64 to + 165 according to FBA.</t>
  </si>
  <si>
    <t xml:space="preserve">Miller</t>
  </si>
  <si>
    <t xml:space="preserve">UAS1B4-Leum (hp4d)</t>
  </si>
  <si>
    <t xml:space="preserve">UAS1B8-Leum (hp8d)</t>
  </si>
  <si>
    <t xml:space="preserve">50 x hp4d</t>
  </si>
  <si>
    <t xml:space="preserve">UAS1B16-Leum (hp16d)</t>
  </si>
  <si>
    <t xml:space="preserve">Leum</t>
  </si>
  <si>
    <t xml:space="preserve">estimate difficult</t>
  </si>
  <si>
    <t xml:space="preserve">x fold higher than TEF</t>
  </si>
  <si>
    <t xml:space="preserve">hp16d</t>
  </si>
  <si>
    <t xml:space="preserve">UAS1B24-Leum (hp24d)</t>
  </si>
  <si>
    <t xml:space="preserve">UAS1B32-Leum (hp32d)</t>
  </si>
  <si>
    <t xml:space="preserve">UAS1B8-TEF(404)</t>
  </si>
  <si>
    <t xml:space="preserve">UAS1B16-TEF(404)</t>
  </si>
  <si>
    <t xml:space="preserve">(2)</t>
  </si>
  <si>
    <t xml:space="preserve">Strong hybrid promoters and integrative expression/secretion vectors for quasi-constitutive expression of heterologous proteins in the yeast Yarrowia lipolytica.</t>
  </si>
  <si>
    <t xml:space="preserve">InducingYPD</t>
  </si>
  <si>
    <t xml:space="preserve">non-inducingYEg</t>
  </si>
  <si>
    <t xml:space="preserve">Repressing medium</t>
  </si>
  <si>
    <t xml:space="preserve">Acidic(pH4) YPDm</t>
  </si>
  <si>
    <t xml:space="preserve">Rich YPD</t>
  </si>
  <si>
    <t xml:space="preserve">range</t>
  </si>
  <si>
    <t xml:space="preserve">Observation</t>
  </si>
  <si>
    <t xml:space="preserve">hp4d (UAS1B4-Leum)</t>
  </si>
  <si>
    <t xml:space="preserve">250-420</t>
  </si>
  <si>
    <t xml:space="preserve">x fold &gt; XPR2</t>
  </si>
  <si>
    <t xml:space="preserve">In range of GPD-GPAT</t>
  </si>
  <si>
    <t xml:space="preserve">hp4i (UAS1B4-Leum)</t>
  </si>
  <si>
    <t xml:space="preserve">190-430</t>
  </si>
  <si>
    <t xml:space="preserve">induced, 300, normal 65-70</t>
  </si>
  <si>
    <t xml:space="preserve">LEU2m</t>
  </si>
  <si>
    <t xml:space="preserve">10-20</t>
  </si>
  <si>
    <t xml:space="preserve">hp4d (UAS1B4-XPR2m)</t>
  </si>
  <si>
    <t xml:space="preserve">hp4i (UAS1B4-XPR2m)</t>
  </si>
  <si>
    <t xml:space="preserve">https://www.sciencedirect.com/science/article/pii/S2214030117300238#t0005</t>
  </si>
  <si>
    <t xml:space="preserve">average</t>
  </si>
  <si>
    <t xml:space="preserve">min</t>
  </si>
  <si>
    <t xml:space="preserve">max</t>
  </si>
  <si>
    <t xml:space="preserve">(7),(1) (ratio in 1)</t>
  </si>
  <si>
    <t xml:space="preserve">(3)</t>
  </si>
  <si>
    <t xml:space="preserve">Engineering the push and pull of lipid biosynthesis in oleaginous yeast Yarrowia lipolytica for biofuel production</t>
  </si>
  <si>
    <t xml:space="preserve">Assume TEF is constant ~50 (shown in peng XU).</t>
  </si>
  <si>
    <t xml:space="preserve">(7)</t>
  </si>
  <si>
    <t xml:space="preserve">50 h cultivation</t>
  </si>
  <si>
    <t xml:space="preserve">YNB + YE</t>
  </si>
  <si>
    <t xml:space="preserve">pUAS1b16 (aka UAS1B16-Leum)</t>
  </si>
  <si>
    <t xml:space="preserve">(ratio in (1))</t>
  </si>
  <si>
    <t xml:space="preserve">17 x increase over TEF</t>
  </si>
  <si>
    <t xml:space="preserve">x higher than TEF</t>
  </si>
  <si>
    <t xml:space="preserve">5 x lower than pTEFin</t>
  </si>
  <si>
    <t xml:space="preserve">FBA1in</t>
  </si>
  <si>
    <t xml:space="preserve">3400(10)</t>
  </si>
  <si>
    <t xml:space="preserve">TEFin</t>
  </si>
  <si>
    <t xml:space="preserve">FBA1</t>
  </si>
  <si>
    <t xml:space="preserve">685(10)</t>
  </si>
  <si>
    <t xml:space="preserve">(1),(4),(9)</t>
  </si>
  <si>
    <t xml:space="preserve">(4)</t>
  </si>
  <si>
    <t xml:space="preserve">Engineering Yarrowia lipolytica to express secretory invertase with strong FBA1IN promoter</t>
  </si>
  <si>
    <t xml:space="preserve">glyceraldehyde-3-phosphate dehydrogenase (4)</t>
  </si>
  <si>
    <t xml:space="preserve">TDH1</t>
  </si>
  <si>
    <t xml:space="preserve">galactiside</t>
  </si>
  <si>
    <t xml:space="preserve">96 h in high glucose medium, nitrogen limiting</t>
  </si>
  <si>
    <t xml:space="preserve">Export protein (1)</t>
  </si>
  <si>
    <t xml:space="preserve">EXP1</t>
  </si>
  <si>
    <t xml:space="preserve">2.2 x stronger than TDH1, 5.5 x stronger than GPM1</t>
  </si>
  <si>
    <t xml:space="preserve">TEF1</t>
  </si>
  <si>
    <t xml:space="preserve">glyceraldehyde-3-phosphate dehydrogenase</t>
  </si>
  <si>
    <t xml:space="preserve">phosphoglycerate mutase</t>
  </si>
  <si>
    <t xml:space="preserve">GPM1 (4,9,10)</t>
  </si>
  <si>
    <t xml:space="preserve">GPM1</t>
  </si>
  <si>
    <t xml:space="preserve">Glyceraldehyde-3-phosphate dehydrogenase (1)</t>
  </si>
  <si>
    <t xml:space="preserve">GPD (GAPDH)</t>
  </si>
  <si>
    <t xml:space="preserve">5 time stronger than FBA1</t>
  </si>
  <si>
    <t xml:space="preserve">Glycerol-3-phosphate dehydrogenase (1),Glycerol-3-phsophate-O-acyltransferase(10)</t>
  </si>
  <si>
    <t xml:space="preserve">PGM</t>
  </si>
  <si>
    <t xml:space="preserve">mRNA</t>
  </si>
  <si>
    <t xml:space="preserve">nitrogen limiting conditions</t>
  </si>
  <si>
    <t xml:space="preserve">Ammonium Transporter(1)</t>
  </si>
  <si>
    <t xml:space="preserve">hours</t>
  </si>
  <si>
    <t xml:space="preserve">pIDP1 (6)</t>
  </si>
  <si>
    <t xml:space="preserve">Glyceraldehyde-3-phosphate dehydrogenase (6)</t>
  </si>
  <si>
    <t xml:space="preserve">pGAP (6)</t>
  </si>
  <si>
    <t xml:space="preserve">inducded (~hp4d)</t>
  </si>
  <si>
    <t xml:space="preserve">XPR2 </t>
  </si>
  <si>
    <t xml:space="preserve">Glycerol-3-Phosphate Dehydrogenase (5)</t>
  </si>
  <si>
    <t xml:space="preserve">g3p(b2)</t>
  </si>
  <si>
    <t xml:space="preserve">assumed from YaliBricks</t>
  </si>
  <si>
    <t xml:space="preserve">(5)</t>
  </si>
  <si>
    <t xml:space="preserve">Comparison of promoters suitable for regulated overexpression of β-galactosidase in the alkane-utilizing yeast Yarrowia hpolytica</t>
  </si>
  <si>
    <t xml:space="preserve">Juretzek [P6].</t>
  </si>
  <si>
    <t xml:space="preserve">Highest expression levles relative to XPR2 (induced ~pTEF)</t>
  </si>
  <si>
    <t xml:space="preserve">hexadecane</t>
  </si>
  <si>
    <t xml:space="preserve">Miller </t>
  </si>
  <si>
    <t xml:space="preserve">Glucose</t>
  </si>
  <si>
    <t xml:space="preserve">Glycerol</t>
  </si>
  <si>
    <t xml:space="preserve">Oleic acid</t>
  </si>
  <si>
    <t xml:space="preserve">G3P-B1</t>
  </si>
  <si>
    <t xml:space="preserve">Glycerol-3-Phosphate Dehydrogenase</t>
  </si>
  <si>
    <t xml:space="preserve">GPAT ranges 1/3-2/3 TEF </t>
  </si>
  <si>
    <t xml:space="preserve">G3P-B2</t>
  </si>
  <si>
    <t xml:space="preserve">GPAT (right in line with #1</t>
  </si>
  <si>
    <t xml:space="preserve">Isocitrate lyase</t>
  </si>
  <si>
    <t xml:space="preserve">3-oxo-acyl-CoA thiolase</t>
  </si>
  <si>
    <t xml:space="preserve">acyl-CoA oxidases</t>
  </si>
  <si>
    <t xml:space="preserve">(6)</t>
  </si>
  <si>
    <t xml:space="preserve">YaliBricks, a versatile genetic toolkit for streamlined and rapid pathway engineering in Yarrowia lipolytica</t>
  </si>
  <si>
    <t xml:space="preserve">pGAP</t>
  </si>
  <si>
    <t xml:space="preserve">pACL2</t>
  </si>
  <si>
    <t xml:space="preserve">pICLI1</t>
  </si>
  <si>
    <t xml:space="preserve">pIDP2</t>
  </si>
  <si>
    <r>
      <rPr>
        <sz val="11"/>
        <color rgb="FF000000"/>
        <rFont val="Calibri"/>
        <family val="2"/>
        <charset val="1"/>
      </rPr>
      <t xml:space="preserve">Overproduction of Fatty Acid Ethyl Esters by the Oleaginous Yeast </t>
    </r>
    <r>
      <rPr>
        <i val="true"/>
        <sz val="11"/>
        <color rgb="FF000000"/>
        <rFont val="Calibri"/>
        <family val="2"/>
        <charset val="1"/>
      </rPr>
      <t xml:space="preserve">Yarrowia lipolytica</t>
    </r>
    <r>
      <rPr>
        <sz val="11"/>
        <color rgb="FF000000"/>
        <rFont val="Calibri"/>
        <family val="2"/>
        <charset val="1"/>
      </rPr>
      <t xml:space="preserve"> through Metabolic Engineering and Process Optimization</t>
    </r>
  </si>
  <si>
    <t xml:space="preserve">YPD, 72 h</t>
  </si>
  <si>
    <t xml:space="preserve">UAS1B(n=4)TEFin</t>
  </si>
  <si>
    <t xml:space="preserve">UAS1B(n=4)TEF</t>
  </si>
  <si>
    <t xml:space="preserve">(8)</t>
  </si>
  <si>
    <t xml:space="preserve">A synthetic biology approach to transform Yarrowia lipolytica into a competitive biotechnological producer of β-carotene</t>
  </si>
  <si>
    <t xml:space="preserve">p3</t>
  </si>
  <si>
    <t xml:space="preserve">Arbritary says</t>
  </si>
  <si>
    <t xml:space="preserve">TEF high</t>
  </si>
  <si>
    <t xml:space="preserve">GAPDHp medium</t>
  </si>
  <si>
    <t xml:space="preserve">PGM low</t>
  </si>
  <si>
    <t xml:space="preserve">(9)</t>
  </si>
  <si>
    <t xml:space="preserve">Combinatorial engineering of Yarrowia lipolytica as a promising cell biorefinery platform for the de novo production of multi-purpose long chain dicarboxylic acids</t>
  </si>
  <si>
    <t xml:space="preserve">FBA1&gt; GPM1~TEF</t>
  </si>
  <si>
    <t xml:space="preserve">(10)</t>
  </si>
  <si>
    <t xml:space="preserve">Sustainable source of omega-3 eicosapentaenoicacid from metabolically engineeredYarrowia lipolytica:from fundamental research to commercial production</t>
  </si>
  <si>
    <t xml:space="preserve">phosphoglyceratemutase</t>
  </si>
  <si>
    <t xml:space="preserve">ammonium transporter</t>
  </si>
  <si>
    <t xml:space="preserve">high under nitrogen limiting conditions</t>
  </si>
  <si>
    <t xml:space="preserve">Glycerol-3-phsophate-O-acyltransferase</t>
  </si>
  <si>
    <t xml:space="preserve">FBAin</t>
  </si>
  <si>
    <t xml:space="preserve">FBAin&gt;YAT1&gt;FBA&gt;GPD&gt;EXP&gt;GPAT&gt;GPM=TEF</t>
  </si>
  <si>
    <t xml:space="preserve">New inducible promoter for gene expression and synthetic biology in Yarrowia lipolytica</t>
  </si>
  <si>
    <t xml:space="preserve">pTEF</t>
  </si>
  <si>
    <t xml:space="preserve">pHU4EYK300</t>
  </si>
  <si>
    <t xml:space="preserve">pEYK300</t>
  </si>
  <si>
    <t xml:space="preserve">800(noninduced)</t>
  </si>
  <si>
    <t xml:space="preserve">References.</t>
  </si>
  <si>
    <t xml:space="preserve">Estimation of Heat of Combustion of Triglycerides and Fatty Acid Methyl Esters</t>
  </si>
  <si>
    <t xml:space="preserve">Kanit Krisnangkura</t>
  </si>
  <si>
    <t xml:space="preserve">Journal of the American Oil Chemists Society volume 68, pages56–58(1991))</t>
  </si>
  <si>
    <t xml:space="preserve">User Input: Lipid/FA Composition</t>
  </si>
  <si>
    <t xml:space="preserve">Output</t>
  </si>
  <si>
    <t xml:space="preserve">Values from Equilibrator Calculator: </t>
  </si>
  <si>
    <t xml:space="preserve">Triglyceride component information</t>
  </si>
  <si>
    <t xml:space="preserve">% in Strain</t>
  </si>
  <si>
    <t xml:space="preserve">strain 1</t>
  </si>
  <si>
    <t xml:space="preserve">strain 2</t>
  </si>
  <si>
    <t xml:space="preserve">strain 3</t>
  </si>
  <si>
    <t xml:space="preserve">strain 4</t>
  </si>
  <si>
    <t xml:space="preserve">strain 5</t>
  </si>
  <si>
    <t xml:space="preserve">species</t>
  </si>
  <si>
    <t xml:space="preserve">Heat of Formation (kJ/mol), obtained from equilibrator</t>
  </si>
  <si>
    <t xml:space="preserve">Saturated</t>
  </si>
  <si>
    <t xml:space="preserve">dG'm</t>
  </si>
  <si>
    <t xml:space="preserve">dGo</t>
  </si>
  <si>
    <t xml:space="preserve">dG'o</t>
  </si>
  <si>
    <t xml:space="preserve">C</t>
  </si>
  <si>
    <t xml:space="preserve">H</t>
  </si>
  <si>
    <t xml:space="preserve">Fatty acid chain</t>
  </si>
  <si>
    <t xml:space="preserve">6:0</t>
  </si>
  <si>
    <t xml:space="preserve">8:0</t>
  </si>
  <si>
    <t xml:space="preserve">10:0</t>
  </si>
  <si>
    <t xml:space="preserve">#carbon</t>
  </si>
  <si>
    <t xml:space="preserve">12:0</t>
  </si>
  <si>
    <t xml:space="preserve">#hydrogen</t>
  </si>
  <si>
    <t xml:space="preserve">14:0</t>
  </si>
  <si>
    <t xml:space="preserve">#oxygen</t>
  </si>
  <si>
    <t xml:space="preserve">16:0</t>
  </si>
  <si>
    <t xml:space="preserve">18:0</t>
  </si>
  <si>
    <t xml:space="preserve">20:0</t>
  </si>
  <si>
    <t xml:space="preserve">22:0</t>
  </si>
  <si>
    <t xml:space="preserve">11:1</t>
  </si>
  <si>
    <t xml:space="preserve">Unsaturated</t>
  </si>
  <si>
    <t xml:space="preserve">12:1</t>
  </si>
  <si>
    <t xml:space="preserve">14:1</t>
  </si>
  <si>
    <t xml:space="preserve">16:1</t>
  </si>
  <si>
    <t xml:space="preserve">18:1</t>
  </si>
  <si>
    <t xml:space="preserve">18:2</t>
  </si>
  <si>
    <t xml:space="preserve">18:3</t>
  </si>
  <si>
    <t xml:space="preserve">20:1</t>
  </si>
  <si>
    <t xml:space="preserve">22:1</t>
  </si>
  <si>
    <t xml:space="preserve">Percentage sum</t>
  </si>
  <si>
    <t xml:space="preserve">Oil Heat of Combustions (calculated (Estimation of Heat of Combustion of Triglycerides and Fatty Acid Methyl Esters,Journal of the American Oil Chemists Society volume 68, pages56–58(1991)))</t>
  </si>
  <si>
    <t xml:space="preserve">Average</t>
  </si>
  <si>
    <t xml:space="preserve">kg-cal/mol</t>
  </si>
  <si>
    <t xml:space="preserve">Cottonseed</t>
  </si>
  <si>
    <t xml:space="preserve">Sunflower</t>
  </si>
  <si>
    <t xml:space="preserve">Soybean (degummed)</t>
  </si>
  <si>
    <t xml:space="preserve">Sobean(hydrotreated)</t>
  </si>
  <si>
    <t xml:space="preserve">Soybean methyl ester</t>
  </si>
  <si>
    <t xml:space="preserve">Peanut (crude)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</si>
</sst>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0.0%"/>
    <numFmt numFmtId="167" formatCode="0.0"/>
    <numFmt numFmtId="168" formatCode="d\-mmm"/>
    <numFmt numFmtId="169" formatCode="0"/>
    <numFmt numFmtId="170" formatCode="0.00%"/>
    <numFmt numFmtId="171" formatCode="h:mm"/>
    <numFmt numFmtId="172" formatCode="General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ABB2BF"/>
      <name val="Inherit"/>
      <family val="0"/>
      <charset val="1"/>
    </font>
    <font>
      <i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8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EB9C"/>
        <bgColor rgb="FFFFE699"/>
      </patternFill>
    </fill>
    <fill>
      <patternFill patternType="solid">
        <fgColor rgb="FFFFC7CE"/>
        <bgColor rgb="FFFFCC99"/>
      </patternFill>
    </fill>
    <fill>
      <patternFill patternType="solid">
        <fgColor rgb="FFC6EFCE"/>
        <bgColor rgb="FFE2F0D9"/>
      </patternFill>
    </fill>
    <fill>
      <patternFill patternType="solid">
        <fgColor rgb="FFFFCC99"/>
        <bgColor rgb="FFFFC7CE"/>
      </patternFill>
    </fill>
    <fill>
      <patternFill patternType="solid">
        <fgColor rgb="FFD0CECE"/>
        <bgColor rgb="FFDAE3F3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5" fillId="5" borderId="1" applyFont="true" applyBorder="true" applyAlignment="true" applyProtection="false">
      <alignment horizontal="general" vertical="bottom" textRotation="0" wrapText="false" indent="0" shrinkToFit="false"/>
    </xf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22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5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6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9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8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1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9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8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1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9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8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1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Bad" xfId="21"/>
    <cellStyle name="Excel Built-in Good" xfId="22"/>
    <cellStyle name="Excel Built-in Input" xfId="23"/>
  </cellStyles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0CECE"/>
      <rgbColor rgb="FF7F7F7F"/>
      <rgbColor rgb="FF9999FF"/>
      <rgbColor rgb="FF993366"/>
      <rgbColor rgb="FFFFF2CC"/>
      <rgbColor rgb="FFE2F0D9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FBE5D6"/>
      <rgbColor rgb="FFC6EFCE"/>
      <rgbColor rgb="FFFFEB9C"/>
      <rgbColor rgb="FF99CCFF"/>
      <rgbColor rgb="FFFFC7CE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BB2BF"/>
      <rgbColor rgb="FF003366"/>
      <rgbColor rgb="FF339966"/>
      <rgbColor rgb="FF003300"/>
      <rgbColor rgb="FF333300"/>
      <rgbColor rgb="FF9C57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8.507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B2" s="2" t="s">
        <v>1</v>
      </c>
    </row>
    <row r="4" customFormat="false" ht="15" hidden="false" customHeight="false" outlineLevel="0" collapsed="false">
      <c r="A4" s="2"/>
      <c r="B4" s="1" t="s">
        <v>2</v>
      </c>
    </row>
    <row r="6" customFormat="false" ht="15" hidden="false" customHeight="false" outlineLevel="0" collapsed="false">
      <c r="B6" s="1" t="s">
        <v>3</v>
      </c>
    </row>
    <row r="7" customFormat="false" ht="15" hidden="false" customHeight="false" outlineLevel="0" collapsed="false">
      <c r="C7" s="1" t="s">
        <v>4</v>
      </c>
    </row>
    <row r="8" customFormat="false" ht="15" hidden="false" customHeight="false" outlineLevel="0" collapsed="false">
      <c r="D8" s="1" t="s">
        <v>5</v>
      </c>
    </row>
    <row r="9" customFormat="false" ht="15" hidden="false" customHeight="false" outlineLevel="0" collapsed="false">
      <c r="C9" s="1" t="s">
        <v>6</v>
      </c>
    </row>
    <row r="10" customFormat="false" ht="15" hidden="false" customHeight="false" outlineLevel="0" collapsed="false">
      <c r="D10" s="1" t="s">
        <v>7</v>
      </c>
    </row>
    <row r="11" customFormat="false" ht="15" hidden="false" customHeight="false" outlineLevel="0" collapsed="false">
      <c r="C11" s="1" t="s">
        <v>8</v>
      </c>
    </row>
    <row r="12" customFormat="false" ht="15" hidden="false" customHeight="false" outlineLevel="0" collapsed="false">
      <c r="D12" s="1" t="s">
        <v>9</v>
      </c>
    </row>
    <row r="13" customFormat="false" ht="15" hidden="false" customHeight="false" outlineLevel="0" collapsed="false">
      <c r="C13" s="1" t="s">
        <v>10</v>
      </c>
    </row>
    <row r="14" customFormat="false" ht="15" hidden="false" customHeight="false" outlineLevel="0" collapsed="false">
      <c r="D14" s="1" t="s">
        <v>11</v>
      </c>
    </row>
    <row r="15" customFormat="false" ht="13.8" hidden="false" customHeight="false" outlineLevel="0" collapsed="false">
      <c r="C15" s="1" t="s">
        <v>12</v>
      </c>
    </row>
    <row r="16" customFormat="false" ht="13.8" hidden="false" customHeight="false" outlineLevel="0" collapsed="false">
      <c r="D16" s="1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V24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33" activeCellId="0" sqref="E33"/>
    </sheetView>
  </sheetViews>
  <sheetFormatPr defaultColWidth="8.50781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19.67"/>
    <col collapsed="false" customWidth="true" hidden="false" outlineLevel="0" max="3" min="3" style="3" width="9.83"/>
    <col collapsed="false" customWidth="true" hidden="false" outlineLevel="0" max="4" min="4" style="1" width="9.83"/>
    <col collapsed="false" customWidth="true" hidden="false" outlineLevel="0" max="7" min="7" style="1" width="15.5"/>
    <col collapsed="false" customWidth="true" hidden="false" outlineLevel="0" max="12" min="12" style="4" width="17.5"/>
    <col collapsed="false" customWidth="true" hidden="false" outlineLevel="0" max="13" min="13" style="3" width="9.17"/>
    <col collapsed="false" customWidth="true" hidden="false" outlineLevel="0" max="18" min="18" style="3" width="9.17"/>
    <col collapsed="false" customWidth="true" hidden="false" outlineLevel="0" max="22" min="22" style="3" width="9.17"/>
    <col collapsed="false" customWidth="true" hidden="false" outlineLevel="0" max="25" min="25" style="5" width="9.17"/>
    <col collapsed="false" customWidth="true" hidden="false" outlineLevel="0" max="26" min="26" style="3" width="9.17"/>
    <col collapsed="false" customWidth="true" hidden="false" outlineLevel="0" max="29" min="29" style="5" width="9.17"/>
    <col collapsed="false" customWidth="true" hidden="false" outlineLevel="0" max="30" min="30" style="3" width="9.17"/>
    <col collapsed="false" customWidth="true" hidden="false" outlineLevel="0" max="34" min="34" style="3" width="9.17"/>
    <col collapsed="false" customWidth="true" hidden="false" outlineLevel="0" max="38" min="38" style="3" width="9.17"/>
    <col collapsed="false" customWidth="true" hidden="false" outlineLevel="0" max="44" min="42" style="1" width="9.17"/>
    <col collapsed="false" customWidth="true" hidden="false" outlineLevel="0" max="63" min="63" style="3" width="9.17"/>
    <col collapsed="false" customWidth="true" hidden="false" outlineLevel="0" max="73" min="72" style="1" width="9.17"/>
    <col collapsed="false" customWidth="true" hidden="false" outlineLevel="0" max="103" min="87" style="1" width="9.17"/>
    <col collapsed="false" customWidth="true" hidden="false" outlineLevel="0" max="125" min="123" style="1" width="15"/>
    <col collapsed="false" customWidth="false" hidden="false" outlineLevel="0" max="126" min="126" style="5" width="8.51"/>
  </cols>
  <sheetData>
    <row r="1" s="6" customFormat="true" ht="15" hidden="false" customHeight="false" outlineLevel="0" collapsed="false">
      <c r="B1" s="6" t="s">
        <v>14</v>
      </c>
      <c r="C1" s="7" t="s">
        <v>15</v>
      </c>
      <c r="D1" s="6" t="s">
        <v>16</v>
      </c>
      <c r="G1" s="6" t="s">
        <v>17</v>
      </c>
      <c r="H1" s="6" t="s">
        <v>15</v>
      </c>
      <c r="I1" s="6" t="s">
        <v>16</v>
      </c>
      <c r="L1" s="6" t="s">
        <v>18</v>
      </c>
      <c r="M1" s="7" t="s">
        <v>15</v>
      </c>
      <c r="N1" s="6" t="s">
        <v>16</v>
      </c>
      <c r="Q1" s="6" t="s">
        <v>19</v>
      </c>
      <c r="R1" s="7" t="s">
        <v>15</v>
      </c>
      <c r="S1" s="6" t="s">
        <v>16</v>
      </c>
      <c r="U1" s="6" t="s">
        <v>20</v>
      </c>
      <c r="V1" s="7" t="s">
        <v>15</v>
      </c>
      <c r="W1" s="6" t="s">
        <v>16</v>
      </c>
      <c r="Y1" s="6" t="s">
        <v>21</v>
      </c>
      <c r="Z1" s="7" t="s">
        <v>15</v>
      </c>
      <c r="AA1" s="6" t="s">
        <v>16</v>
      </c>
      <c r="AC1" s="6" t="s">
        <v>22</v>
      </c>
      <c r="AD1" s="7" t="s">
        <v>15</v>
      </c>
      <c r="AE1" s="6" t="s">
        <v>16</v>
      </c>
      <c r="AG1" s="6" t="s">
        <v>23</v>
      </c>
      <c r="AH1" s="7" t="s">
        <v>15</v>
      </c>
      <c r="AI1" s="6" t="s">
        <v>16</v>
      </c>
      <c r="AK1" s="6" t="s">
        <v>24</v>
      </c>
      <c r="AL1" s="7" t="s">
        <v>15</v>
      </c>
      <c r="AM1" s="6" t="s">
        <v>16</v>
      </c>
      <c r="AP1" s="6" t="s">
        <v>25</v>
      </c>
      <c r="AQ1" s="6" t="s">
        <v>15</v>
      </c>
      <c r="AR1" s="6" t="s">
        <v>16</v>
      </c>
      <c r="AT1" s="6" t="s">
        <v>26</v>
      </c>
      <c r="AU1" s="6" t="s">
        <v>15</v>
      </c>
      <c r="AV1" s="6" t="s">
        <v>16</v>
      </c>
      <c r="AX1" s="6" t="s">
        <v>27</v>
      </c>
      <c r="AY1" s="6" t="s">
        <v>15</v>
      </c>
      <c r="AZ1" s="6" t="s">
        <v>16</v>
      </c>
      <c r="BB1" s="6" t="s">
        <v>28</v>
      </c>
      <c r="BC1" s="6" t="s">
        <v>15</v>
      </c>
      <c r="BD1" s="6" t="s">
        <v>16</v>
      </c>
      <c r="BF1" s="6" t="s">
        <v>29</v>
      </c>
      <c r="BG1" s="7" t="s">
        <v>15</v>
      </c>
      <c r="BH1" s="6" t="s">
        <v>16</v>
      </c>
      <c r="BJ1" s="6" t="s">
        <v>28</v>
      </c>
      <c r="BK1" s="7" t="s">
        <v>15</v>
      </c>
      <c r="BL1" s="6" t="s">
        <v>16</v>
      </c>
      <c r="BN1" s="6" t="s">
        <v>30</v>
      </c>
      <c r="BO1" s="6" t="s">
        <v>31</v>
      </c>
      <c r="BQ1" s="6" t="s">
        <v>32</v>
      </c>
      <c r="BR1" s="6" t="s">
        <v>31</v>
      </c>
      <c r="BS1" s="8"/>
      <c r="BT1" s="6" t="s">
        <v>33</v>
      </c>
      <c r="BU1" s="6" t="s">
        <v>31</v>
      </c>
      <c r="BV1" s="8"/>
      <c r="BW1" s="6" t="s">
        <v>34</v>
      </c>
      <c r="BX1" s="6" t="s">
        <v>35</v>
      </c>
      <c r="BY1" s="8"/>
      <c r="BZ1" s="6" t="s">
        <v>36</v>
      </c>
      <c r="CA1" s="6" t="s">
        <v>35</v>
      </c>
      <c r="CB1" s="8"/>
      <c r="CC1" s="6" t="s">
        <v>37</v>
      </c>
      <c r="CD1" s="6" t="s">
        <v>35</v>
      </c>
      <c r="CE1" s="8"/>
      <c r="CF1" s="6" t="s">
        <v>38</v>
      </c>
      <c r="CH1" s="8"/>
      <c r="CI1" s="9" t="s">
        <v>39</v>
      </c>
      <c r="CJ1" s="9" t="s">
        <v>40</v>
      </c>
      <c r="CK1" s="8"/>
      <c r="CL1" s="6" t="s">
        <v>39</v>
      </c>
      <c r="CM1" s="6" t="s">
        <v>41</v>
      </c>
      <c r="CO1" s="6" t="s">
        <v>39</v>
      </c>
      <c r="CP1" s="6" t="s">
        <v>42</v>
      </c>
      <c r="CR1" s="6" t="s">
        <v>39</v>
      </c>
      <c r="CS1" s="6" t="s">
        <v>43</v>
      </c>
      <c r="CT1" s="8"/>
      <c r="CU1" s="6" t="s">
        <v>39</v>
      </c>
      <c r="CV1" s="6" t="s">
        <v>44</v>
      </c>
      <c r="CW1" s="8"/>
      <c r="CX1" s="6" t="s">
        <v>39</v>
      </c>
      <c r="CY1" s="6" t="s">
        <v>45</v>
      </c>
      <c r="CZ1" s="1"/>
      <c r="DA1" s="6" t="s">
        <v>46</v>
      </c>
      <c r="DB1" s="6" t="s">
        <v>47</v>
      </c>
      <c r="DD1" s="6" t="s">
        <v>48</v>
      </c>
      <c r="DE1" s="6" t="s">
        <v>47</v>
      </c>
      <c r="DG1" s="6" t="s">
        <v>49</v>
      </c>
      <c r="DH1" s="6" t="s">
        <v>47</v>
      </c>
      <c r="DJ1" s="6" t="s">
        <v>50</v>
      </c>
      <c r="DK1" s="6" t="s">
        <v>47</v>
      </c>
      <c r="DM1" s="6" t="s">
        <v>51</v>
      </c>
      <c r="DN1" s="6" t="s">
        <v>16</v>
      </c>
      <c r="DP1" s="6" t="s">
        <v>52</v>
      </c>
      <c r="DQ1" s="6" t="s">
        <v>47</v>
      </c>
      <c r="DS1" s="10" t="s">
        <v>53</v>
      </c>
      <c r="DT1" s="10"/>
      <c r="DU1" s="10" t="s">
        <v>54</v>
      </c>
      <c r="DV1" s="11"/>
    </row>
    <row r="2" customFormat="false" ht="15" hidden="false" customHeight="false" outlineLevel="0" collapsed="false">
      <c r="A2" s="1" t="n">
        <v>1</v>
      </c>
      <c r="B2" s="1" t="s">
        <v>55</v>
      </c>
      <c r="C2" s="3" t="n">
        <v>0.140391</v>
      </c>
      <c r="D2" s="1" t="n">
        <v>431</v>
      </c>
      <c r="G2" s="1" t="n">
        <v>0</v>
      </c>
      <c r="H2" s="3" t="n">
        <v>0.221173</v>
      </c>
      <c r="I2" s="1" t="n">
        <v>679</v>
      </c>
      <c r="L2" s="4" t="s">
        <v>56</v>
      </c>
      <c r="M2" s="3" t="n">
        <v>0.280130293159609</v>
      </c>
      <c r="N2" s="1" t="n">
        <v>860</v>
      </c>
      <c r="Q2" s="1" t="n">
        <v>1</v>
      </c>
      <c r="R2" s="3" t="n">
        <v>0.775244</v>
      </c>
      <c r="S2" s="1" t="n">
        <v>2380</v>
      </c>
      <c r="U2" s="1" t="n">
        <v>6</v>
      </c>
      <c r="V2" s="3" t="n">
        <v>0.114658</v>
      </c>
      <c r="W2" s="1" t="n">
        <v>352</v>
      </c>
      <c r="Y2" s="5" t="n">
        <v>1</v>
      </c>
      <c r="Z2" s="3" t="n">
        <v>0.595114</v>
      </c>
      <c r="AA2" s="1" t="n">
        <v>1827</v>
      </c>
      <c r="AC2" s="5" t="n">
        <v>0</v>
      </c>
      <c r="AD2" s="3" t="n">
        <v>0.903909</v>
      </c>
      <c r="AE2" s="1" t="n">
        <v>2775</v>
      </c>
      <c r="AG2" s="1" t="n">
        <v>1</v>
      </c>
      <c r="AH2" s="3" t="n">
        <v>0.671661</v>
      </c>
      <c r="AI2" s="1" t="n">
        <v>2062</v>
      </c>
      <c r="AK2" s="1" t="n">
        <v>0.05</v>
      </c>
      <c r="AL2" s="3" t="n">
        <v>0.436482</v>
      </c>
      <c r="AM2" s="1" t="n">
        <v>1340</v>
      </c>
      <c r="AO2" s="1" t="n">
        <v>0</v>
      </c>
      <c r="AP2" s="1" t="s">
        <v>57</v>
      </c>
      <c r="AQ2" s="3" t="n">
        <f aca="false">AR2/SUM($AR$2:$AR$25)</f>
        <v>0.478501628664495</v>
      </c>
      <c r="AR2" s="1" t="n">
        <v>1469</v>
      </c>
      <c r="AT2" s="1" t="n">
        <v>30</v>
      </c>
      <c r="AU2" s="3" t="n">
        <v>0.525733</v>
      </c>
      <c r="AV2" s="1" t="n">
        <v>1614</v>
      </c>
      <c r="AX2" s="1" t="n">
        <v>2</v>
      </c>
      <c r="AY2" s="3" t="n">
        <v>0.590554</v>
      </c>
      <c r="AZ2" s="1" t="n">
        <v>1813</v>
      </c>
      <c r="BB2" s="1" t="s">
        <v>57</v>
      </c>
      <c r="BC2" s="3" t="n">
        <f aca="false">BD2/SUM($BD$2:$BD$24)</f>
        <v>0.346984924623116</v>
      </c>
      <c r="BD2" s="1" t="n">
        <v>1381</v>
      </c>
      <c r="BF2" s="1" t="s">
        <v>58</v>
      </c>
      <c r="BG2" s="3" t="n">
        <v>0.707492</v>
      </c>
      <c r="BH2" s="1" t="n">
        <v>2172</v>
      </c>
      <c r="BJ2" s="1" t="s">
        <v>57</v>
      </c>
      <c r="BK2" s="3" t="n">
        <f aca="false">BL2/SUM($BL$2:$BL$38)</f>
        <v>0.449837133550489</v>
      </c>
      <c r="BL2" s="1" t="n">
        <v>1381</v>
      </c>
      <c r="BQ2" s="1" t="s">
        <v>59</v>
      </c>
      <c r="BR2" s="1" t="n">
        <v>637</v>
      </c>
      <c r="BT2" s="1" t="s">
        <v>60</v>
      </c>
      <c r="BU2" s="1" t="n">
        <v>443</v>
      </c>
      <c r="BW2" s="1" t="s">
        <v>61</v>
      </c>
      <c r="BX2" s="1" t="n">
        <v>118</v>
      </c>
      <c r="BZ2" s="1" t="s">
        <v>59</v>
      </c>
      <c r="CA2" s="1" t="n">
        <v>637</v>
      </c>
      <c r="CC2" s="1" t="s">
        <v>59</v>
      </c>
      <c r="CD2" s="1" t="n">
        <v>637</v>
      </c>
      <c r="CF2" s="1" t="s">
        <v>62</v>
      </c>
      <c r="CG2" s="1" t="n">
        <v>421</v>
      </c>
      <c r="CI2" s="1" t="s">
        <v>63</v>
      </c>
      <c r="CJ2" s="1" t="n">
        <v>1</v>
      </c>
      <c r="CL2" s="1" t="s">
        <v>63</v>
      </c>
      <c r="CM2" s="1" t="n">
        <v>1</v>
      </c>
      <c r="CO2" s="1" t="s">
        <v>63</v>
      </c>
      <c r="CP2" s="1" t="n">
        <v>1</v>
      </c>
      <c r="CR2" s="1" t="s">
        <v>63</v>
      </c>
      <c r="CS2" s="1" t="n">
        <v>1</v>
      </c>
      <c r="CU2" s="1" t="s">
        <v>63</v>
      </c>
      <c r="CV2" s="1" t="n">
        <v>0</v>
      </c>
      <c r="CX2" s="1" t="s">
        <v>63</v>
      </c>
      <c r="CY2" s="1" t="n">
        <v>1</v>
      </c>
      <c r="DA2" s="1" t="s">
        <v>64</v>
      </c>
      <c r="DB2" s="1" t="n">
        <v>2616</v>
      </c>
      <c r="DD2" s="1" t="s">
        <v>65</v>
      </c>
      <c r="DE2" s="1" t="n">
        <v>2834</v>
      </c>
      <c r="DG2" s="1" t="s">
        <v>66</v>
      </c>
      <c r="DH2" s="1" t="n">
        <v>2162</v>
      </c>
      <c r="DJ2" s="1" t="s">
        <v>66</v>
      </c>
      <c r="DK2" s="1" t="n">
        <v>2148</v>
      </c>
      <c r="DM2" s="1" t="s">
        <v>67</v>
      </c>
      <c r="DN2" s="1" t="n">
        <v>594</v>
      </c>
      <c r="DP2" s="1" t="s">
        <v>68</v>
      </c>
      <c r="DQ2" s="1" t="n">
        <v>2002</v>
      </c>
      <c r="DS2" s="1" t="s">
        <v>69</v>
      </c>
      <c r="DU2" s="1" t="s">
        <v>70</v>
      </c>
    </row>
    <row r="3" customFormat="false" ht="15" hidden="false" customHeight="false" outlineLevel="0" collapsed="false">
      <c r="A3" s="1" t="n">
        <v>2</v>
      </c>
      <c r="B3" s="1" t="s">
        <v>71</v>
      </c>
      <c r="C3" s="3" t="n">
        <v>0.088599</v>
      </c>
      <c r="D3" s="1" t="n">
        <v>272</v>
      </c>
      <c r="G3" s="1" t="n">
        <v>1</v>
      </c>
      <c r="H3" s="3" t="n">
        <v>0.167752</v>
      </c>
      <c r="I3" s="1" t="n">
        <v>515</v>
      </c>
      <c r="L3" s="4" t="s">
        <v>72</v>
      </c>
      <c r="M3" s="3" t="n">
        <v>0.14071661237785</v>
      </c>
      <c r="N3" s="1" t="n">
        <v>432</v>
      </c>
      <c r="Q3" s="1" t="n">
        <v>3</v>
      </c>
      <c r="R3" s="3" t="n">
        <v>0.185668</v>
      </c>
      <c r="S3" s="1" t="n">
        <v>570</v>
      </c>
      <c r="U3" s="1" t="n">
        <v>5.5</v>
      </c>
      <c r="V3" s="3" t="n">
        <v>0.059609</v>
      </c>
      <c r="W3" s="1" t="n">
        <v>183</v>
      </c>
      <c r="Y3" s="5" t="n">
        <v>2</v>
      </c>
      <c r="Z3" s="3" t="n">
        <v>0.234528</v>
      </c>
      <c r="AA3" s="1" t="n">
        <v>720</v>
      </c>
      <c r="AC3" s="5" t="n">
        <v>8</v>
      </c>
      <c r="AD3" s="3" t="n">
        <v>0.025733</v>
      </c>
      <c r="AE3" s="1" t="n">
        <v>79</v>
      </c>
      <c r="AG3" s="1" t="n">
        <v>5</v>
      </c>
      <c r="AH3" s="3" t="n">
        <v>0.157329</v>
      </c>
      <c r="AI3" s="1" t="n">
        <v>483</v>
      </c>
      <c r="AK3" s="1" t="n">
        <v>0.003</v>
      </c>
      <c r="AL3" s="3" t="n">
        <v>0.142997</v>
      </c>
      <c r="AM3" s="1" t="n">
        <v>439</v>
      </c>
      <c r="AO3" s="1" t="n">
        <v>1</v>
      </c>
      <c r="AP3" s="1" t="s">
        <v>73</v>
      </c>
      <c r="AQ3" s="3" t="n">
        <f aca="false">AR3/SUM($AR$2:$AR$25)</f>
        <v>0.167100977198697</v>
      </c>
      <c r="AR3" s="1" t="n">
        <v>513</v>
      </c>
      <c r="AT3" s="1" t="n">
        <v>28</v>
      </c>
      <c r="AU3" s="3" t="n">
        <v>0.428664</v>
      </c>
      <c r="AV3" s="1" t="n">
        <v>1316</v>
      </c>
      <c r="AX3" s="1" t="n">
        <v>1</v>
      </c>
      <c r="AY3" s="3" t="n">
        <v>0.315309</v>
      </c>
      <c r="AZ3" s="1" t="n">
        <v>968</v>
      </c>
      <c r="BB3" s="1" t="s">
        <v>74</v>
      </c>
      <c r="BC3" s="3" t="n">
        <f aca="false">BD3/SUM($BD$2:$BD$24)</f>
        <v>0.285678391959799</v>
      </c>
      <c r="BD3" s="1" t="n">
        <v>1137</v>
      </c>
      <c r="BF3" s="1" t="s">
        <v>75</v>
      </c>
      <c r="BG3" s="3" t="n">
        <v>0.288599</v>
      </c>
      <c r="BH3" s="1" t="n">
        <v>886</v>
      </c>
      <c r="BJ3" s="1" t="s">
        <v>76</v>
      </c>
      <c r="BK3" s="3" t="n">
        <f aca="false">BL3/SUM($BL$2:$BL$38)</f>
        <v>0.142671009771987</v>
      </c>
      <c r="BL3" s="1" t="n">
        <v>438</v>
      </c>
      <c r="BQ3" s="1" t="s">
        <v>62</v>
      </c>
      <c r="BR3" s="1" t="n">
        <v>421</v>
      </c>
      <c r="BT3" s="1" t="s">
        <v>77</v>
      </c>
      <c r="BU3" s="1" t="n">
        <v>443</v>
      </c>
      <c r="BW3" s="1" t="s">
        <v>78</v>
      </c>
      <c r="BX3" s="1" t="n">
        <v>88</v>
      </c>
      <c r="BZ3" s="1" t="s">
        <v>79</v>
      </c>
      <c r="CA3" s="1" t="n">
        <v>228</v>
      </c>
      <c r="CC3" s="1" t="s">
        <v>80</v>
      </c>
      <c r="CD3" s="1" t="n">
        <v>167</v>
      </c>
      <c r="CF3" s="1" t="s">
        <v>81</v>
      </c>
      <c r="CG3" s="1" t="n">
        <v>39</v>
      </c>
      <c r="CI3" s="1" t="s">
        <v>82</v>
      </c>
      <c r="CJ3" s="1" t="n">
        <v>1</v>
      </c>
      <c r="CL3" s="1" t="s">
        <v>82</v>
      </c>
      <c r="CM3" s="1" t="n">
        <v>1</v>
      </c>
      <c r="CO3" s="1" t="s">
        <v>82</v>
      </c>
      <c r="CP3" s="1" t="n">
        <v>1</v>
      </c>
      <c r="CR3" s="1" t="s">
        <v>82</v>
      </c>
      <c r="CS3" s="1" t="n">
        <v>1</v>
      </c>
      <c r="CU3" s="1" t="s">
        <v>82</v>
      </c>
      <c r="CV3" s="1" t="n">
        <v>1</v>
      </c>
      <c r="CX3" s="1" t="s">
        <v>82</v>
      </c>
      <c r="CY3" s="1" t="n">
        <v>1</v>
      </c>
      <c r="DA3" s="1" t="s">
        <v>83</v>
      </c>
      <c r="DB3" s="1" t="n">
        <v>1669</v>
      </c>
      <c r="DD3" s="1" t="s">
        <v>84</v>
      </c>
      <c r="DE3" s="1" t="n">
        <v>227</v>
      </c>
      <c r="DG3" s="1" t="s">
        <v>64</v>
      </c>
      <c r="DH3" s="1" t="n">
        <v>1564</v>
      </c>
      <c r="DJ3" s="1" t="s">
        <v>64</v>
      </c>
      <c r="DK3" s="1" t="n">
        <v>1564</v>
      </c>
      <c r="DM3" s="1" t="s">
        <v>71</v>
      </c>
      <c r="DN3" s="1" t="n">
        <v>272</v>
      </c>
      <c r="DP3" s="1" t="s">
        <v>85</v>
      </c>
      <c r="DQ3" s="1" t="n">
        <v>424</v>
      </c>
      <c r="DS3" s="1" t="s">
        <v>86</v>
      </c>
      <c r="DU3" s="1" t="s">
        <v>87</v>
      </c>
    </row>
    <row r="4" customFormat="false" ht="15" hidden="false" customHeight="false" outlineLevel="0" collapsed="false">
      <c r="A4" s="1" t="n">
        <v>3</v>
      </c>
      <c r="B4" s="1" t="s">
        <v>88</v>
      </c>
      <c r="C4" s="3" t="n">
        <v>0.063518</v>
      </c>
      <c r="D4" s="1" t="n">
        <v>195</v>
      </c>
      <c r="G4" s="1" t="n">
        <v>2</v>
      </c>
      <c r="H4" s="3" t="n">
        <v>0.093811</v>
      </c>
      <c r="I4" s="1" t="n">
        <v>288</v>
      </c>
      <c r="L4" s="4" t="s">
        <v>89</v>
      </c>
      <c r="M4" s="3" t="n">
        <v>0.0833876221498371</v>
      </c>
      <c r="N4" s="1" t="n">
        <v>256</v>
      </c>
      <c r="Q4" s="1" t="n">
        <v>2</v>
      </c>
      <c r="R4" s="3" t="n">
        <v>0.039088</v>
      </c>
      <c r="S4" s="1" t="n">
        <v>120</v>
      </c>
      <c r="U4" s="1" t="n">
        <v>5</v>
      </c>
      <c r="V4" s="3" t="n">
        <v>0.049837</v>
      </c>
      <c r="W4" s="1" t="n">
        <v>153</v>
      </c>
      <c r="Y4" s="5" t="n">
        <v>10</v>
      </c>
      <c r="Z4" s="3" t="n">
        <v>0.039739</v>
      </c>
      <c r="AA4" s="1" t="n">
        <v>122</v>
      </c>
      <c r="AC4" s="5" t="n">
        <v>2</v>
      </c>
      <c r="AD4" s="3" t="n">
        <v>0.023453</v>
      </c>
      <c r="AE4" s="1" t="n">
        <v>72</v>
      </c>
      <c r="AG4" s="1" t="n">
        <v>2</v>
      </c>
      <c r="AH4" s="3" t="n">
        <v>0.091531</v>
      </c>
      <c r="AI4" s="1" t="n">
        <v>281</v>
      </c>
      <c r="AK4" s="1" t="n">
        <v>0.01</v>
      </c>
      <c r="AL4" s="3" t="n">
        <v>0.059283</v>
      </c>
      <c r="AM4" s="1" t="n">
        <v>182</v>
      </c>
      <c r="AO4" s="1" t="n">
        <v>2</v>
      </c>
      <c r="AP4" s="1" t="s">
        <v>90</v>
      </c>
      <c r="AQ4" s="3" t="n">
        <f aca="false">AR4/SUM($AR$2:$AR$25)</f>
        <v>0.142671009771987</v>
      </c>
      <c r="AR4" s="1" t="n">
        <v>438</v>
      </c>
      <c r="AT4" s="1" t="n">
        <v>28.5</v>
      </c>
      <c r="AU4" s="3" t="n">
        <v>0.024756</v>
      </c>
      <c r="AV4" s="1" t="n">
        <v>76</v>
      </c>
      <c r="AX4" s="1" t="n">
        <v>3</v>
      </c>
      <c r="AY4" s="3" t="n">
        <v>0.094137</v>
      </c>
      <c r="AZ4" s="1" t="n">
        <v>289</v>
      </c>
      <c r="BB4" s="1" t="s">
        <v>91</v>
      </c>
      <c r="BC4" s="3" t="n">
        <f aca="false">BD4/SUM($BD$2:$BD$24)</f>
        <v>0.145477386934673</v>
      </c>
      <c r="BD4" s="1" t="n">
        <v>579</v>
      </c>
      <c r="BF4" s="1" t="s">
        <v>92</v>
      </c>
      <c r="BG4" s="3" t="n">
        <v>0.003909</v>
      </c>
      <c r="BH4" s="1" t="n">
        <v>12</v>
      </c>
      <c r="BJ4" s="1" t="s">
        <v>74</v>
      </c>
      <c r="BK4" s="3" t="n">
        <f aca="false">BL4/SUM($BL$2:$BL$38)</f>
        <v>0.128338762214984</v>
      </c>
      <c r="BL4" s="1" t="n">
        <v>394</v>
      </c>
      <c r="BQ4" s="1" t="s">
        <v>80</v>
      </c>
      <c r="BR4" s="1" t="n">
        <v>167</v>
      </c>
      <c r="BT4" s="1" t="s">
        <v>93</v>
      </c>
      <c r="BU4" s="1" t="n">
        <v>416</v>
      </c>
      <c r="BW4" s="1" t="s">
        <v>94</v>
      </c>
      <c r="BX4" s="1" t="n">
        <v>77</v>
      </c>
      <c r="BZ4" s="1" t="s">
        <v>80</v>
      </c>
      <c r="CA4" s="1" t="n">
        <v>167</v>
      </c>
      <c r="CC4" s="1" t="s">
        <v>95</v>
      </c>
      <c r="CD4" s="1" t="n">
        <v>150</v>
      </c>
      <c r="CF4" s="1" t="s">
        <v>96</v>
      </c>
      <c r="CG4" s="1" t="n">
        <v>25</v>
      </c>
      <c r="CI4" s="1" t="s">
        <v>97</v>
      </c>
      <c r="CJ4" s="1" t="n">
        <v>1</v>
      </c>
      <c r="CL4" s="1" t="s">
        <v>97</v>
      </c>
      <c r="CM4" s="1" t="n">
        <v>1</v>
      </c>
      <c r="CO4" s="1" t="s">
        <v>97</v>
      </c>
      <c r="CP4" s="1" t="n">
        <v>1</v>
      </c>
      <c r="CR4" s="1" t="s">
        <v>97</v>
      </c>
      <c r="CS4" s="1" t="n">
        <v>0</v>
      </c>
      <c r="CU4" s="1" t="s">
        <v>97</v>
      </c>
      <c r="CV4" s="1" t="n">
        <v>1</v>
      </c>
      <c r="CX4" s="1" t="s">
        <v>97</v>
      </c>
      <c r="CY4" s="1" t="n">
        <v>0</v>
      </c>
      <c r="DA4" s="1" t="s">
        <v>98</v>
      </c>
      <c r="DB4" s="1" t="n">
        <v>1395</v>
      </c>
      <c r="DG4" s="1" t="s">
        <v>99</v>
      </c>
      <c r="DH4" s="1" t="n">
        <v>1483</v>
      </c>
      <c r="DJ4" s="1" t="s">
        <v>99</v>
      </c>
      <c r="DK4" s="1" t="n">
        <v>1479</v>
      </c>
      <c r="DM4" s="1" t="s">
        <v>68</v>
      </c>
      <c r="DN4" s="1" t="n">
        <v>208</v>
      </c>
      <c r="DP4" s="1" t="s">
        <v>71</v>
      </c>
      <c r="DQ4" s="1" t="n">
        <v>272</v>
      </c>
      <c r="DS4" s="1" t="s">
        <v>100</v>
      </c>
      <c r="DU4" s="1" t="s">
        <v>101</v>
      </c>
    </row>
    <row r="5" customFormat="false" ht="15" hidden="false" customHeight="false" outlineLevel="0" collapsed="false">
      <c r="A5" s="1" t="n">
        <v>4</v>
      </c>
      <c r="B5" s="1" t="s">
        <v>102</v>
      </c>
      <c r="C5" s="3" t="n">
        <v>0.060586</v>
      </c>
      <c r="D5" s="1" t="n">
        <v>186</v>
      </c>
      <c r="G5" s="1" t="n">
        <v>3</v>
      </c>
      <c r="H5" s="3" t="n">
        <v>0.144951</v>
      </c>
      <c r="I5" s="1" t="n">
        <v>445</v>
      </c>
      <c r="L5" s="4" t="s">
        <v>103</v>
      </c>
      <c r="M5" s="3" t="n">
        <v>0.0814332247557003</v>
      </c>
      <c r="N5" s="1" t="n">
        <v>250</v>
      </c>
      <c r="U5" s="1" t="n">
        <v>6.8</v>
      </c>
      <c r="V5" s="3" t="n">
        <v>0.047557</v>
      </c>
      <c r="W5" s="1" t="n">
        <v>146</v>
      </c>
      <c r="Y5" s="5" t="s">
        <v>104</v>
      </c>
      <c r="Z5" s="3" t="n">
        <v>0.037134</v>
      </c>
      <c r="AA5" s="1" t="n">
        <v>114</v>
      </c>
      <c r="AC5" s="5" t="n">
        <v>4</v>
      </c>
      <c r="AD5" s="3" t="n">
        <v>0.008795</v>
      </c>
      <c r="AE5" s="1" t="n">
        <v>27</v>
      </c>
      <c r="AG5" s="1" t="n">
        <v>4</v>
      </c>
      <c r="AH5" s="3" t="n">
        <v>0.07329</v>
      </c>
      <c r="AI5" s="1" t="n">
        <v>225</v>
      </c>
      <c r="AK5" s="1" t="n">
        <v>0.03</v>
      </c>
      <c r="AL5" s="3" t="n">
        <v>0.04886</v>
      </c>
      <c r="AM5" s="1" t="n">
        <v>150</v>
      </c>
      <c r="AO5" s="1" t="n">
        <v>3</v>
      </c>
      <c r="AP5" s="1" t="s">
        <v>105</v>
      </c>
      <c r="AQ5" s="3" t="n">
        <f aca="false">AR5/SUM($AR$2:$AR$25)</f>
        <v>0.044299674267101</v>
      </c>
      <c r="AR5" s="1" t="n">
        <v>136</v>
      </c>
      <c r="AT5" s="1" t="n">
        <v>20</v>
      </c>
      <c r="AU5" s="3" t="n">
        <v>0.016612</v>
      </c>
      <c r="AV5" s="1" t="n">
        <v>51</v>
      </c>
      <c r="AY5" s="12"/>
      <c r="BB5" s="1" t="s">
        <v>106</v>
      </c>
      <c r="BC5" s="3" t="n">
        <f aca="false">BD5/SUM($BD$2:$BD$24)</f>
        <v>0.133668341708543</v>
      </c>
      <c r="BD5" s="1" t="n">
        <v>532</v>
      </c>
      <c r="BJ5" s="1" t="s">
        <v>106</v>
      </c>
      <c r="BK5" s="3" t="n">
        <f aca="false">BL5/SUM($BL$2:$BL$38)</f>
        <v>0.0811074918566775</v>
      </c>
      <c r="BL5" s="1" t="n">
        <v>249</v>
      </c>
      <c r="BQ5" s="1" t="s">
        <v>95</v>
      </c>
      <c r="BR5" s="1" t="n">
        <v>156</v>
      </c>
      <c r="BT5" s="1" t="s">
        <v>107</v>
      </c>
      <c r="BU5" s="1" t="n">
        <v>368</v>
      </c>
      <c r="BW5" s="1" t="s">
        <v>108</v>
      </c>
      <c r="BX5" s="1" t="n">
        <v>76</v>
      </c>
      <c r="BZ5" s="1" t="s">
        <v>109</v>
      </c>
      <c r="CA5" s="1" t="n">
        <v>161</v>
      </c>
      <c r="CC5" s="1" t="s">
        <v>110</v>
      </c>
      <c r="CD5" s="1" t="n">
        <v>135</v>
      </c>
      <c r="CF5" s="1" t="s">
        <v>111</v>
      </c>
      <c r="CG5" s="1" t="n">
        <v>2</v>
      </c>
      <c r="CI5" s="1" t="s">
        <v>95</v>
      </c>
      <c r="CJ5" s="1" t="n">
        <v>1</v>
      </c>
      <c r="CL5" s="1" t="s">
        <v>95</v>
      </c>
      <c r="CM5" s="1" t="n">
        <v>1</v>
      </c>
      <c r="CO5" s="1" t="s">
        <v>95</v>
      </c>
      <c r="CP5" s="1" t="n">
        <v>1</v>
      </c>
      <c r="CR5" s="1" t="s">
        <v>95</v>
      </c>
      <c r="CS5" s="1" t="n">
        <v>1</v>
      </c>
      <c r="CU5" s="1" t="s">
        <v>95</v>
      </c>
      <c r="CV5" s="1" t="n">
        <v>1</v>
      </c>
      <c r="CX5" s="1" t="s">
        <v>95</v>
      </c>
      <c r="CY5" s="1" t="n">
        <v>1</v>
      </c>
      <c r="DA5" s="1" t="s">
        <v>112</v>
      </c>
      <c r="DB5" s="1" t="n">
        <v>1338</v>
      </c>
      <c r="DG5" s="1" t="s">
        <v>113</v>
      </c>
      <c r="DH5" s="1" t="n">
        <v>883</v>
      </c>
      <c r="DJ5" s="1" t="s">
        <v>113</v>
      </c>
      <c r="DK5" s="1" t="n">
        <v>883</v>
      </c>
      <c r="DM5" s="1" t="s">
        <v>114</v>
      </c>
      <c r="DN5" s="1" t="n">
        <v>195</v>
      </c>
      <c r="DP5" s="1" t="s">
        <v>102</v>
      </c>
      <c r="DQ5" s="1" t="n">
        <v>186</v>
      </c>
      <c r="DS5" s="1" t="s">
        <v>115</v>
      </c>
      <c r="DU5" s="1" t="s">
        <v>116</v>
      </c>
    </row>
    <row r="6" customFormat="false" ht="15" hidden="false" customHeight="false" outlineLevel="0" collapsed="false">
      <c r="A6" s="1" t="n">
        <v>5</v>
      </c>
      <c r="B6" s="1" t="s">
        <v>117</v>
      </c>
      <c r="C6" s="3" t="n">
        <v>0.048208</v>
      </c>
      <c r="D6" s="1" t="n">
        <v>148</v>
      </c>
      <c r="G6" s="1" t="n">
        <v>4</v>
      </c>
      <c r="H6" s="3" t="n">
        <v>0.09316</v>
      </c>
      <c r="I6" s="1" t="n">
        <v>286</v>
      </c>
      <c r="L6" s="4" t="s">
        <v>118</v>
      </c>
      <c r="M6" s="3" t="n">
        <v>0.0563517915309446</v>
      </c>
      <c r="N6" s="1" t="n">
        <v>173</v>
      </c>
      <c r="U6" s="1" t="n">
        <v>3.5</v>
      </c>
      <c r="V6" s="3" t="n">
        <v>0.039739</v>
      </c>
      <c r="W6" s="1" t="n">
        <v>122</v>
      </c>
      <c r="Y6" s="5" t="n">
        <v>7</v>
      </c>
      <c r="Z6" s="3" t="n">
        <v>0.020847</v>
      </c>
      <c r="AA6" s="1" t="n">
        <v>64</v>
      </c>
      <c r="AC6" s="5" t="n">
        <v>3</v>
      </c>
      <c r="AD6" s="3" t="n">
        <v>0.006515</v>
      </c>
      <c r="AE6" s="1" t="n">
        <v>20</v>
      </c>
      <c r="AG6" s="1" t="n">
        <v>3</v>
      </c>
      <c r="AH6" s="3" t="n">
        <v>0.006189</v>
      </c>
      <c r="AI6" s="1" t="n">
        <v>19</v>
      </c>
      <c r="AK6" s="1" t="n">
        <v>2</v>
      </c>
      <c r="AL6" s="3" t="n">
        <v>0.048208</v>
      </c>
      <c r="AM6" s="1" t="n">
        <v>148</v>
      </c>
      <c r="AO6" s="1" t="n">
        <v>4</v>
      </c>
      <c r="AP6" s="1" t="s">
        <v>119</v>
      </c>
      <c r="AQ6" s="3" t="n">
        <f aca="false">AR6/SUM($AR$2:$AR$25)</f>
        <v>0.0413680781758958</v>
      </c>
      <c r="AR6" s="1" t="n">
        <v>127</v>
      </c>
      <c r="AT6" s="1" t="n">
        <v>25</v>
      </c>
      <c r="AU6" s="3" t="n">
        <v>0.003257</v>
      </c>
      <c r="AV6" s="1" t="n">
        <v>10</v>
      </c>
      <c r="BB6" s="1" t="s">
        <v>120</v>
      </c>
      <c r="BC6" s="3" t="n">
        <f aca="false">BD6/SUM($BD$2:$BD$24)</f>
        <v>0.04321608040201</v>
      </c>
      <c r="BD6" s="1" t="n">
        <v>172</v>
      </c>
      <c r="BJ6" s="1" t="s">
        <v>121</v>
      </c>
      <c r="BK6" s="3" t="n">
        <f aca="false">BL6/SUM($BL$2:$BL$38)</f>
        <v>0.0596091205211726</v>
      </c>
      <c r="BL6" s="1" t="n">
        <v>183</v>
      </c>
      <c r="BQ6" s="1" t="s">
        <v>122</v>
      </c>
      <c r="BR6" s="1" t="n">
        <v>139</v>
      </c>
      <c r="BT6" s="1" t="s">
        <v>79</v>
      </c>
      <c r="BU6" s="1" t="n">
        <v>228</v>
      </c>
      <c r="BW6" s="1" t="s">
        <v>123</v>
      </c>
      <c r="BX6" s="1" t="n">
        <v>71</v>
      </c>
      <c r="BZ6" s="1" t="s">
        <v>124</v>
      </c>
      <c r="CA6" s="1" t="n">
        <v>153</v>
      </c>
      <c r="CC6" s="1" t="s">
        <v>125</v>
      </c>
      <c r="CD6" s="1" t="n">
        <v>129</v>
      </c>
      <c r="CF6" s="1"/>
      <c r="CG6" s="1"/>
      <c r="CI6" s="1" t="s">
        <v>94</v>
      </c>
      <c r="CJ6" s="1" t="n">
        <v>1</v>
      </c>
      <c r="CL6" s="1" t="s">
        <v>94</v>
      </c>
      <c r="CM6" s="1" t="n">
        <v>1</v>
      </c>
      <c r="CO6" s="1" t="s">
        <v>94</v>
      </c>
      <c r="CP6" s="1" t="n">
        <v>1</v>
      </c>
      <c r="CR6" s="1" t="s">
        <v>94</v>
      </c>
      <c r="CS6" s="1" t="n">
        <v>1</v>
      </c>
      <c r="CU6" s="1" t="s">
        <v>94</v>
      </c>
      <c r="CV6" s="1" t="n">
        <v>1</v>
      </c>
      <c r="CX6" s="1" t="s">
        <v>94</v>
      </c>
      <c r="CY6" s="1" t="n">
        <v>1</v>
      </c>
      <c r="DA6" s="1" t="s">
        <v>126</v>
      </c>
      <c r="DB6" s="1" t="n">
        <v>1335</v>
      </c>
      <c r="DG6" s="1" t="s">
        <v>127</v>
      </c>
      <c r="DH6" s="1" t="n">
        <v>808</v>
      </c>
      <c r="DJ6" s="1" t="s">
        <v>128</v>
      </c>
      <c r="DK6" s="1" t="n">
        <v>630</v>
      </c>
      <c r="DM6" s="1" t="s">
        <v>102</v>
      </c>
      <c r="DN6" s="1" t="n">
        <v>186</v>
      </c>
      <c r="DP6" s="1" t="s">
        <v>129</v>
      </c>
      <c r="DQ6" s="1" t="n">
        <v>176</v>
      </c>
      <c r="DS6" s="1" t="s">
        <v>130</v>
      </c>
      <c r="DU6" s="1" t="s">
        <v>131</v>
      </c>
    </row>
    <row r="7" customFormat="false" ht="15" hidden="false" customHeight="false" outlineLevel="0" collapsed="false">
      <c r="A7" s="1" t="n">
        <v>6</v>
      </c>
      <c r="B7" s="1" t="s">
        <v>132</v>
      </c>
      <c r="C7" s="3" t="n">
        <v>0.043974</v>
      </c>
      <c r="D7" s="1" t="n">
        <v>135</v>
      </c>
      <c r="G7" s="1" t="n">
        <v>5</v>
      </c>
      <c r="H7" s="3" t="n">
        <v>0.0557</v>
      </c>
      <c r="I7" s="1" t="n">
        <v>171</v>
      </c>
      <c r="L7" s="4" t="s">
        <v>133</v>
      </c>
      <c r="M7" s="3" t="n">
        <v>0.0475570032573289</v>
      </c>
      <c r="N7" s="1" t="n">
        <v>146</v>
      </c>
      <c r="U7" s="1" t="n">
        <v>4.5</v>
      </c>
      <c r="V7" s="3" t="n">
        <v>0.029316</v>
      </c>
      <c r="W7" s="1" t="n">
        <v>90</v>
      </c>
      <c r="Y7" s="5" t="n">
        <v>4</v>
      </c>
      <c r="Z7" s="3" t="n">
        <v>0.016287</v>
      </c>
      <c r="AA7" s="1" t="n">
        <v>50</v>
      </c>
      <c r="AC7" s="5" t="n">
        <v>6</v>
      </c>
      <c r="AD7" s="3" t="n">
        <v>0.006189</v>
      </c>
      <c r="AE7" s="1" t="n">
        <v>19</v>
      </c>
      <c r="AK7" s="1" t="n">
        <v>0.1</v>
      </c>
      <c r="AL7" s="3" t="n">
        <v>0.033225</v>
      </c>
      <c r="AM7" s="1" t="n">
        <v>102</v>
      </c>
      <c r="AO7" s="1" t="n">
        <v>5</v>
      </c>
      <c r="AP7" s="1" t="s">
        <v>134</v>
      </c>
      <c r="AQ7" s="3" t="n">
        <f aca="false">AR7/SUM($AR$2:$AR$25)</f>
        <v>0.0342019543973941</v>
      </c>
      <c r="AR7" s="1" t="n">
        <v>105</v>
      </c>
      <c r="AT7" s="1" t="n">
        <v>15</v>
      </c>
      <c r="AU7" s="3" t="n">
        <v>0.000977</v>
      </c>
      <c r="AV7" s="1" t="n">
        <v>3</v>
      </c>
      <c r="BB7" s="1" t="s">
        <v>135</v>
      </c>
      <c r="BC7" s="3" t="n">
        <f aca="false">BD7/SUM($BD$2:$BD$24)</f>
        <v>0.0092964824120603</v>
      </c>
      <c r="BD7" s="1" t="n">
        <v>37</v>
      </c>
      <c r="BJ7" s="1" t="s">
        <v>136</v>
      </c>
      <c r="BK7" s="3" t="n">
        <f aca="false">BL7/SUM($BL$2:$BL$38)</f>
        <v>0.0306188925081433</v>
      </c>
      <c r="BL7" s="1" t="n">
        <v>94</v>
      </c>
      <c r="BQ7" s="1" t="s">
        <v>110</v>
      </c>
      <c r="BR7" s="1" t="n">
        <v>135</v>
      </c>
      <c r="BT7" s="1" t="s">
        <v>109</v>
      </c>
      <c r="BU7" s="1" t="n">
        <v>207</v>
      </c>
      <c r="BW7" s="1" t="s">
        <v>137</v>
      </c>
      <c r="BX7" s="1" t="n">
        <v>71</v>
      </c>
      <c r="BZ7" s="1" t="s">
        <v>95</v>
      </c>
      <c r="CA7" s="1" t="n">
        <v>150</v>
      </c>
      <c r="CC7" s="1" t="s">
        <v>138</v>
      </c>
      <c r="CD7" s="1" t="n">
        <v>128</v>
      </c>
      <c r="CF7" s="1"/>
      <c r="CG7" s="1"/>
      <c r="CI7" s="1" t="s">
        <v>139</v>
      </c>
      <c r="CJ7" s="1" t="n">
        <v>1</v>
      </c>
      <c r="CL7" s="1" t="s">
        <v>139</v>
      </c>
      <c r="CM7" s="1" t="n">
        <v>1</v>
      </c>
      <c r="CO7" s="1" t="s">
        <v>139</v>
      </c>
      <c r="CP7" s="1" t="n">
        <v>1</v>
      </c>
      <c r="CR7" s="1" t="s">
        <v>139</v>
      </c>
      <c r="CS7" s="1" t="n">
        <v>1</v>
      </c>
      <c r="CU7" s="1" t="s">
        <v>139</v>
      </c>
      <c r="CV7" s="1" t="n">
        <v>1</v>
      </c>
      <c r="CX7" s="1" t="s">
        <v>139</v>
      </c>
      <c r="CY7" s="1" t="n">
        <v>0</v>
      </c>
      <c r="DA7" s="1" t="s">
        <v>140</v>
      </c>
      <c r="DB7" s="1" t="n">
        <v>1085</v>
      </c>
      <c r="DG7" s="1" t="s">
        <v>141</v>
      </c>
      <c r="DH7" s="1" t="n">
        <v>717</v>
      </c>
      <c r="DJ7" s="1" t="s">
        <v>142</v>
      </c>
      <c r="DK7" s="1" t="n">
        <v>506</v>
      </c>
      <c r="DM7" s="1" t="s">
        <v>143</v>
      </c>
      <c r="DN7" s="1" t="n">
        <v>176</v>
      </c>
      <c r="DP7" s="1" t="s">
        <v>144</v>
      </c>
      <c r="DQ7" s="1" t="n">
        <v>137</v>
      </c>
      <c r="DS7" s="1" t="s">
        <v>145</v>
      </c>
      <c r="DU7" s="1" t="s">
        <v>146</v>
      </c>
    </row>
    <row r="8" customFormat="false" ht="15" hidden="false" customHeight="false" outlineLevel="0" collapsed="false">
      <c r="A8" s="1" t="n">
        <v>7</v>
      </c>
      <c r="B8" s="1" t="s">
        <v>144</v>
      </c>
      <c r="C8" s="3" t="n">
        <v>0.042671</v>
      </c>
      <c r="D8" s="1" t="n">
        <v>131</v>
      </c>
      <c r="G8" s="1" t="n">
        <v>6</v>
      </c>
      <c r="H8" s="3" t="n">
        <v>0.014658</v>
      </c>
      <c r="I8" s="1" t="n">
        <v>45</v>
      </c>
      <c r="L8" s="4" t="s">
        <v>147</v>
      </c>
      <c r="M8" s="3" t="n">
        <v>0.0381107491856677</v>
      </c>
      <c r="N8" s="1" t="n">
        <v>117</v>
      </c>
      <c r="U8" s="1" t="n">
        <v>3</v>
      </c>
      <c r="V8" s="3" t="n">
        <v>0.023453</v>
      </c>
      <c r="W8" s="1" t="n">
        <v>72</v>
      </c>
      <c r="Y8" s="5" t="n">
        <v>8</v>
      </c>
      <c r="Z8" s="3" t="n">
        <v>0.015635</v>
      </c>
      <c r="AA8" s="1" t="n">
        <v>48</v>
      </c>
      <c r="AC8" s="5" t="n">
        <v>1</v>
      </c>
      <c r="AD8" s="3" t="n">
        <v>0.006189</v>
      </c>
      <c r="AE8" s="1" t="n">
        <v>19</v>
      </c>
      <c r="AK8" s="1" t="n">
        <v>0.5</v>
      </c>
      <c r="AL8" s="3" t="n">
        <v>0.025407</v>
      </c>
      <c r="AM8" s="1" t="n">
        <v>78</v>
      </c>
      <c r="AO8" s="1" t="n">
        <v>6</v>
      </c>
      <c r="AP8" s="1" t="s">
        <v>148</v>
      </c>
      <c r="AQ8" s="3" t="n">
        <f aca="false">AR8/SUM($AR$2:$AR$25)</f>
        <v>0.0247557003257329</v>
      </c>
      <c r="AR8" s="1" t="n">
        <v>76</v>
      </c>
      <c r="BB8" s="1" t="s">
        <v>149</v>
      </c>
      <c r="BC8" s="3" t="n">
        <f aca="false">BD8/SUM($BD$2:$BD$24)</f>
        <v>0.0085427135678392</v>
      </c>
      <c r="BD8" s="1" t="n">
        <v>34</v>
      </c>
      <c r="BJ8" s="1" t="s">
        <v>150</v>
      </c>
      <c r="BK8" s="3" t="n">
        <f aca="false">BL8/SUM($BL$2:$BL$38)</f>
        <v>0.0237785016286645</v>
      </c>
      <c r="BL8" s="1" t="n">
        <v>73</v>
      </c>
      <c r="BQ8" s="1" t="s">
        <v>61</v>
      </c>
      <c r="BR8" s="1" t="n">
        <v>133</v>
      </c>
      <c r="BT8" s="1" t="s">
        <v>151</v>
      </c>
      <c r="BU8" s="1" t="n">
        <v>184</v>
      </c>
      <c r="BW8" s="1" t="s">
        <v>152</v>
      </c>
      <c r="BX8" s="1" t="n">
        <v>71</v>
      </c>
      <c r="BZ8" s="1" t="s">
        <v>151</v>
      </c>
      <c r="CA8" s="1" t="n">
        <v>136</v>
      </c>
      <c r="CC8" s="1" t="s">
        <v>122</v>
      </c>
      <c r="CD8" s="1" t="n">
        <v>108</v>
      </c>
      <c r="CF8" s="1"/>
      <c r="CG8" s="1"/>
      <c r="CI8" s="1" t="s">
        <v>153</v>
      </c>
      <c r="CJ8" s="1" t="n">
        <v>1</v>
      </c>
      <c r="CL8" s="1" t="s">
        <v>153</v>
      </c>
      <c r="CM8" s="1" t="n">
        <v>1</v>
      </c>
      <c r="CO8" s="1" t="s">
        <v>153</v>
      </c>
      <c r="CP8" s="1" t="n">
        <v>1</v>
      </c>
      <c r="CR8" s="1" t="s">
        <v>153</v>
      </c>
      <c r="CS8" s="1" t="n">
        <v>1</v>
      </c>
      <c r="CU8" s="1" t="s">
        <v>153</v>
      </c>
      <c r="CV8" s="1" t="n">
        <v>1</v>
      </c>
      <c r="CX8" s="1" t="s">
        <v>153</v>
      </c>
      <c r="CY8" s="1" t="n">
        <v>0</v>
      </c>
      <c r="DA8" s="1" t="s">
        <v>154</v>
      </c>
      <c r="DB8" s="1" t="n">
        <v>451</v>
      </c>
      <c r="DG8" s="1" t="s">
        <v>155</v>
      </c>
      <c r="DH8" s="1" t="n">
        <v>562</v>
      </c>
      <c r="DJ8" s="1" t="s">
        <v>156</v>
      </c>
      <c r="DK8" s="1" t="n">
        <v>476</v>
      </c>
      <c r="DM8" s="1" t="s">
        <v>88</v>
      </c>
      <c r="DN8" s="1" t="n">
        <v>139</v>
      </c>
      <c r="DP8" s="1" t="s">
        <v>157</v>
      </c>
      <c r="DQ8" s="1" t="n">
        <v>126</v>
      </c>
      <c r="DS8" s="1" t="s">
        <v>158</v>
      </c>
      <c r="DU8" s="1" t="s">
        <v>159</v>
      </c>
    </row>
    <row r="9" customFormat="false" ht="15" hidden="false" customHeight="false" outlineLevel="0" collapsed="false">
      <c r="A9" s="1" t="n">
        <v>8</v>
      </c>
      <c r="B9" s="1" t="s">
        <v>157</v>
      </c>
      <c r="C9" s="3" t="n">
        <v>0.041042</v>
      </c>
      <c r="D9" s="1" t="n">
        <v>126</v>
      </c>
      <c r="G9" s="1" t="n">
        <v>7</v>
      </c>
      <c r="H9" s="3" t="n">
        <v>0.033225</v>
      </c>
      <c r="I9" s="1" t="n">
        <v>102</v>
      </c>
      <c r="L9" s="4" t="s">
        <v>160</v>
      </c>
      <c r="M9" s="3" t="n">
        <v>0.0381107491856677</v>
      </c>
      <c r="N9" s="1" t="n">
        <v>117</v>
      </c>
      <c r="U9" s="1" t="n">
        <v>6.5</v>
      </c>
      <c r="V9" s="3" t="n">
        <v>0.013681</v>
      </c>
      <c r="W9" s="1" t="n">
        <v>42</v>
      </c>
      <c r="Y9" s="5" t="n">
        <v>25</v>
      </c>
      <c r="Z9" s="3" t="n">
        <v>0.010098</v>
      </c>
      <c r="AA9" s="1" t="n">
        <v>31</v>
      </c>
      <c r="AC9" s="5" t="n">
        <v>5</v>
      </c>
      <c r="AD9" s="3" t="n">
        <v>0.004235</v>
      </c>
      <c r="AE9" s="1" t="n">
        <v>13</v>
      </c>
      <c r="AK9" s="1" t="n">
        <v>0.025</v>
      </c>
      <c r="AL9" s="3" t="n">
        <v>0.019218</v>
      </c>
      <c r="AM9" s="1" t="n">
        <v>59</v>
      </c>
      <c r="AO9" s="1" t="n">
        <v>7</v>
      </c>
      <c r="AP9" s="1" t="s">
        <v>161</v>
      </c>
      <c r="AQ9" s="3" t="n">
        <f aca="false">AR9/SUM($AR$2:$AR$25)</f>
        <v>0.0156351791530945</v>
      </c>
      <c r="AR9" s="1" t="n">
        <v>48</v>
      </c>
      <c r="BB9" s="1" t="s">
        <v>162</v>
      </c>
      <c r="BC9" s="3" t="n">
        <f aca="false">BD9/SUM($BD$2:$BD$24)</f>
        <v>0.00577889447236181</v>
      </c>
      <c r="BD9" s="1" t="n">
        <v>23</v>
      </c>
      <c r="BJ9" s="1" t="s">
        <v>91</v>
      </c>
      <c r="BK9" s="3" t="n">
        <f aca="false">BL9/SUM($BL$2:$BL$38)</f>
        <v>0.0166123778501629</v>
      </c>
      <c r="BL9" s="1" t="n">
        <v>51</v>
      </c>
      <c r="BQ9" s="1" t="s">
        <v>125</v>
      </c>
      <c r="BR9" s="1" t="n">
        <v>129</v>
      </c>
      <c r="BT9" s="1" t="s">
        <v>124</v>
      </c>
      <c r="BU9" s="1" t="n">
        <v>165</v>
      </c>
      <c r="BW9" s="1" t="s">
        <v>163</v>
      </c>
      <c r="BX9" s="1" t="n">
        <v>71</v>
      </c>
      <c r="BZ9" s="1" t="s">
        <v>110</v>
      </c>
      <c r="CA9" s="1" t="n">
        <v>135</v>
      </c>
      <c r="CC9" s="1" t="s">
        <v>164</v>
      </c>
      <c r="CD9" s="1" t="n">
        <v>88</v>
      </c>
      <c r="CI9" s="1" t="s">
        <v>165</v>
      </c>
      <c r="CJ9" s="1" t="n">
        <v>1</v>
      </c>
      <c r="CL9" s="1" t="s">
        <v>165</v>
      </c>
      <c r="CM9" s="1" t="n">
        <v>0</v>
      </c>
      <c r="CO9" s="1" t="s">
        <v>165</v>
      </c>
      <c r="CP9" s="1" t="n">
        <v>0</v>
      </c>
      <c r="CR9" s="1" t="s">
        <v>165</v>
      </c>
      <c r="CS9" s="1" t="n">
        <v>0</v>
      </c>
      <c r="CU9" s="1" t="s">
        <v>165</v>
      </c>
      <c r="CV9" s="1" t="n">
        <v>0</v>
      </c>
      <c r="CX9" s="1" t="s">
        <v>165</v>
      </c>
      <c r="CY9" s="1" t="n">
        <v>0</v>
      </c>
      <c r="DA9" s="1" t="s">
        <v>166</v>
      </c>
      <c r="DB9" s="1" t="n">
        <v>424</v>
      </c>
      <c r="DG9" s="1" t="s">
        <v>142</v>
      </c>
      <c r="DH9" s="1" t="n">
        <v>515</v>
      </c>
      <c r="DJ9" s="1" t="s">
        <v>155</v>
      </c>
      <c r="DK9" s="1" t="n">
        <v>388</v>
      </c>
      <c r="DM9" s="1" t="s">
        <v>144</v>
      </c>
      <c r="DN9" s="1" t="n">
        <v>131</v>
      </c>
      <c r="DP9" s="1" t="s">
        <v>167</v>
      </c>
      <c r="DQ9" s="1" t="n">
        <v>76</v>
      </c>
      <c r="DS9" s="1" t="s">
        <v>168</v>
      </c>
      <c r="DU9" s="1" t="s">
        <v>169</v>
      </c>
    </row>
    <row r="10" customFormat="false" ht="15" hidden="false" customHeight="false" outlineLevel="0" collapsed="false">
      <c r="A10" s="1" t="n">
        <v>9</v>
      </c>
      <c r="B10" s="1" t="s">
        <v>170</v>
      </c>
      <c r="C10" s="3" t="n">
        <v>0.036156</v>
      </c>
      <c r="D10" s="1" t="n">
        <v>111</v>
      </c>
      <c r="G10" s="1" t="n">
        <v>8</v>
      </c>
      <c r="H10" s="3" t="n">
        <v>0.120521</v>
      </c>
      <c r="I10" s="1" t="n">
        <v>370</v>
      </c>
      <c r="L10" s="4" t="s">
        <v>171</v>
      </c>
      <c r="M10" s="3" t="n">
        <v>0.0283387622149837</v>
      </c>
      <c r="N10" s="1" t="n">
        <v>87</v>
      </c>
      <c r="U10" s="1" t="n">
        <v>7.5</v>
      </c>
      <c r="V10" s="3" t="n">
        <v>0.013355</v>
      </c>
      <c r="W10" s="1" t="n">
        <v>41</v>
      </c>
      <c r="Y10" s="5" t="n">
        <v>20</v>
      </c>
      <c r="Z10" s="3" t="n">
        <v>0.008469</v>
      </c>
      <c r="AA10" s="1" t="n">
        <v>26</v>
      </c>
      <c r="AC10" s="5" t="n">
        <v>25</v>
      </c>
      <c r="AD10" s="3" t="n">
        <v>0.003257</v>
      </c>
      <c r="AE10" s="1" t="n">
        <v>10</v>
      </c>
      <c r="AK10" s="1" t="n">
        <v>1</v>
      </c>
      <c r="AL10" s="3" t="n">
        <v>0.017915</v>
      </c>
      <c r="AM10" s="1" t="n">
        <v>55</v>
      </c>
      <c r="AO10" s="1" t="n">
        <v>8</v>
      </c>
      <c r="AP10" s="1" t="s">
        <v>172</v>
      </c>
      <c r="AQ10" s="3" t="n">
        <f aca="false">AR10/SUM($AR$2:$AR$25)</f>
        <v>0.0149837133550489</v>
      </c>
      <c r="AR10" s="1" t="n">
        <v>46</v>
      </c>
      <c r="BB10" s="1" t="s">
        <v>173</v>
      </c>
      <c r="BC10" s="3" t="n">
        <f aca="false">BD10/SUM($BD$2:$BD$24)</f>
        <v>0.00527638190954774</v>
      </c>
      <c r="BD10" s="1" t="n">
        <v>21</v>
      </c>
      <c r="BJ10" s="1" t="s">
        <v>173</v>
      </c>
      <c r="BK10" s="3" t="n">
        <f aca="false">BL10/SUM($BL$2:$BL$38)</f>
        <v>0.00684039087947883</v>
      </c>
      <c r="BL10" s="1" t="n">
        <v>21</v>
      </c>
      <c r="BQ10" s="1" t="s">
        <v>138</v>
      </c>
      <c r="BR10" s="1" t="n">
        <v>128</v>
      </c>
      <c r="BT10" s="1" t="s">
        <v>174</v>
      </c>
      <c r="BU10" s="1" t="n">
        <v>131</v>
      </c>
      <c r="BW10" s="1" t="s">
        <v>175</v>
      </c>
      <c r="BX10" s="1" t="n">
        <v>71</v>
      </c>
      <c r="BZ10" s="1" t="s">
        <v>138</v>
      </c>
      <c r="CA10" s="1" t="n">
        <v>130</v>
      </c>
      <c r="CC10" s="1" t="s">
        <v>176</v>
      </c>
      <c r="CD10" s="1" t="n">
        <v>86</v>
      </c>
      <c r="CI10" s="1" t="s">
        <v>177</v>
      </c>
      <c r="CJ10" s="1" t="n">
        <v>1</v>
      </c>
      <c r="CL10" s="1" t="s">
        <v>178</v>
      </c>
      <c r="CM10" s="1" t="n">
        <v>1</v>
      </c>
      <c r="CO10" s="1" t="s">
        <v>178</v>
      </c>
      <c r="CP10" s="1" t="n">
        <v>1</v>
      </c>
      <c r="CR10" s="1" t="s">
        <v>178</v>
      </c>
      <c r="CS10" s="1" t="n">
        <v>1</v>
      </c>
      <c r="CU10" s="1" t="s">
        <v>178</v>
      </c>
      <c r="CV10" s="1" t="n">
        <v>0</v>
      </c>
      <c r="CX10" s="1" t="s">
        <v>178</v>
      </c>
      <c r="CY10" s="1" t="n">
        <v>1</v>
      </c>
      <c r="DA10" s="1" t="s">
        <v>179</v>
      </c>
      <c r="DB10" s="1" t="n">
        <v>183</v>
      </c>
      <c r="DG10" s="1" t="s">
        <v>180</v>
      </c>
      <c r="DH10" s="1" t="n">
        <v>305</v>
      </c>
      <c r="DJ10" s="1" t="s">
        <v>127</v>
      </c>
      <c r="DK10" s="1" t="n">
        <v>318</v>
      </c>
      <c r="DM10" s="1" t="s">
        <v>157</v>
      </c>
      <c r="DN10" s="1" t="n">
        <v>126</v>
      </c>
      <c r="DP10" s="1" t="s">
        <v>181</v>
      </c>
      <c r="DQ10" s="1" t="n">
        <v>75</v>
      </c>
      <c r="DS10" s="1" t="s">
        <v>182</v>
      </c>
      <c r="DU10" s="1" t="s">
        <v>183</v>
      </c>
    </row>
    <row r="11" customFormat="false" ht="15" hidden="false" customHeight="false" outlineLevel="0" collapsed="false">
      <c r="A11" s="1" t="n">
        <v>10</v>
      </c>
      <c r="B11" s="1" t="s">
        <v>184</v>
      </c>
      <c r="C11" s="3" t="n">
        <v>0.034202</v>
      </c>
      <c r="D11" s="1" t="n">
        <v>105</v>
      </c>
      <c r="G11" s="1" t="n">
        <v>9</v>
      </c>
      <c r="H11" s="3" t="n">
        <v>0.013355</v>
      </c>
      <c r="I11" s="1" t="n">
        <v>41</v>
      </c>
      <c r="L11" s="4" t="s">
        <v>185</v>
      </c>
      <c r="M11" s="3" t="n">
        <v>0.0205211726384364</v>
      </c>
      <c r="N11" s="1" t="n">
        <v>63</v>
      </c>
      <c r="U11" s="1" t="n">
        <v>7</v>
      </c>
      <c r="V11" s="3" t="n">
        <v>0.011401</v>
      </c>
      <c r="W11" s="1" t="n">
        <v>35</v>
      </c>
      <c r="Y11" s="5" t="n">
        <v>9</v>
      </c>
      <c r="Z11" s="3" t="n">
        <v>0.007166</v>
      </c>
      <c r="AA11" s="1" t="n">
        <v>22</v>
      </c>
      <c r="AC11" s="5" t="n">
        <v>19</v>
      </c>
      <c r="AD11" s="3" t="n">
        <v>0.003257</v>
      </c>
      <c r="AE11" s="1" t="n">
        <v>10</v>
      </c>
      <c r="AK11" s="1" t="n">
        <v>0.04</v>
      </c>
      <c r="AL11" s="3" t="n">
        <v>0.017264</v>
      </c>
      <c r="AM11" s="1" t="n">
        <v>53</v>
      </c>
      <c r="AO11" s="1" t="n">
        <v>9</v>
      </c>
      <c r="AP11" s="1" t="s">
        <v>186</v>
      </c>
      <c r="AQ11" s="3" t="n">
        <f aca="false">AR11/SUM($AR$2:$AR$25)</f>
        <v>0.0130293159609121</v>
      </c>
      <c r="AR11" s="1" t="n">
        <v>40</v>
      </c>
      <c r="BB11" s="1" t="s">
        <v>187</v>
      </c>
      <c r="BC11" s="3" t="n">
        <f aca="false">BD11/SUM($BD$2:$BD$24)</f>
        <v>0.00326633165829146</v>
      </c>
      <c r="BD11" s="1" t="n">
        <v>13</v>
      </c>
      <c r="BJ11" s="1" t="s">
        <v>188</v>
      </c>
      <c r="BK11" s="3" t="n">
        <f aca="false">BL11/SUM($BL$2:$BL$38)</f>
        <v>0.00618892508143322</v>
      </c>
      <c r="BL11" s="1" t="n">
        <v>19</v>
      </c>
      <c r="BQ11" s="1" t="s">
        <v>189</v>
      </c>
      <c r="BR11" s="1" t="n">
        <v>110</v>
      </c>
      <c r="BT11" s="1" t="s">
        <v>190</v>
      </c>
      <c r="BU11" s="1" t="n">
        <v>112</v>
      </c>
      <c r="BW11" s="1" t="s">
        <v>189</v>
      </c>
      <c r="BX11" s="1" t="n">
        <v>71</v>
      </c>
      <c r="BZ11" s="1" t="s">
        <v>125</v>
      </c>
      <c r="CA11" s="1" t="n">
        <v>129</v>
      </c>
      <c r="CC11" s="1" t="s">
        <v>191</v>
      </c>
      <c r="CD11" s="1" t="n">
        <v>75</v>
      </c>
      <c r="CI11" s="1" t="s">
        <v>192</v>
      </c>
      <c r="CJ11" s="1" t="n">
        <v>1</v>
      </c>
      <c r="CL11" s="1" t="s">
        <v>177</v>
      </c>
      <c r="CM11" s="1" t="n">
        <v>1</v>
      </c>
      <c r="CO11" s="1" t="s">
        <v>177</v>
      </c>
      <c r="CP11" s="1" t="n">
        <v>1</v>
      </c>
      <c r="CR11" s="1" t="s">
        <v>177</v>
      </c>
      <c r="CS11" s="1" t="n">
        <v>1</v>
      </c>
      <c r="CU11" s="1" t="s">
        <v>177</v>
      </c>
      <c r="CV11" s="1" t="n">
        <v>1</v>
      </c>
      <c r="CX11" s="1" t="s">
        <v>177</v>
      </c>
      <c r="CY11" s="1" t="n">
        <v>1</v>
      </c>
      <c r="DA11" s="1" t="s">
        <v>193</v>
      </c>
      <c r="DB11" s="1" t="n">
        <v>97</v>
      </c>
      <c r="DG11" s="1" t="s">
        <v>194</v>
      </c>
      <c r="DH11" s="1" t="n">
        <v>166</v>
      </c>
      <c r="DJ11" s="1" t="s">
        <v>180</v>
      </c>
      <c r="DK11" s="1" t="n">
        <v>305</v>
      </c>
      <c r="DM11" s="1" t="s">
        <v>195</v>
      </c>
      <c r="DN11" s="1" t="n">
        <v>111</v>
      </c>
      <c r="DP11" s="1" t="s">
        <v>196</v>
      </c>
      <c r="DQ11" s="1" t="n">
        <v>65</v>
      </c>
      <c r="DS11" s="1" t="s">
        <v>197</v>
      </c>
      <c r="DU11" s="1" t="s">
        <v>198</v>
      </c>
    </row>
    <row r="12" customFormat="false" ht="15" hidden="false" customHeight="false" outlineLevel="0" collapsed="false">
      <c r="A12" s="1" t="n">
        <v>11</v>
      </c>
      <c r="B12" s="1" t="s">
        <v>199</v>
      </c>
      <c r="C12" s="3" t="n">
        <v>0.034202</v>
      </c>
      <c r="D12" s="1" t="n">
        <v>105</v>
      </c>
      <c r="G12" s="1" t="n">
        <v>10</v>
      </c>
      <c r="H12" s="3" t="n">
        <v>0.00228</v>
      </c>
      <c r="I12" s="1" t="n">
        <v>7</v>
      </c>
      <c r="L12" s="4" t="s">
        <v>200</v>
      </c>
      <c r="M12" s="3" t="n">
        <v>0.0192182410423452</v>
      </c>
      <c r="N12" s="1" t="n">
        <v>59</v>
      </c>
      <c r="U12" s="1" t="n">
        <v>3.8</v>
      </c>
      <c r="V12" s="3" t="n">
        <v>0.009772</v>
      </c>
      <c r="W12" s="1" t="n">
        <v>30</v>
      </c>
      <c r="Y12" s="5" t="n">
        <v>3</v>
      </c>
      <c r="Z12" s="3" t="n">
        <v>0.003583</v>
      </c>
      <c r="AA12" s="1" t="n">
        <v>11</v>
      </c>
      <c r="AC12" s="5" t="n">
        <v>7</v>
      </c>
      <c r="AD12" s="3" t="n">
        <v>0.003257</v>
      </c>
      <c r="AE12" s="1" t="n">
        <v>10</v>
      </c>
      <c r="AK12" s="1" t="n">
        <v>0.002</v>
      </c>
      <c r="AL12" s="3" t="n">
        <v>0.016612</v>
      </c>
      <c r="AM12" s="1" t="n">
        <v>51</v>
      </c>
      <c r="AO12" s="1" t="n">
        <v>10</v>
      </c>
      <c r="AP12" s="1" t="s">
        <v>201</v>
      </c>
      <c r="AQ12" s="3" t="n">
        <f aca="false">AR12/SUM($AR$2:$AR$25)</f>
        <v>0.00456026058631922</v>
      </c>
      <c r="AR12" s="1" t="n">
        <v>14</v>
      </c>
      <c r="BB12" s="1" t="s">
        <v>202</v>
      </c>
      <c r="BC12" s="3" t="n">
        <f aca="false">BD12/SUM($BD$2:$BD$24)</f>
        <v>0.00251256281407035</v>
      </c>
      <c r="BD12" s="1" t="n">
        <v>10</v>
      </c>
      <c r="BJ12" s="1" t="s">
        <v>203</v>
      </c>
      <c r="BK12" s="3" t="n">
        <f aca="false">BL12/SUM($BL$2:$BL$38)</f>
        <v>0.00618892508143322</v>
      </c>
      <c r="BL12" s="1" t="n">
        <v>19</v>
      </c>
      <c r="BQ12" s="1" t="s">
        <v>164</v>
      </c>
      <c r="BR12" s="1" t="n">
        <v>106</v>
      </c>
      <c r="BT12" s="1" t="s">
        <v>204</v>
      </c>
      <c r="BU12" s="1" t="n">
        <v>105</v>
      </c>
      <c r="BW12" s="1" t="s">
        <v>205</v>
      </c>
      <c r="BX12" s="1" t="n">
        <v>65</v>
      </c>
      <c r="BZ12" s="1" t="s">
        <v>190</v>
      </c>
      <c r="CA12" s="1" t="n">
        <v>112</v>
      </c>
      <c r="CC12" s="1" t="s">
        <v>206</v>
      </c>
      <c r="CD12" s="1" t="n">
        <v>71</v>
      </c>
      <c r="CI12" s="1" t="s">
        <v>207</v>
      </c>
      <c r="CJ12" s="1" t="n">
        <v>1</v>
      </c>
      <c r="CL12" s="1" t="s">
        <v>192</v>
      </c>
      <c r="CM12" s="1" t="n">
        <v>1</v>
      </c>
      <c r="CO12" s="1" t="s">
        <v>192</v>
      </c>
      <c r="CP12" s="1" t="n">
        <v>1</v>
      </c>
      <c r="CR12" s="1" t="s">
        <v>192</v>
      </c>
      <c r="CS12" s="1" t="n">
        <v>1</v>
      </c>
      <c r="CU12" s="1" t="s">
        <v>192</v>
      </c>
      <c r="CV12" s="1" t="n">
        <v>0</v>
      </c>
      <c r="CX12" s="1" t="s">
        <v>192</v>
      </c>
      <c r="CY12" s="1" t="n">
        <v>1</v>
      </c>
      <c r="DA12" s="1" t="s">
        <v>208</v>
      </c>
      <c r="DB12" s="1" t="n">
        <v>68</v>
      </c>
      <c r="DG12" s="1" t="s">
        <v>209</v>
      </c>
      <c r="DH12" s="1" t="n">
        <v>122</v>
      </c>
      <c r="DJ12" s="1" t="s">
        <v>210</v>
      </c>
      <c r="DK12" s="1" t="n">
        <v>166</v>
      </c>
      <c r="DM12" s="1" t="s">
        <v>184</v>
      </c>
      <c r="DN12" s="1" t="n">
        <v>105</v>
      </c>
      <c r="DP12" s="1" t="s">
        <v>211</v>
      </c>
      <c r="DQ12" s="1" t="n">
        <v>32</v>
      </c>
      <c r="DS12" s="1" t="s">
        <v>212</v>
      </c>
      <c r="DU12" s="1" t="s">
        <v>213</v>
      </c>
    </row>
    <row r="13" customFormat="false" ht="15" hidden="false" customHeight="false" outlineLevel="0" collapsed="false">
      <c r="A13" s="1" t="n">
        <v>12</v>
      </c>
      <c r="B13" s="1" t="s">
        <v>214</v>
      </c>
      <c r="C13" s="3" t="n">
        <v>0.034202</v>
      </c>
      <c r="D13" s="1" t="n">
        <v>105</v>
      </c>
      <c r="G13" s="1" t="n">
        <v>11</v>
      </c>
      <c r="H13" s="3" t="n">
        <v>0.008469</v>
      </c>
      <c r="I13" s="1" t="n">
        <v>26</v>
      </c>
      <c r="L13" s="4" t="s">
        <v>215</v>
      </c>
      <c r="M13" s="3" t="n">
        <v>0.01628664495114</v>
      </c>
      <c r="N13" s="1" t="n">
        <v>50</v>
      </c>
      <c r="U13" s="1" t="n">
        <v>5.75</v>
      </c>
      <c r="V13" s="3" t="n">
        <v>0.005863</v>
      </c>
      <c r="W13" s="1" t="n">
        <v>18</v>
      </c>
      <c r="Y13" s="5" t="n">
        <v>15</v>
      </c>
      <c r="Z13" s="3" t="n">
        <v>0.00228</v>
      </c>
      <c r="AA13" s="1" t="n">
        <v>7</v>
      </c>
      <c r="AC13" s="5" t="n">
        <v>40</v>
      </c>
      <c r="AD13" s="3" t="n">
        <v>0.00228</v>
      </c>
      <c r="AE13" s="1" t="n">
        <v>7</v>
      </c>
      <c r="AK13" s="1" t="n">
        <v>0.02</v>
      </c>
      <c r="AL13" s="3" t="n">
        <v>0.015309</v>
      </c>
      <c r="AM13" s="1" t="n">
        <v>47</v>
      </c>
      <c r="AO13" s="1" t="n">
        <v>11</v>
      </c>
      <c r="AP13" s="1" t="s">
        <v>216</v>
      </c>
      <c r="AQ13" s="3" t="n">
        <f aca="false">AR13/SUM($AR$2:$AR$25)</f>
        <v>0.00293159609120521</v>
      </c>
      <c r="AR13" s="1" t="n">
        <v>9</v>
      </c>
      <c r="BB13" s="1" t="s">
        <v>217</v>
      </c>
      <c r="BC13" s="3" t="n">
        <f aca="false">BD13/SUM($BD$2:$BD$24)</f>
        <v>0.00226130653266332</v>
      </c>
      <c r="BD13" s="1" t="n">
        <v>9</v>
      </c>
      <c r="BJ13" s="1" t="s">
        <v>120</v>
      </c>
      <c r="BK13" s="3" t="n">
        <f aca="false">BL13/SUM($BL$2:$BL$38)</f>
        <v>0.00586319218241042</v>
      </c>
      <c r="BL13" s="1" t="n">
        <v>18</v>
      </c>
      <c r="BQ13" s="1" t="s">
        <v>78</v>
      </c>
      <c r="BR13" s="1" t="n">
        <v>88</v>
      </c>
      <c r="BT13" s="1" t="s">
        <v>218</v>
      </c>
      <c r="BU13" s="1" t="n">
        <v>105</v>
      </c>
      <c r="BW13" s="1" t="s">
        <v>219</v>
      </c>
      <c r="BX13" s="1" t="n">
        <v>60</v>
      </c>
      <c r="BZ13" s="1" t="s">
        <v>122</v>
      </c>
      <c r="CA13" s="1" t="n">
        <v>108</v>
      </c>
      <c r="CC13" s="1" t="s">
        <v>220</v>
      </c>
      <c r="CD13" s="1" t="n">
        <v>70</v>
      </c>
      <c r="CI13" s="1" t="s">
        <v>221</v>
      </c>
      <c r="CJ13" s="1" t="n">
        <v>1</v>
      </c>
      <c r="CL13" s="1" t="s">
        <v>222</v>
      </c>
      <c r="CM13" s="1" t="n">
        <v>1</v>
      </c>
      <c r="CO13" s="1" t="s">
        <v>222</v>
      </c>
      <c r="CP13" s="1" t="n">
        <v>1</v>
      </c>
      <c r="CR13" s="1" t="s">
        <v>222</v>
      </c>
      <c r="CS13" s="1" t="n">
        <v>1</v>
      </c>
      <c r="CU13" s="1" t="s">
        <v>222</v>
      </c>
      <c r="CV13" s="1" t="n">
        <v>1</v>
      </c>
      <c r="CX13" s="1" t="s">
        <v>222</v>
      </c>
      <c r="CY13" s="1" t="n">
        <v>1</v>
      </c>
      <c r="DA13" s="1" t="s">
        <v>223</v>
      </c>
      <c r="DB13" s="1" t="n">
        <v>52</v>
      </c>
      <c r="DG13" s="1" t="s">
        <v>189</v>
      </c>
      <c r="DH13" s="1" t="n">
        <v>117</v>
      </c>
      <c r="DJ13" s="1" t="s">
        <v>189</v>
      </c>
      <c r="DK13" s="1" t="n">
        <v>117</v>
      </c>
      <c r="DM13" s="1" t="s">
        <v>214</v>
      </c>
      <c r="DN13" s="1" t="n">
        <v>105</v>
      </c>
      <c r="DP13" s="1" t="s">
        <v>224</v>
      </c>
      <c r="DQ13" s="1" t="n">
        <v>28</v>
      </c>
      <c r="DS13" s="1" t="s">
        <v>225</v>
      </c>
      <c r="DU13" s="1" t="s">
        <v>226</v>
      </c>
    </row>
    <row r="14" customFormat="false" ht="15" hidden="false" customHeight="false" outlineLevel="0" collapsed="false">
      <c r="A14" s="1" t="n">
        <v>13</v>
      </c>
      <c r="B14" s="1" t="s">
        <v>227</v>
      </c>
      <c r="C14" s="3" t="n">
        <v>0.025081</v>
      </c>
      <c r="D14" s="1" t="n">
        <v>77</v>
      </c>
      <c r="G14" s="1" t="n">
        <v>12</v>
      </c>
      <c r="H14" s="3" t="n">
        <v>0.005537</v>
      </c>
      <c r="I14" s="1" t="n">
        <v>17</v>
      </c>
      <c r="L14" s="4" t="s">
        <v>228</v>
      </c>
      <c r="M14" s="3" t="n">
        <v>0.0156351791530944</v>
      </c>
      <c r="N14" s="1" t="n">
        <v>48</v>
      </c>
      <c r="U14" s="1" t="n">
        <v>8</v>
      </c>
      <c r="V14" s="3" t="n">
        <v>0.005212</v>
      </c>
      <c r="W14" s="1" t="n">
        <v>16</v>
      </c>
      <c r="Y14" s="5" t="n">
        <v>40</v>
      </c>
      <c r="Z14" s="3" t="n">
        <v>0.00228</v>
      </c>
      <c r="AA14" s="1" t="n">
        <v>7</v>
      </c>
      <c r="AC14" s="5" t="n">
        <v>17</v>
      </c>
      <c r="AD14" s="3" t="n">
        <v>0.001954</v>
      </c>
      <c r="AE14" s="1" t="n">
        <v>6</v>
      </c>
      <c r="AK14" s="1" t="n">
        <v>0.0008</v>
      </c>
      <c r="AL14" s="3" t="n">
        <v>0.014332</v>
      </c>
      <c r="AM14" s="1" t="n">
        <v>44</v>
      </c>
      <c r="AO14" s="1" t="n">
        <v>12</v>
      </c>
      <c r="AP14" s="1" t="s">
        <v>173</v>
      </c>
      <c r="AQ14" s="3" t="n">
        <f aca="false">AR14/SUM($AR$2:$AR$25)</f>
        <v>0.00293159609120521</v>
      </c>
      <c r="AR14" s="1" t="n">
        <v>9</v>
      </c>
      <c r="BB14" s="1" t="s">
        <v>229</v>
      </c>
      <c r="BC14" s="3" t="n">
        <f aca="false">BD14/SUM($BD$2:$BD$24)</f>
        <v>0.00201005025125628</v>
      </c>
      <c r="BD14" s="1" t="n">
        <v>8</v>
      </c>
      <c r="BJ14" s="1" t="s">
        <v>230</v>
      </c>
      <c r="BK14" s="3" t="n">
        <f aca="false">BL14/SUM($BL$2:$BL$38)</f>
        <v>0.00521172638436482</v>
      </c>
      <c r="BL14" s="1" t="n">
        <v>16</v>
      </c>
      <c r="BQ14" s="1" t="s">
        <v>176</v>
      </c>
      <c r="BR14" s="1" t="n">
        <v>86</v>
      </c>
      <c r="BT14" s="1" t="s">
        <v>231</v>
      </c>
      <c r="BU14" s="1" t="n">
        <v>96</v>
      </c>
      <c r="BW14" s="1" t="s">
        <v>232</v>
      </c>
      <c r="BX14" s="1" t="n">
        <v>32</v>
      </c>
      <c r="BZ14" s="1" t="s">
        <v>164</v>
      </c>
      <c r="CA14" s="1" t="n">
        <v>88</v>
      </c>
      <c r="CC14" s="1" t="s">
        <v>233</v>
      </c>
      <c r="CD14" s="1" t="n">
        <v>70</v>
      </c>
      <c r="CI14" s="1" t="s">
        <v>234</v>
      </c>
      <c r="CJ14" s="1" t="n">
        <v>1</v>
      </c>
      <c r="CL14" s="1" t="s">
        <v>207</v>
      </c>
      <c r="CM14" s="1" t="n">
        <v>1</v>
      </c>
      <c r="CO14" s="1" t="s">
        <v>207</v>
      </c>
      <c r="CP14" s="1" t="n">
        <v>1</v>
      </c>
      <c r="CR14" s="1" t="s">
        <v>207</v>
      </c>
      <c r="CS14" s="1" t="n">
        <v>1</v>
      </c>
      <c r="CU14" s="1" t="s">
        <v>207</v>
      </c>
      <c r="CV14" s="1" t="n">
        <v>1</v>
      </c>
      <c r="CX14" s="1" t="s">
        <v>207</v>
      </c>
      <c r="CY14" s="1" t="n">
        <v>1</v>
      </c>
      <c r="DA14" s="1" t="s">
        <v>81</v>
      </c>
      <c r="DB14" s="1" t="n">
        <v>39</v>
      </c>
      <c r="DG14" s="1" t="s">
        <v>108</v>
      </c>
      <c r="DH14" s="1" t="n">
        <v>101</v>
      </c>
      <c r="DJ14" s="1" t="s">
        <v>235</v>
      </c>
      <c r="DK14" s="1" t="n">
        <v>107</v>
      </c>
      <c r="DM14" s="1" t="s">
        <v>236</v>
      </c>
      <c r="DN14" s="1" t="n">
        <v>104</v>
      </c>
      <c r="DP14" s="1" t="s">
        <v>237</v>
      </c>
      <c r="DQ14" s="1" t="n">
        <v>25</v>
      </c>
      <c r="DS14" s="1" t="s">
        <v>238</v>
      </c>
      <c r="DU14" s="1" t="s">
        <v>239</v>
      </c>
    </row>
    <row r="15" customFormat="false" ht="15" hidden="false" customHeight="false" outlineLevel="0" collapsed="false">
      <c r="A15" s="1" t="n">
        <v>14</v>
      </c>
      <c r="B15" s="1" t="s">
        <v>240</v>
      </c>
      <c r="C15" s="3" t="n">
        <v>0.024756</v>
      </c>
      <c r="D15" s="1" t="n">
        <v>76</v>
      </c>
      <c r="G15" s="1" t="n">
        <v>13</v>
      </c>
      <c r="H15" s="3" t="n">
        <v>0.005537</v>
      </c>
      <c r="I15" s="1" t="n">
        <v>17</v>
      </c>
      <c r="L15" s="4" t="s">
        <v>241</v>
      </c>
      <c r="M15" s="3" t="n">
        <v>0.0149837133550488</v>
      </c>
      <c r="N15" s="1" t="n">
        <v>46</v>
      </c>
      <c r="U15" s="1" t="n">
        <v>5.7</v>
      </c>
      <c r="V15" s="3" t="n">
        <v>0.00456</v>
      </c>
      <c r="W15" s="1" t="n">
        <v>14</v>
      </c>
      <c r="Y15" s="5" t="n">
        <v>21</v>
      </c>
      <c r="Z15" s="3" t="n">
        <v>0.001629</v>
      </c>
      <c r="AA15" s="1" t="n">
        <v>5</v>
      </c>
      <c r="AC15" s="5" t="s">
        <v>104</v>
      </c>
      <c r="AD15" s="3" t="n">
        <v>0.000326</v>
      </c>
      <c r="AE15" s="1" t="n">
        <v>1</v>
      </c>
      <c r="AK15" s="1" t="n">
        <v>0.2</v>
      </c>
      <c r="AL15" s="3" t="n">
        <v>0.012378</v>
      </c>
      <c r="AM15" s="1" t="n">
        <v>38</v>
      </c>
      <c r="AO15" s="1" t="n">
        <v>13</v>
      </c>
      <c r="AP15" s="1" t="s">
        <v>242</v>
      </c>
      <c r="AQ15" s="3" t="n">
        <f aca="false">AR15/SUM($AR$2:$AR$25)</f>
        <v>0.00228013029315961</v>
      </c>
      <c r="AR15" s="1" t="n">
        <v>7</v>
      </c>
      <c r="BB15" s="1" t="s">
        <v>243</v>
      </c>
      <c r="BC15" s="3" t="n">
        <f aca="false">BD15/SUM($BD$2:$BD$24)</f>
        <v>0.00150753768844221</v>
      </c>
      <c r="BD15" s="1" t="n">
        <v>6</v>
      </c>
      <c r="BJ15" s="1" t="s">
        <v>244</v>
      </c>
      <c r="BK15" s="3" t="n">
        <f aca="false">BL15/SUM($BL$2:$BL$38)</f>
        <v>0.00423452768729642</v>
      </c>
      <c r="BL15" s="1" t="n">
        <v>13</v>
      </c>
      <c r="BQ15" s="1" t="s">
        <v>220</v>
      </c>
      <c r="BR15" s="1" t="n">
        <v>79</v>
      </c>
      <c r="BT15" s="1" t="s">
        <v>245</v>
      </c>
      <c r="BU15" s="1" t="n">
        <v>76</v>
      </c>
      <c r="BW15" s="1" t="s">
        <v>122</v>
      </c>
      <c r="BX15" s="1" t="n">
        <v>31</v>
      </c>
      <c r="BZ15" s="1" t="s">
        <v>176</v>
      </c>
      <c r="CA15" s="1" t="n">
        <v>86</v>
      </c>
      <c r="CC15" s="1" t="s">
        <v>207</v>
      </c>
      <c r="CD15" s="1" t="n">
        <v>60</v>
      </c>
      <c r="CI15" s="1" t="s">
        <v>246</v>
      </c>
      <c r="CJ15" s="1" t="n">
        <v>1</v>
      </c>
      <c r="CL15" s="1" t="s">
        <v>221</v>
      </c>
      <c r="CM15" s="1" t="n">
        <v>1</v>
      </c>
      <c r="CO15" s="1" t="s">
        <v>221</v>
      </c>
      <c r="CP15" s="1" t="n">
        <v>1</v>
      </c>
      <c r="CR15" s="1" t="s">
        <v>221</v>
      </c>
      <c r="CS15" s="1" t="n">
        <v>1</v>
      </c>
      <c r="CU15" s="1" t="s">
        <v>221</v>
      </c>
      <c r="CV15" s="1" t="n">
        <v>1</v>
      </c>
      <c r="CX15" s="1" t="s">
        <v>221</v>
      </c>
      <c r="CY15" s="1" t="n">
        <v>1</v>
      </c>
      <c r="DA15" s="1" t="s">
        <v>247</v>
      </c>
      <c r="DB15" s="1" t="n">
        <v>39</v>
      </c>
      <c r="DG15" s="1" t="s">
        <v>96</v>
      </c>
      <c r="DH15" s="1" t="n">
        <v>75</v>
      </c>
      <c r="DJ15" s="1" t="s">
        <v>248</v>
      </c>
      <c r="DK15" s="1" t="n">
        <v>101</v>
      </c>
      <c r="DM15" s="1" t="s">
        <v>249</v>
      </c>
      <c r="DN15" s="1" t="n">
        <v>77</v>
      </c>
      <c r="DP15" s="1" t="s">
        <v>250</v>
      </c>
      <c r="DQ15" s="1" t="n">
        <v>19</v>
      </c>
      <c r="DS15" s="1" t="s">
        <v>251</v>
      </c>
      <c r="DU15" s="1" t="s">
        <v>252</v>
      </c>
    </row>
    <row r="16" customFormat="false" ht="15" hidden="false" customHeight="false" outlineLevel="0" collapsed="false">
      <c r="A16" s="1" t="n">
        <v>15</v>
      </c>
      <c r="B16" s="1" t="s">
        <v>181</v>
      </c>
      <c r="C16" s="3" t="n">
        <v>0.02443</v>
      </c>
      <c r="D16" s="1" t="n">
        <v>75</v>
      </c>
      <c r="G16" s="1" t="n">
        <v>14</v>
      </c>
      <c r="H16" s="3" t="n">
        <v>0.016612</v>
      </c>
      <c r="I16" s="1" t="n">
        <v>51</v>
      </c>
      <c r="L16" s="4" t="s">
        <v>253</v>
      </c>
      <c r="M16" s="3" t="n">
        <v>0.0136807817589576</v>
      </c>
      <c r="N16" s="1" t="n">
        <v>42</v>
      </c>
      <c r="U16" s="1" t="n">
        <v>2</v>
      </c>
      <c r="V16" s="3" t="n">
        <v>0.004235</v>
      </c>
      <c r="W16" s="1" t="n">
        <v>13</v>
      </c>
      <c r="Y16" s="5" t="n">
        <v>42</v>
      </c>
      <c r="Z16" s="3" t="n">
        <v>0.001629</v>
      </c>
      <c r="AA16" s="1" t="n">
        <v>5</v>
      </c>
      <c r="AC16" s="5" t="n">
        <v>30</v>
      </c>
      <c r="AD16" s="3" t="n">
        <v>0.000326</v>
      </c>
      <c r="AE16" s="1" t="n">
        <v>1</v>
      </c>
      <c r="AK16" s="1" t="n">
        <v>3</v>
      </c>
      <c r="AL16" s="3" t="n">
        <v>0.012378</v>
      </c>
      <c r="AM16" s="1" t="n">
        <v>38</v>
      </c>
      <c r="AO16" s="1" t="n">
        <v>14</v>
      </c>
      <c r="AP16" s="1" t="s">
        <v>254</v>
      </c>
      <c r="AQ16" s="3" t="n">
        <f aca="false">AR16/SUM($AR$2:$AR$25)</f>
        <v>0.00195439739413681</v>
      </c>
      <c r="AR16" s="1" t="n">
        <v>6</v>
      </c>
      <c r="BB16" s="1" t="s">
        <v>255</v>
      </c>
      <c r="BC16" s="3" t="n">
        <f aca="false">BD16/SUM($BD$2:$BD$24)</f>
        <v>0.00125628140703518</v>
      </c>
      <c r="BD16" s="1" t="n">
        <v>5</v>
      </c>
      <c r="BJ16" s="1" t="s">
        <v>135</v>
      </c>
      <c r="BK16" s="3" t="n">
        <f aca="false">BL16/SUM($BL$2:$BL$38)</f>
        <v>0.00390879478827362</v>
      </c>
      <c r="BL16" s="1" t="n">
        <v>12</v>
      </c>
      <c r="BQ16" s="1" t="s">
        <v>94</v>
      </c>
      <c r="BR16" s="1" t="n">
        <v>77</v>
      </c>
      <c r="BT16" s="1" t="s">
        <v>256</v>
      </c>
      <c r="BU16" s="1" t="n">
        <v>64</v>
      </c>
      <c r="BW16" s="1" t="s">
        <v>209</v>
      </c>
      <c r="BX16" s="1" t="n">
        <v>27</v>
      </c>
      <c r="BZ16" s="1" t="s">
        <v>191</v>
      </c>
      <c r="CA16" s="1" t="n">
        <v>75</v>
      </c>
      <c r="CC16" s="1" t="s">
        <v>257</v>
      </c>
      <c r="CD16" s="1" t="n">
        <v>57</v>
      </c>
      <c r="CI16" s="1" t="s">
        <v>258</v>
      </c>
      <c r="CJ16" s="1" t="n">
        <v>1</v>
      </c>
      <c r="CL16" s="1" t="s">
        <v>259</v>
      </c>
      <c r="CM16" s="1" t="n">
        <v>1</v>
      </c>
      <c r="CO16" s="1" t="s">
        <v>259</v>
      </c>
      <c r="CP16" s="1" t="n">
        <v>1</v>
      </c>
      <c r="CR16" s="1" t="s">
        <v>259</v>
      </c>
      <c r="CS16" s="1" t="n">
        <v>1</v>
      </c>
      <c r="CU16" s="1" t="s">
        <v>259</v>
      </c>
      <c r="CV16" s="1" t="n">
        <v>1</v>
      </c>
      <c r="CX16" s="1" t="s">
        <v>259</v>
      </c>
      <c r="CY16" s="1" t="n">
        <v>1</v>
      </c>
      <c r="DA16" s="1" t="s">
        <v>260</v>
      </c>
      <c r="DB16" s="1" t="n">
        <v>31</v>
      </c>
      <c r="DG16" s="1" t="s">
        <v>123</v>
      </c>
      <c r="DH16" s="1" t="n">
        <v>72</v>
      </c>
      <c r="DJ16" s="1" t="s">
        <v>261</v>
      </c>
      <c r="DK16" s="1" t="n">
        <v>100</v>
      </c>
      <c r="DM16" s="1" t="s">
        <v>262</v>
      </c>
      <c r="DN16" s="1" t="n">
        <v>76</v>
      </c>
      <c r="DP16" s="1" t="s">
        <v>263</v>
      </c>
      <c r="DQ16" s="1" t="n">
        <v>13</v>
      </c>
      <c r="DR16" s="13"/>
      <c r="DS16" s="1" t="s">
        <v>264</v>
      </c>
      <c r="DU16" s="1" t="s">
        <v>265</v>
      </c>
    </row>
    <row r="17" customFormat="false" ht="15" hidden="false" customHeight="false" outlineLevel="0" collapsed="false">
      <c r="A17" s="1" t="n">
        <v>16</v>
      </c>
      <c r="B17" s="1" t="s">
        <v>114</v>
      </c>
      <c r="C17" s="3" t="n">
        <v>0.02443</v>
      </c>
      <c r="D17" s="1" t="n">
        <v>75</v>
      </c>
      <c r="G17" s="1" t="n">
        <v>16</v>
      </c>
      <c r="H17" s="3" t="n">
        <v>0.003257</v>
      </c>
      <c r="I17" s="1" t="n">
        <v>10</v>
      </c>
      <c r="L17" s="4" t="s">
        <v>266</v>
      </c>
      <c r="M17" s="3" t="n">
        <v>0.0110749185667752</v>
      </c>
      <c r="N17" s="1" t="n">
        <v>34</v>
      </c>
      <c r="U17" s="1" t="n">
        <v>4</v>
      </c>
      <c r="V17" s="3" t="n">
        <v>0.003583</v>
      </c>
      <c r="W17" s="1" t="n">
        <v>11</v>
      </c>
      <c r="Y17" s="5" t="n">
        <v>41</v>
      </c>
      <c r="Z17" s="3" t="n">
        <v>0.001629</v>
      </c>
      <c r="AA17" s="1" t="n">
        <v>5</v>
      </c>
      <c r="AC17" s="5" t="n">
        <v>18</v>
      </c>
      <c r="AD17" s="3" t="n">
        <v>0.000326</v>
      </c>
      <c r="AE17" s="1" t="n">
        <v>1</v>
      </c>
      <c r="AK17" s="1" t="n">
        <v>1.5</v>
      </c>
      <c r="AL17" s="3" t="n">
        <v>0.011726</v>
      </c>
      <c r="AM17" s="1" t="n">
        <v>36</v>
      </c>
      <c r="AO17" s="1" t="n">
        <v>15</v>
      </c>
      <c r="AP17" s="1" t="s">
        <v>267</v>
      </c>
      <c r="AQ17" s="3" t="n">
        <f aca="false">AR17/SUM($AR$2:$AR$25)</f>
        <v>0.00195439739413681</v>
      </c>
      <c r="AR17" s="1" t="n">
        <v>6</v>
      </c>
      <c r="BB17" s="1" t="s">
        <v>268</v>
      </c>
      <c r="BC17" s="3" t="n">
        <f aca="false">BD17/SUM($BD$2:$BD$24)</f>
        <v>0.00100502512562814</v>
      </c>
      <c r="BD17" s="1" t="n">
        <v>4</v>
      </c>
      <c r="BJ17" s="1" t="s">
        <v>269</v>
      </c>
      <c r="BK17" s="3" t="n">
        <f aca="false">BL17/SUM($BL$2:$BL$38)</f>
        <v>0.00390879478827362</v>
      </c>
      <c r="BL17" s="1" t="n">
        <v>12</v>
      </c>
      <c r="BQ17" s="1" t="s">
        <v>108</v>
      </c>
      <c r="BR17" s="1" t="n">
        <v>76</v>
      </c>
      <c r="BT17" s="1" t="s">
        <v>270</v>
      </c>
      <c r="BU17" s="1" t="n">
        <v>64</v>
      </c>
      <c r="BW17" s="1" t="s">
        <v>271</v>
      </c>
      <c r="BX17" s="1" t="n">
        <v>24</v>
      </c>
      <c r="BZ17" s="1" t="s">
        <v>206</v>
      </c>
      <c r="CA17" s="1" t="n">
        <v>71</v>
      </c>
      <c r="CC17" s="1" t="s">
        <v>272</v>
      </c>
      <c r="CD17" s="1" t="n">
        <v>57</v>
      </c>
      <c r="CI17" s="1" t="s">
        <v>273</v>
      </c>
      <c r="CJ17" s="1" t="n">
        <v>1</v>
      </c>
      <c r="CL17" s="1" t="s">
        <v>234</v>
      </c>
      <c r="CM17" s="1" t="n">
        <v>0</v>
      </c>
      <c r="CO17" s="1" t="s">
        <v>234</v>
      </c>
      <c r="CP17" s="1" t="n">
        <v>0</v>
      </c>
      <c r="CR17" s="1" t="s">
        <v>234</v>
      </c>
      <c r="CS17" s="1" t="n">
        <v>1</v>
      </c>
      <c r="CU17" s="1" t="s">
        <v>234</v>
      </c>
      <c r="CV17" s="1" t="n">
        <v>1</v>
      </c>
      <c r="CX17" s="1" t="s">
        <v>234</v>
      </c>
      <c r="CY17" s="1" t="n">
        <v>0</v>
      </c>
      <c r="DA17" s="1" t="s">
        <v>274</v>
      </c>
      <c r="DB17" s="1" t="n">
        <v>25</v>
      </c>
      <c r="DG17" s="1" t="s">
        <v>175</v>
      </c>
      <c r="DH17" s="1" t="n">
        <v>61</v>
      </c>
      <c r="DJ17" s="1" t="s">
        <v>96</v>
      </c>
      <c r="DK17" s="1" t="n">
        <v>75</v>
      </c>
      <c r="DM17" s="1" t="s">
        <v>181</v>
      </c>
      <c r="DN17" s="1" t="n">
        <v>75</v>
      </c>
      <c r="DS17" s="1" t="s">
        <v>275</v>
      </c>
      <c r="DU17" s="1" t="s">
        <v>276</v>
      </c>
    </row>
    <row r="18" customFormat="false" ht="15" hidden="false" customHeight="false" outlineLevel="0" collapsed="false">
      <c r="A18" s="1" t="n">
        <v>17</v>
      </c>
      <c r="B18" s="1" t="s">
        <v>277</v>
      </c>
      <c r="C18" s="3" t="n">
        <v>0.022801</v>
      </c>
      <c r="D18" s="1" t="n">
        <v>70</v>
      </c>
      <c r="L18" s="4" t="s">
        <v>278</v>
      </c>
      <c r="M18" s="3" t="n">
        <v>0.0104234527687296</v>
      </c>
      <c r="N18" s="1" t="n">
        <v>32</v>
      </c>
      <c r="U18" s="1" t="n">
        <v>9</v>
      </c>
      <c r="V18" s="3" t="n">
        <v>0.003257</v>
      </c>
      <c r="W18" s="1" t="n">
        <v>10</v>
      </c>
      <c r="Y18" s="5" t="n">
        <v>5</v>
      </c>
      <c r="Z18" s="3" t="n">
        <v>0.001303</v>
      </c>
      <c r="AA18" s="1" t="n">
        <v>4</v>
      </c>
      <c r="AK18" s="1" t="n">
        <v>5</v>
      </c>
      <c r="AL18" s="3" t="n">
        <v>0.011075</v>
      </c>
      <c r="AM18" s="1" t="n">
        <v>34</v>
      </c>
      <c r="AO18" s="1" t="n">
        <v>16</v>
      </c>
      <c r="AP18" s="1" t="s">
        <v>279</v>
      </c>
      <c r="AQ18" s="3" t="n">
        <f aca="false">AR18/SUM($AR$2:$AR$25)</f>
        <v>0.00162866449511401</v>
      </c>
      <c r="AR18" s="1" t="n">
        <v>5</v>
      </c>
      <c r="BB18" s="1" t="s">
        <v>280</v>
      </c>
      <c r="BC18" s="3" t="n">
        <f aca="false">BD18/SUM($BD$2:$BD$24)</f>
        <v>0.00050251256281407</v>
      </c>
      <c r="BD18" s="1" t="n">
        <v>2</v>
      </c>
      <c r="BJ18" s="1" t="s">
        <v>281</v>
      </c>
      <c r="BK18" s="3" t="n">
        <f aca="false">BL18/SUM($BL$2:$BL$38)</f>
        <v>0.00358306188925081</v>
      </c>
      <c r="BL18" s="1" t="n">
        <v>11</v>
      </c>
      <c r="BQ18" s="1" t="s">
        <v>191</v>
      </c>
      <c r="BR18" s="1" t="n">
        <v>75</v>
      </c>
      <c r="BT18" s="1" t="s">
        <v>282</v>
      </c>
      <c r="BU18" s="1" t="n">
        <v>62</v>
      </c>
      <c r="BW18" s="1" t="s">
        <v>283</v>
      </c>
      <c r="BX18" s="1" t="n">
        <v>24</v>
      </c>
      <c r="BZ18" s="1" t="s">
        <v>233</v>
      </c>
      <c r="CA18" s="1" t="n">
        <v>70</v>
      </c>
      <c r="CC18" s="1" t="s">
        <v>189</v>
      </c>
      <c r="CD18" s="1" t="n">
        <v>39</v>
      </c>
      <c r="CI18" s="1" t="s">
        <v>284</v>
      </c>
      <c r="CJ18" s="1" t="n">
        <v>1</v>
      </c>
      <c r="CL18" s="1" t="s">
        <v>246</v>
      </c>
      <c r="CM18" s="1" t="n">
        <v>1</v>
      </c>
      <c r="CO18" s="1" t="s">
        <v>246</v>
      </c>
      <c r="CP18" s="1" t="n">
        <v>1</v>
      </c>
      <c r="CR18" s="1" t="s">
        <v>246</v>
      </c>
      <c r="CS18" s="1" t="n">
        <v>0</v>
      </c>
      <c r="CU18" s="1" t="s">
        <v>246</v>
      </c>
      <c r="CV18" s="1" t="n">
        <v>1</v>
      </c>
      <c r="CX18" s="1" t="s">
        <v>246</v>
      </c>
      <c r="CY18" s="1" t="n">
        <v>1</v>
      </c>
      <c r="DA18" s="1" t="s">
        <v>285</v>
      </c>
      <c r="DB18" s="1" t="n">
        <v>22</v>
      </c>
      <c r="DG18" s="1" t="s">
        <v>81</v>
      </c>
      <c r="DH18" s="1" t="n">
        <v>53</v>
      </c>
      <c r="DJ18" s="1" t="s">
        <v>123</v>
      </c>
      <c r="DK18" s="1" t="n">
        <v>72</v>
      </c>
      <c r="DM18" s="1" t="s">
        <v>286</v>
      </c>
      <c r="DN18" s="1" t="n">
        <v>75</v>
      </c>
      <c r="DS18" s="1" t="s">
        <v>287</v>
      </c>
      <c r="DU18" s="1" t="s">
        <v>288</v>
      </c>
    </row>
    <row r="19" customFormat="false" ht="15" hidden="false" customHeight="false" outlineLevel="0" collapsed="false">
      <c r="A19" s="1" t="n">
        <v>18</v>
      </c>
      <c r="B19" s="1" t="s">
        <v>289</v>
      </c>
      <c r="C19" s="3" t="n">
        <v>0.016287</v>
      </c>
      <c r="D19" s="1" t="n">
        <v>50</v>
      </c>
      <c r="L19" s="4" t="s">
        <v>290</v>
      </c>
      <c r="M19" s="3" t="n">
        <v>0.00553745928338762</v>
      </c>
      <c r="N19" s="1" t="n">
        <v>17</v>
      </c>
      <c r="U19" s="1" t="n">
        <v>10</v>
      </c>
      <c r="V19" s="3" t="n">
        <v>0.002932</v>
      </c>
      <c r="W19" s="1" t="n">
        <v>9</v>
      </c>
      <c r="Y19" s="5" t="n">
        <v>16</v>
      </c>
      <c r="Z19" s="3" t="n">
        <v>0.000326</v>
      </c>
      <c r="AA19" s="1" t="n">
        <v>1</v>
      </c>
      <c r="AK19" s="1" t="n">
        <v>1.8</v>
      </c>
      <c r="AL19" s="3" t="n">
        <v>0.007492</v>
      </c>
      <c r="AM19" s="1" t="n">
        <v>23</v>
      </c>
      <c r="AO19" s="1" t="n">
        <v>17</v>
      </c>
      <c r="AP19" s="1" t="s">
        <v>291</v>
      </c>
      <c r="AQ19" s="3" t="n">
        <f aca="false">AR19/SUM($AR$2:$AR$25)</f>
        <v>0.00130293159609121</v>
      </c>
      <c r="AR19" s="1" t="n">
        <v>4</v>
      </c>
      <c r="BB19" s="1" t="s">
        <v>267</v>
      </c>
      <c r="BC19" s="3" t="n">
        <f aca="false">BD19/SUM($BD$2:$BD$24)</f>
        <v>0.00050251256281407</v>
      </c>
      <c r="BD19" s="1" t="n">
        <v>2</v>
      </c>
      <c r="BJ19" s="1" t="s">
        <v>202</v>
      </c>
      <c r="BK19" s="3" t="n">
        <f aca="false">BL19/SUM($BL$2:$BL$38)</f>
        <v>0.00260586319218241</v>
      </c>
      <c r="BL19" s="1" t="n">
        <v>8</v>
      </c>
      <c r="BQ19" s="1" t="s">
        <v>163</v>
      </c>
      <c r="BR19" s="1" t="n">
        <v>71</v>
      </c>
      <c r="BT19" s="1" t="s">
        <v>292</v>
      </c>
      <c r="BU19" s="1" t="n">
        <v>52</v>
      </c>
      <c r="BW19" s="1" t="s">
        <v>293</v>
      </c>
      <c r="BX19" s="1" t="n">
        <v>24</v>
      </c>
      <c r="BZ19" s="1" t="s">
        <v>220</v>
      </c>
      <c r="CA19" s="1" t="n">
        <v>70</v>
      </c>
      <c r="CC19" s="1" t="s">
        <v>294</v>
      </c>
      <c r="CD19" s="1" t="n">
        <v>36</v>
      </c>
      <c r="CI19" s="1" t="s">
        <v>295</v>
      </c>
      <c r="CJ19" s="1" t="n">
        <v>1</v>
      </c>
      <c r="CL19" s="1" t="s">
        <v>258</v>
      </c>
      <c r="CM19" s="1" t="n">
        <v>1</v>
      </c>
      <c r="CO19" s="1" t="s">
        <v>258</v>
      </c>
      <c r="CP19" s="1" t="n">
        <v>1</v>
      </c>
      <c r="CR19" s="1" t="s">
        <v>258</v>
      </c>
      <c r="CS19" s="1" t="n">
        <v>1</v>
      </c>
      <c r="CU19" s="1" t="s">
        <v>258</v>
      </c>
      <c r="CV19" s="1" t="n">
        <v>1</v>
      </c>
      <c r="CX19" s="1" t="s">
        <v>258</v>
      </c>
      <c r="CY19" s="1" t="n">
        <v>1</v>
      </c>
      <c r="DA19" s="1" t="s">
        <v>296</v>
      </c>
      <c r="DB19" s="1" t="n">
        <v>16</v>
      </c>
      <c r="DG19" s="1" t="s">
        <v>152</v>
      </c>
      <c r="DH19" s="1" t="n">
        <v>42</v>
      </c>
      <c r="DJ19" s="1" t="s">
        <v>297</v>
      </c>
      <c r="DK19" s="1" t="n">
        <v>67</v>
      </c>
      <c r="DM19" s="1" t="s">
        <v>298</v>
      </c>
      <c r="DN19" s="1" t="n">
        <v>64</v>
      </c>
      <c r="DS19" s="1" t="s">
        <v>299</v>
      </c>
      <c r="DU19" s="1" t="s">
        <v>300</v>
      </c>
    </row>
    <row r="20" customFormat="false" ht="15" hidden="false" customHeight="false" outlineLevel="0" collapsed="false">
      <c r="A20" s="1" t="n">
        <v>19</v>
      </c>
      <c r="B20" s="1" t="s">
        <v>301</v>
      </c>
      <c r="C20" s="3" t="n">
        <v>0.015635</v>
      </c>
      <c r="D20" s="1" t="n">
        <v>48</v>
      </c>
      <c r="L20" s="4" t="s">
        <v>302</v>
      </c>
      <c r="M20" s="3" t="n">
        <v>0.00456026058631921</v>
      </c>
      <c r="N20" s="1" t="n">
        <v>14</v>
      </c>
      <c r="U20" s="1" t="n">
        <v>4.3</v>
      </c>
      <c r="V20" s="3" t="n">
        <v>0.002606</v>
      </c>
      <c r="W20" s="1" t="n">
        <v>8</v>
      </c>
      <c r="Y20" s="5" t="n">
        <v>13</v>
      </c>
      <c r="Z20" s="3" t="n">
        <v>0.000326</v>
      </c>
      <c r="AA20" s="1" t="n">
        <v>1</v>
      </c>
      <c r="AK20" s="1" t="n">
        <v>0.6</v>
      </c>
      <c r="AL20" s="3" t="n">
        <v>0.007166</v>
      </c>
      <c r="AM20" s="1" t="n">
        <v>22</v>
      </c>
      <c r="AO20" s="1" t="n">
        <v>18</v>
      </c>
      <c r="AP20" s="1" t="s">
        <v>303</v>
      </c>
      <c r="AQ20" s="3" t="n">
        <f aca="false">AR20/SUM($AR$2:$AR$25)</f>
        <v>0.000651465798045603</v>
      </c>
      <c r="AR20" s="1" t="n">
        <v>2</v>
      </c>
      <c r="BB20" s="1" t="s">
        <v>304</v>
      </c>
      <c r="BC20" s="3" t="n">
        <f aca="false">BD20/SUM($BD$2:$BD$24)</f>
        <v>0.000251256281407035</v>
      </c>
      <c r="BD20" s="1" t="n">
        <v>1</v>
      </c>
      <c r="BJ20" s="1" t="s">
        <v>305</v>
      </c>
      <c r="BK20" s="3" t="n">
        <f aca="false">BL20/SUM($BL$2:$BL$38)</f>
        <v>0.00260586319218241</v>
      </c>
      <c r="BL20" s="1" t="n">
        <v>8</v>
      </c>
      <c r="BQ20" s="1" t="s">
        <v>175</v>
      </c>
      <c r="BR20" s="1" t="n">
        <v>71</v>
      </c>
      <c r="BT20" s="1" t="s">
        <v>306</v>
      </c>
      <c r="BU20" s="1" t="n">
        <v>52</v>
      </c>
      <c r="BW20" s="1" t="s">
        <v>307</v>
      </c>
      <c r="BX20" s="1" t="n">
        <v>18</v>
      </c>
      <c r="BZ20" s="1" t="s">
        <v>207</v>
      </c>
      <c r="CA20" s="1" t="n">
        <v>60</v>
      </c>
      <c r="CC20" s="1" t="s">
        <v>308</v>
      </c>
      <c r="CD20" s="1" t="n">
        <v>34</v>
      </c>
      <c r="CI20" s="1" t="s">
        <v>309</v>
      </c>
      <c r="CJ20" s="1" t="n">
        <v>1</v>
      </c>
      <c r="CL20" s="1" t="s">
        <v>273</v>
      </c>
      <c r="CM20" s="1" t="n">
        <v>1</v>
      </c>
      <c r="CO20" s="1" t="s">
        <v>273</v>
      </c>
      <c r="CP20" s="1" t="n">
        <v>1</v>
      </c>
      <c r="CR20" s="1" t="s">
        <v>273</v>
      </c>
      <c r="CS20" s="1" t="n">
        <v>1</v>
      </c>
      <c r="CU20" s="1" t="s">
        <v>273</v>
      </c>
      <c r="CV20" s="1" t="n">
        <v>1</v>
      </c>
      <c r="CX20" s="1" t="s">
        <v>273</v>
      </c>
      <c r="CY20" s="1" t="n">
        <v>1</v>
      </c>
      <c r="DA20" s="1" t="s">
        <v>310</v>
      </c>
      <c r="DB20" s="1" t="n">
        <v>14</v>
      </c>
      <c r="DG20" s="1" t="s">
        <v>62</v>
      </c>
      <c r="DH20" s="1" t="n">
        <v>41</v>
      </c>
      <c r="DJ20" s="1" t="s">
        <v>81</v>
      </c>
      <c r="DK20" s="1" t="n">
        <v>53</v>
      </c>
      <c r="DM20" s="1" t="s">
        <v>311</v>
      </c>
      <c r="DN20" s="1" t="n">
        <v>50</v>
      </c>
      <c r="DS20" s="1" t="s">
        <v>312</v>
      </c>
      <c r="DU20" s="1" t="s">
        <v>313</v>
      </c>
    </row>
    <row r="21" customFormat="false" ht="15" hidden="false" customHeight="false" outlineLevel="0" collapsed="false">
      <c r="A21" s="1" t="n">
        <v>20</v>
      </c>
      <c r="B21" s="1" t="s">
        <v>314</v>
      </c>
      <c r="C21" s="3" t="n">
        <v>0.014332</v>
      </c>
      <c r="D21" s="1" t="n">
        <v>44</v>
      </c>
      <c r="L21" s="4" t="s">
        <v>315</v>
      </c>
      <c r="M21" s="3" t="n">
        <v>0.00390879478827361</v>
      </c>
      <c r="N21" s="1" t="n">
        <v>12</v>
      </c>
      <c r="U21" s="1" t="n">
        <v>5.2</v>
      </c>
      <c r="V21" s="3" t="n">
        <v>0.001629</v>
      </c>
      <c r="W21" s="1" t="n">
        <v>5</v>
      </c>
      <c r="AK21" s="1" t="n">
        <v>0.15</v>
      </c>
      <c r="AL21" s="3" t="n">
        <v>0.006515</v>
      </c>
      <c r="AM21" s="1" t="n">
        <v>20</v>
      </c>
      <c r="AO21" s="1" t="n">
        <v>19</v>
      </c>
      <c r="AP21" s="1" t="s">
        <v>316</v>
      </c>
      <c r="AQ21" s="3" t="n">
        <f aca="false">AR21/SUM($AR$2:$AR$25)</f>
        <v>0.000651465798045603</v>
      </c>
      <c r="AR21" s="1" t="n">
        <v>2</v>
      </c>
      <c r="BB21" s="1" t="s">
        <v>317</v>
      </c>
      <c r="BC21" s="3" t="n">
        <f aca="false">BD21/SUM($BD$2:$BD$24)</f>
        <v>0.000251256281407035</v>
      </c>
      <c r="BD21" s="1" t="n">
        <v>1</v>
      </c>
      <c r="BJ21" s="1" t="s">
        <v>187</v>
      </c>
      <c r="BK21" s="3" t="n">
        <f aca="false">BL21/SUM($BL$2:$BL$38)</f>
        <v>0.00228013029315961</v>
      </c>
      <c r="BL21" s="1" t="n">
        <v>7</v>
      </c>
      <c r="BQ21" s="1" t="s">
        <v>152</v>
      </c>
      <c r="BR21" s="1" t="n">
        <v>71</v>
      </c>
      <c r="BT21" s="1" t="s">
        <v>318</v>
      </c>
      <c r="BU21" s="1" t="n">
        <v>49</v>
      </c>
      <c r="BW21" s="1" t="s">
        <v>164</v>
      </c>
      <c r="BX21" s="1" t="n">
        <v>18</v>
      </c>
      <c r="BZ21" s="1" t="s">
        <v>270</v>
      </c>
      <c r="CA21" s="1" t="n">
        <v>60</v>
      </c>
      <c r="CC21" s="1" t="s">
        <v>319</v>
      </c>
      <c r="CD21" s="1" t="n">
        <v>33</v>
      </c>
      <c r="CI21" s="1" t="s">
        <v>320</v>
      </c>
      <c r="CJ21" s="1" t="n">
        <v>1</v>
      </c>
      <c r="CL21" s="1" t="s">
        <v>284</v>
      </c>
      <c r="CM21" s="1" t="n">
        <v>1</v>
      </c>
      <c r="CO21" s="1" t="s">
        <v>284</v>
      </c>
      <c r="CP21" s="1" t="n">
        <v>1</v>
      </c>
      <c r="CR21" s="1" t="s">
        <v>284</v>
      </c>
      <c r="CS21" s="1" t="n">
        <v>0</v>
      </c>
      <c r="CU21" s="1" t="s">
        <v>284</v>
      </c>
      <c r="CV21" s="1" t="n">
        <v>0</v>
      </c>
      <c r="CX21" s="1" t="s">
        <v>284</v>
      </c>
      <c r="CY21" s="1" t="n">
        <v>1</v>
      </c>
      <c r="DA21" s="1" t="s">
        <v>321</v>
      </c>
      <c r="DB21" s="1" t="n">
        <v>14</v>
      </c>
      <c r="DG21" s="1" t="s">
        <v>322</v>
      </c>
      <c r="DH21" s="1" t="n">
        <v>32</v>
      </c>
      <c r="DJ21" s="1" t="s">
        <v>323</v>
      </c>
      <c r="DK21" s="1" t="n">
        <v>42</v>
      </c>
      <c r="DM21" s="1" t="s">
        <v>324</v>
      </c>
      <c r="DN21" s="1" t="n">
        <v>44</v>
      </c>
      <c r="DS21" s="1" t="s">
        <v>325</v>
      </c>
      <c r="DU21" s="1" t="s">
        <v>326</v>
      </c>
    </row>
    <row r="22" customFormat="false" ht="15" hidden="false" customHeight="false" outlineLevel="0" collapsed="false">
      <c r="A22" s="1" t="n">
        <v>21</v>
      </c>
      <c r="B22" s="1" t="s">
        <v>327</v>
      </c>
      <c r="C22" s="3" t="n">
        <v>0.013355</v>
      </c>
      <c r="D22" s="1" t="n">
        <v>41</v>
      </c>
      <c r="L22" s="4" t="s">
        <v>328</v>
      </c>
      <c r="M22" s="3" t="n">
        <v>0.00358306188925081</v>
      </c>
      <c r="N22" s="1" t="n">
        <v>11</v>
      </c>
      <c r="U22" s="1" t="n">
        <v>5.6</v>
      </c>
      <c r="V22" s="3" t="n">
        <v>0.001303</v>
      </c>
      <c r="W22" s="1" t="n">
        <v>4</v>
      </c>
      <c r="AK22" s="1" t="n">
        <v>0.8</v>
      </c>
      <c r="AL22" s="3" t="n">
        <v>0.005537</v>
      </c>
      <c r="AM22" s="1" t="n">
        <v>17</v>
      </c>
      <c r="AO22" s="1" t="n">
        <v>20</v>
      </c>
      <c r="AP22" s="1" t="s">
        <v>329</v>
      </c>
      <c r="AQ22" s="3" t="n">
        <f aca="false">AR22/SUM($AR$2:$AR$25)</f>
        <v>0.000651465798045603</v>
      </c>
      <c r="AR22" s="1" t="n">
        <v>2</v>
      </c>
      <c r="BB22" s="1" t="s">
        <v>330</v>
      </c>
      <c r="BC22" s="3" t="n">
        <f aca="false">BD22/SUM($BD$2:$BD$24)</f>
        <v>0.000251256281407035</v>
      </c>
      <c r="BD22" s="1" t="n">
        <v>1</v>
      </c>
      <c r="BJ22" s="1" t="s">
        <v>217</v>
      </c>
      <c r="BK22" s="3" t="n">
        <f aca="false">BL22/SUM($BL$2:$BL$38)</f>
        <v>0.00228013029315961</v>
      </c>
      <c r="BL22" s="1" t="n">
        <v>7</v>
      </c>
      <c r="BQ22" s="1" t="s">
        <v>123</v>
      </c>
      <c r="BR22" s="1" t="n">
        <v>71</v>
      </c>
      <c r="BT22" s="1" t="s">
        <v>331</v>
      </c>
      <c r="BU22" s="1" t="n">
        <v>49</v>
      </c>
      <c r="BW22" s="1" t="s">
        <v>332</v>
      </c>
      <c r="BX22" s="1" t="n">
        <v>17</v>
      </c>
      <c r="BZ22" s="1" t="s">
        <v>272</v>
      </c>
      <c r="CA22" s="1" t="n">
        <v>59</v>
      </c>
      <c r="CC22" s="1" t="s">
        <v>333</v>
      </c>
      <c r="CD22" s="1" t="n">
        <v>29</v>
      </c>
      <c r="CI22" s="1" t="s">
        <v>334</v>
      </c>
      <c r="CJ22" s="1" t="n">
        <v>1</v>
      </c>
      <c r="CL22" s="1" t="s">
        <v>295</v>
      </c>
      <c r="CM22" s="1" t="n">
        <v>1</v>
      </c>
      <c r="CO22" s="1" t="s">
        <v>295</v>
      </c>
      <c r="CP22" s="1" t="n">
        <v>1</v>
      </c>
      <c r="CR22" s="1" t="s">
        <v>295</v>
      </c>
      <c r="CS22" s="1" t="n">
        <v>1</v>
      </c>
      <c r="CU22" s="1" t="s">
        <v>295</v>
      </c>
      <c r="CV22" s="1" t="n">
        <v>0</v>
      </c>
      <c r="CX22" s="1" t="s">
        <v>295</v>
      </c>
      <c r="CY22" s="1" t="n">
        <v>1</v>
      </c>
      <c r="DA22" s="1" t="s">
        <v>335</v>
      </c>
      <c r="DB22" s="1" t="n">
        <v>14</v>
      </c>
      <c r="DG22" s="1" t="s">
        <v>336</v>
      </c>
      <c r="DH22" s="1" t="n">
        <v>28</v>
      </c>
      <c r="DJ22" s="1" t="s">
        <v>62</v>
      </c>
      <c r="DK22" s="1" t="n">
        <v>41</v>
      </c>
      <c r="DM22" s="1" t="s">
        <v>337</v>
      </c>
      <c r="DN22" s="1" t="n">
        <v>33</v>
      </c>
      <c r="DS22" s="1" t="s">
        <v>338</v>
      </c>
      <c r="DU22" s="1" t="s">
        <v>339</v>
      </c>
    </row>
    <row r="23" customFormat="false" ht="15" hidden="false" customHeight="false" outlineLevel="0" collapsed="false">
      <c r="A23" s="1" t="n">
        <v>22</v>
      </c>
      <c r="B23" s="1" t="s">
        <v>340</v>
      </c>
      <c r="C23" s="3" t="n">
        <v>0.011075</v>
      </c>
      <c r="D23" s="1" t="n">
        <v>34</v>
      </c>
      <c r="L23" s="4" t="s">
        <v>341</v>
      </c>
      <c r="M23" s="3" t="n">
        <v>0.00325732899022801</v>
      </c>
      <c r="N23" s="1" t="n">
        <v>10</v>
      </c>
      <c r="U23" s="1" t="n">
        <v>7.8</v>
      </c>
      <c r="V23" s="3" t="n">
        <v>0.001303</v>
      </c>
      <c r="W23" s="1" t="n">
        <v>4</v>
      </c>
      <c r="AK23" s="1" t="n">
        <v>0.005</v>
      </c>
      <c r="AL23" s="3" t="n">
        <v>0.004886</v>
      </c>
      <c r="AM23" s="1" t="n">
        <v>15</v>
      </c>
      <c r="AO23" s="1" t="n">
        <v>21</v>
      </c>
      <c r="AP23" s="1" t="s">
        <v>342</v>
      </c>
      <c r="AQ23" s="3" t="n">
        <f aca="false">AR23/SUM($AR$2:$AR$25)</f>
        <v>0.000651465798045603</v>
      </c>
      <c r="AR23" s="1" t="n">
        <v>2</v>
      </c>
      <c r="BB23" s="1" t="s">
        <v>343</v>
      </c>
      <c r="BC23" s="3" t="n">
        <f aca="false">BD23/SUM($BD$2:$BD$24)</f>
        <v>0.000251256281407035</v>
      </c>
      <c r="BD23" s="1" t="n">
        <v>1</v>
      </c>
      <c r="BJ23" s="1" t="s">
        <v>243</v>
      </c>
      <c r="BK23" s="3" t="n">
        <f aca="false">BL23/SUM($BL$2:$BL$38)</f>
        <v>0.00195439739413681</v>
      </c>
      <c r="BL23" s="1" t="n">
        <v>6</v>
      </c>
      <c r="BQ23" s="1" t="s">
        <v>137</v>
      </c>
      <c r="BR23" s="1" t="n">
        <v>71</v>
      </c>
      <c r="BT23" s="1" t="s">
        <v>344</v>
      </c>
      <c r="BU23" s="1" t="n">
        <v>49</v>
      </c>
      <c r="BW23" s="1" t="s">
        <v>345</v>
      </c>
      <c r="BX23" s="1" t="n">
        <v>16</v>
      </c>
      <c r="BZ23" s="1" t="s">
        <v>257</v>
      </c>
      <c r="CA23" s="1" t="n">
        <v>57</v>
      </c>
      <c r="CC23" s="1" t="s">
        <v>346</v>
      </c>
      <c r="CD23" s="1" t="n">
        <v>29</v>
      </c>
      <c r="CI23" s="1" t="s">
        <v>347</v>
      </c>
      <c r="CJ23" s="1" t="n">
        <v>1</v>
      </c>
      <c r="CL23" s="1" t="s">
        <v>309</v>
      </c>
      <c r="CM23" s="1" t="n">
        <v>1</v>
      </c>
      <c r="CO23" s="1" t="s">
        <v>309</v>
      </c>
      <c r="CP23" s="1" t="n">
        <v>1</v>
      </c>
      <c r="CR23" s="1" t="s">
        <v>309</v>
      </c>
      <c r="CS23" s="1" t="n">
        <v>1</v>
      </c>
      <c r="CU23" s="1" t="s">
        <v>309</v>
      </c>
      <c r="CV23" s="1" t="n">
        <v>1</v>
      </c>
      <c r="CX23" s="1" t="s">
        <v>309</v>
      </c>
      <c r="CY23" s="1" t="n">
        <v>1</v>
      </c>
      <c r="DA23" s="1" t="s">
        <v>348</v>
      </c>
      <c r="DB23" s="1" t="n">
        <v>14</v>
      </c>
      <c r="DG23" s="1" t="s">
        <v>274</v>
      </c>
      <c r="DH23" s="1" t="n">
        <v>25</v>
      </c>
      <c r="DJ23" s="1" t="s">
        <v>349</v>
      </c>
      <c r="DK23" s="1" t="n">
        <v>38</v>
      </c>
      <c r="DM23" s="1" t="s">
        <v>350</v>
      </c>
      <c r="DN23" s="1" t="n">
        <v>32</v>
      </c>
      <c r="DS23" s="1" t="s">
        <v>351</v>
      </c>
      <c r="DU23" s="1" t="s">
        <v>352</v>
      </c>
    </row>
    <row r="24" customFormat="false" ht="15" hidden="false" customHeight="false" outlineLevel="0" collapsed="false">
      <c r="A24" s="1" t="n">
        <v>23</v>
      </c>
      <c r="B24" s="1" t="s">
        <v>353</v>
      </c>
      <c r="C24" s="3" t="n">
        <v>0.010749</v>
      </c>
      <c r="D24" s="1" t="n">
        <v>33</v>
      </c>
      <c r="L24" s="4" t="s">
        <v>354</v>
      </c>
      <c r="M24" s="3" t="n">
        <v>0.00293159609120521</v>
      </c>
      <c r="N24" s="1" t="n">
        <v>9</v>
      </c>
      <c r="U24" s="1" t="n">
        <v>2.79</v>
      </c>
      <c r="V24" s="3" t="n">
        <v>0.000651</v>
      </c>
      <c r="W24" s="1" t="n">
        <v>2</v>
      </c>
      <c r="AK24" s="1" t="n">
        <v>2.5</v>
      </c>
      <c r="AL24" s="3" t="n">
        <v>0.003583</v>
      </c>
      <c r="AM24" s="1" t="n">
        <v>11</v>
      </c>
      <c r="AO24" s="1" t="n">
        <v>22</v>
      </c>
      <c r="AP24" s="1" t="s">
        <v>280</v>
      </c>
      <c r="AQ24" s="3" t="n">
        <f aca="false">AR24/SUM($AR$2:$AR$25)</f>
        <v>0.000651465798045603</v>
      </c>
      <c r="AR24" s="1" t="n">
        <v>2</v>
      </c>
      <c r="BB24" s="1" t="s">
        <v>355</v>
      </c>
      <c r="BC24" s="3" t="n">
        <f aca="false">BD24/SUM($BD$2:$BD$24)</f>
        <v>0.000251256281407035</v>
      </c>
      <c r="BD24" s="1" t="n">
        <v>1</v>
      </c>
      <c r="BJ24" s="1" t="s">
        <v>255</v>
      </c>
      <c r="BK24" s="3" t="n">
        <f aca="false">BL24/SUM($BL$2:$BL$38)</f>
        <v>0.00162866449511401</v>
      </c>
      <c r="BL24" s="1" t="n">
        <v>5</v>
      </c>
      <c r="BQ24" s="1" t="s">
        <v>206</v>
      </c>
      <c r="BR24" s="1" t="n">
        <v>71</v>
      </c>
      <c r="BT24" s="1" t="s">
        <v>356</v>
      </c>
      <c r="BU24" s="1" t="n">
        <v>45</v>
      </c>
      <c r="BW24" s="1" t="s">
        <v>357</v>
      </c>
      <c r="BX24" s="1" t="n">
        <v>15</v>
      </c>
      <c r="BZ24" s="1" t="s">
        <v>189</v>
      </c>
      <c r="CA24" s="1" t="n">
        <v>39</v>
      </c>
      <c r="CC24" s="1" t="s">
        <v>358</v>
      </c>
      <c r="CD24" s="1" t="n">
        <v>27</v>
      </c>
      <c r="CI24" s="1" t="s">
        <v>283</v>
      </c>
      <c r="CJ24" s="1" t="n">
        <v>1</v>
      </c>
      <c r="CL24" s="1" t="s">
        <v>359</v>
      </c>
      <c r="CM24" s="1" t="n">
        <v>0</v>
      </c>
      <c r="CO24" s="1" t="s">
        <v>359</v>
      </c>
      <c r="CP24" s="1" t="n">
        <v>0</v>
      </c>
      <c r="CR24" s="1" t="s">
        <v>359</v>
      </c>
      <c r="CS24" s="1" t="n">
        <v>1</v>
      </c>
      <c r="CU24" s="1" t="s">
        <v>359</v>
      </c>
      <c r="CV24" s="1" t="n">
        <v>1</v>
      </c>
      <c r="CX24" s="1" t="s">
        <v>359</v>
      </c>
      <c r="CY24" s="1" t="n">
        <v>1</v>
      </c>
      <c r="DA24" s="1" t="s">
        <v>360</v>
      </c>
      <c r="DB24" s="1" t="n">
        <v>10</v>
      </c>
      <c r="DG24" s="1" t="s">
        <v>271</v>
      </c>
      <c r="DH24" s="1" t="n">
        <v>24</v>
      </c>
      <c r="DJ24" s="1" t="s">
        <v>175</v>
      </c>
      <c r="DK24" s="1" t="n">
        <v>33</v>
      </c>
      <c r="DM24" s="1" t="s">
        <v>227</v>
      </c>
      <c r="DN24" s="1" t="n">
        <v>31</v>
      </c>
      <c r="DS24" s="1" t="s">
        <v>361</v>
      </c>
      <c r="DU24" s="1" t="s">
        <v>362</v>
      </c>
    </row>
    <row r="25" customFormat="false" ht="15" hidden="false" customHeight="false" outlineLevel="0" collapsed="false">
      <c r="A25" s="1" t="n">
        <v>24</v>
      </c>
      <c r="B25" s="1" t="s">
        <v>363</v>
      </c>
      <c r="C25" s="3" t="n">
        <v>0.010423</v>
      </c>
      <c r="D25" s="1" t="n">
        <v>32</v>
      </c>
      <c r="L25" s="4" t="n">
        <v>672</v>
      </c>
      <c r="M25" s="3" t="n">
        <v>0.00260586319218241</v>
      </c>
      <c r="N25" s="1" t="n">
        <v>8</v>
      </c>
      <c r="U25" s="1" t="n">
        <v>10.3</v>
      </c>
      <c r="V25" s="3" t="n">
        <v>0.000651</v>
      </c>
      <c r="W25" s="1" t="n">
        <v>2</v>
      </c>
      <c r="AK25" s="1" t="n">
        <v>0.45</v>
      </c>
      <c r="AL25" s="3" t="n">
        <v>0.003583</v>
      </c>
      <c r="AM25" s="1" t="n">
        <v>11</v>
      </c>
      <c r="AO25" s="1" t="n">
        <v>23</v>
      </c>
      <c r="AP25" s="1" t="s">
        <v>364</v>
      </c>
      <c r="AQ25" s="3" t="n">
        <f aca="false">AR25/SUM($AR$2:$AR$25)</f>
        <v>0.000651465798045603</v>
      </c>
      <c r="AR25" s="1" t="n">
        <v>2</v>
      </c>
      <c r="BC25" s="3"/>
      <c r="BJ25" s="1" t="s">
        <v>268</v>
      </c>
      <c r="BK25" s="3" t="n">
        <f aca="false">BL25/SUM($BL$2:$BL$38)</f>
        <v>0.00130293159609121</v>
      </c>
      <c r="BL25" s="1" t="n">
        <v>4</v>
      </c>
      <c r="BQ25" s="1" t="s">
        <v>205</v>
      </c>
      <c r="BR25" s="1" t="n">
        <v>70</v>
      </c>
      <c r="BT25" s="1" t="s">
        <v>365</v>
      </c>
      <c r="BU25" s="1" t="n">
        <v>45</v>
      </c>
      <c r="BW25" s="1" t="s">
        <v>81</v>
      </c>
      <c r="BX25" s="1" t="n">
        <v>11</v>
      </c>
      <c r="BZ25" s="1" t="s">
        <v>294</v>
      </c>
      <c r="CA25" s="1" t="n">
        <v>36</v>
      </c>
      <c r="CC25" s="1" t="s">
        <v>139</v>
      </c>
      <c r="CD25" s="1" t="n">
        <v>26</v>
      </c>
      <c r="CI25" s="1" t="s">
        <v>366</v>
      </c>
      <c r="CJ25" s="1" t="n">
        <v>1</v>
      </c>
      <c r="CL25" s="1" t="s">
        <v>367</v>
      </c>
      <c r="CM25" s="1" t="n">
        <v>1</v>
      </c>
      <c r="CO25" s="1" t="s">
        <v>367</v>
      </c>
      <c r="CP25" s="1" t="n">
        <v>1</v>
      </c>
      <c r="CR25" s="1" t="s">
        <v>367</v>
      </c>
      <c r="CS25" s="1" t="n">
        <v>1</v>
      </c>
      <c r="CU25" s="1" t="s">
        <v>367</v>
      </c>
      <c r="CV25" s="1" t="n">
        <v>1</v>
      </c>
      <c r="CX25" s="1" t="s">
        <v>367</v>
      </c>
      <c r="CY25" s="1" t="n">
        <v>0</v>
      </c>
      <c r="DA25" s="1" t="s">
        <v>368</v>
      </c>
      <c r="DB25" s="1" t="n">
        <v>8</v>
      </c>
      <c r="DG25" s="1" t="s">
        <v>369</v>
      </c>
      <c r="DH25" s="1" t="n">
        <v>22</v>
      </c>
      <c r="DJ25" s="1" t="s">
        <v>322</v>
      </c>
      <c r="DK25" s="1" t="n">
        <v>32</v>
      </c>
      <c r="DM25" s="1" t="s">
        <v>370</v>
      </c>
      <c r="DN25" s="1" t="n">
        <v>29</v>
      </c>
      <c r="DU25" s="1" t="s">
        <v>371</v>
      </c>
    </row>
    <row r="26" customFormat="false" ht="15" hidden="false" customHeight="false" outlineLevel="0" collapsed="false">
      <c r="A26" s="1" t="n">
        <v>25</v>
      </c>
      <c r="B26" s="1" t="s">
        <v>372</v>
      </c>
      <c r="C26" s="3" t="n">
        <v>0.010098</v>
      </c>
      <c r="D26" s="1" t="n">
        <v>31</v>
      </c>
      <c r="L26" s="4" t="s">
        <v>373</v>
      </c>
      <c r="M26" s="3" t="n">
        <v>0.00260586319218241</v>
      </c>
      <c r="N26" s="1" t="n">
        <v>8</v>
      </c>
      <c r="U26" s="1" t="n">
        <v>9.6</v>
      </c>
      <c r="V26" s="3" t="n">
        <v>0.000651</v>
      </c>
      <c r="W26" s="1" t="n">
        <v>2</v>
      </c>
      <c r="AK26" s="1" t="n">
        <v>1.6</v>
      </c>
      <c r="AL26" s="3" t="n">
        <v>0.003257</v>
      </c>
      <c r="AM26" s="1" t="n">
        <v>10</v>
      </c>
      <c r="BC26" s="3"/>
      <c r="BJ26" s="1" t="s">
        <v>374</v>
      </c>
      <c r="BK26" s="3" t="n">
        <f aca="false">BL26/SUM($BL$2:$BL$38)</f>
        <v>0.000977198697068404</v>
      </c>
      <c r="BL26" s="1" t="n">
        <v>3</v>
      </c>
      <c r="BQ26" s="1" t="s">
        <v>233</v>
      </c>
      <c r="BR26" s="1" t="n">
        <v>70</v>
      </c>
      <c r="BT26" s="1" t="s">
        <v>375</v>
      </c>
      <c r="BU26" s="1" t="n">
        <v>44</v>
      </c>
      <c r="BW26" s="1" t="s">
        <v>376</v>
      </c>
      <c r="BX26" s="1" t="n">
        <v>10</v>
      </c>
      <c r="BZ26" s="1" t="s">
        <v>377</v>
      </c>
      <c r="CA26" s="1" t="n">
        <v>34</v>
      </c>
      <c r="CC26" s="1" t="s">
        <v>378</v>
      </c>
      <c r="CD26" s="1" t="n">
        <v>26</v>
      </c>
      <c r="CI26" s="1" t="s">
        <v>379</v>
      </c>
      <c r="CJ26" s="1" t="n">
        <v>1</v>
      </c>
      <c r="CL26" s="1" t="s">
        <v>380</v>
      </c>
      <c r="CM26" s="1" t="n">
        <v>0</v>
      </c>
      <c r="CO26" s="1" t="s">
        <v>380</v>
      </c>
      <c r="CP26" s="1" t="n">
        <v>0</v>
      </c>
      <c r="CR26" s="1" t="s">
        <v>380</v>
      </c>
      <c r="CS26" s="1" t="n">
        <v>0</v>
      </c>
      <c r="CU26" s="1" t="s">
        <v>380</v>
      </c>
      <c r="CV26" s="1" t="n">
        <v>0</v>
      </c>
      <c r="CX26" s="1" t="s">
        <v>380</v>
      </c>
      <c r="CY26" s="1" t="n">
        <v>0</v>
      </c>
      <c r="DA26" s="1" t="s">
        <v>381</v>
      </c>
      <c r="DB26" s="1" t="n">
        <v>8</v>
      </c>
      <c r="DG26" s="1" t="s">
        <v>382</v>
      </c>
      <c r="DH26" s="1" t="n">
        <v>4</v>
      </c>
      <c r="DJ26" s="1" t="s">
        <v>336</v>
      </c>
      <c r="DK26" s="1" t="n">
        <v>28</v>
      </c>
      <c r="DM26" s="1" t="s">
        <v>224</v>
      </c>
      <c r="DN26" s="1" t="n">
        <v>28</v>
      </c>
      <c r="DU26" s="1" t="s">
        <v>383</v>
      </c>
    </row>
    <row r="27" customFormat="false" ht="15" hidden="false" customHeight="false" outlineLevel="0" collapsed="false">
      <c r="A27" s="1" t="n">
        <v>26</v>
      </c>
      <c r="B27" s="1" t="s">
        <v>384</v>
      </c>
      <c r="C27" s="3" t="n">
        <v>0.009446</v>
      </c>
      <c r="D27" s="1" t="n">
        <v>29</v>
      </c>
      <c r="L27" s="4" t="n">
        <v>682</v>
      </c>
      <c r="M27" s="3" t="n">
        <v>0.00260586319218241</v>
      </c>
      <c r="N27" s="1" t="n">
        <v>8</v>
      </c>
      <c r="U27" s="1" t="n">
        <v>7.3</v>
      </c>
      <c r="V27" s="3" t="n">
        <v>0.000651</v>
      </c>
      <c r="W27" s="1" t="n">
        <v>2</v>
      </c>
      <c r="AK27" s="1" t="n">
        <v>0.75</v>
      </c>
      <c r="AL27" s="3" t="n">
        <v>0.002932</v>
      </c>
      <c r="AM27" s="1" t="n">
        <v>9</v>
      </c>
      <c r="BJ27" s="1" t="s">
        <v>385</v>
      </c>
      <c r="BK27" s="3" t="n">
        <f aca="false">BL27/SUM($BL$2:$BL$38)</f>
        <v>0.000977198697068404</v>
      </c>
      <c r="BL27" s="1" t="n">
        <v>3</v>
      </c>
      <c r="BQ27" s="1" t="s">
        <v>219</v>
      </c>
      <c r="BR27" s="1" t="n">
        <v>68</v>
      </c>
      <c r="BT27" s="1" t="s">
        <v>386</v>
      </c>
      <c r="BU27" s="1" t="n">
        <v>44</v>
      </c>
      <c r="BW27" s="1" t="s">
        <v>387</v>
      </c>
      <c r="BX27" s="1" t="n">
        <v>10</v>
      </c>
      <c r="BZ27" s="1" t="s">
        <v>308</v>
      </c>
      <c r="CA27" s="1" t="n">
        <v>34</v>
      </c>
      <c r="CC27" s="1" t="s">
        <v>295</v>
      </c>
      <c r="CD27" s="1" t="n">
        <v>24</v>
      </c>
      <c r="CI27" s="1" t="s">
        <v>388</v>
      </c>
      <c r="CJ27" s="1" t="n">
        <v>1</v>
      </c>
      <c r="CL27" s="1" t="s">
        <v>389</v>
      </c>
      <c r="CM27" s="1" t="n">
        <v>0</v>
      </c>
      <c r="CO27" s="1" t="s">
        <v>389</v>
      </c>
      <c r="CP27" s="1" t="n">
        <v>0</v>
      </c>
      <c r="CR27" s="1" t="s">
        <v>389</v>
      </c>
      <c r="CS27" s="1" t="n">
        <v>0</v>
      </c>
      <c r="CU27" s="1" t="s">
        <v>389</v>
      </c>
      <c r="CV27" s="1" t="n">
        <v>0</v>
      </c>
      <c r="CX27" s="1" t="s">
        <v>389</v>
      </c>
      <c r="CY27" s="1" t="n">
        <v>0</v>
      </c>
      <c r="DA27" s="1" t="s">
        <v>390</v>
      </c>
      <c r="DB27" s="1" t="n">
        <v>8</v>
      </c>
      <c r="DG27" s="1" t="s">
        <v>163</v>
      </c>
      <c r="DH27" s="1" t="n">
        <v>2</v>
      </c>
      <c r="DJ27" s="1" t="s">
        <v>391</v>
      </c>
      <c r="DK27" s="1" t="n">
        <v>28</v>
      </c>
      <c r="DM27" s="1" t="s">
        <v>392</v>
      </c>
      <c r="DN27" s="1" t="n">
        <v>19</v>
      </c>
      <c r="DU27" s="1" t="s">
        <v>393</v>
      </c>
    </row>
    <row r="28" customFormat="false" ht="15" hidden="false" customHeight="false" outlineLevel="0" collapsed="false">
      <c r="A28" s="1" t="n">
        <v>27</v>
      </c>
      <c r="B28" s="1" t="s">
        <v>224</v>
      </c>
      <c r="C28" s="3" t="n">
        <v>0.009121</v>
      </c>
      <c r="D28" s="1" t="n">
        <v>28</v>
      </c>
      <c r="L28" s="4" t="s">
        <v>394</v>
      </c>
      <c r="M28" s="3" t="n">
        <v>0.00260586319218241</v>
      </c>
      <c r="N28" s="1" t="n">
        <v>8</v>
      </c>
      <c r="U28" s="1" t="n">
        <v>4.08</v>
      </c>
      <c r="V28" s="3" t="n">
        <v>0.000651</v>
      </c>
      <c r="W28" s="1" t="n">
        <v>2</v>
      </c>
      <c r="AK28" s="1" t="n">
        <v>0.015</v>
      </c>
      <c r="AL28" s="3" t="n">
        <v>0.002606</v>
      </c>
      <c r="AM28" s="1" t="n">
        <v>8</v>
      </c>
      <c r="BJ28" s="1" t="s">
        <v>395</v>
      </c>
      <c r="BK28" s="3" t="n">
        <f aca="false">BL28/SUM($BL$2:$BL$38)</f>
        <v>0.000651465798045603</v>
      </c>
      <c r="BL28" s="1" t="n">
        <v>2</v>
      </c>
      <c r="BQ28" s="1" t="s">
        <v>207</v>
      </c>
      <c r="BR28" s="1" t="n">
        <v>60</v>
      </c>
      <c r="BT28" s="1" t="s">
        <v>396</v>
      </c>
      <c r="BU28" s="1" t="n">
        <v>44</v>
      </c>
      <c r="BW28" s="1" t="s">
        <v>220</v>
      </c>
      <c r="BX28" s="1" t="n">
        <v>9</v>
      </c>
      <c r="BZ28" s="1" t="s">
        <v>319</v>
      </c>
      <c r="CA28" s="1" t="n">
        <v>33</v>
      </c>
      <c r="CC28" s="1" t="s">
        <v>397</v>
      </c>
      <c r="CD28" s="1" t="n">
        <v>22</v>
      </c>
      <c r="CI28" s="1" t="s">
        <v>398</v>
      </c>
      <c r="CJ28" s="1" t="n">
        <v>1</v>
      </c>
      <c r="CL28" s="1" t="s">
        <v>399</v>
      </c>
      <c r="CM28" s="1" t="n">
        <v>0</v>
      </c>
      <c r="CO28" s="1" t="s">
        <v>399</v>
      </c>
      <c r="CP28" s="1" t="n">
        <v>0</v>
      </c>
      <c r="CR28" s="1" t="s">
        <v>399</v>
      </c>
      <c r="CS28" s="1" t="n">
        <v>0</v>
      </c>
      <c r="CU28" s="1" t="s">
        <v>399</v>
      </c>
      <c r="CV28" s="1" t="n">
        <v>0</v>
      </c>
      <c r="CX28" s="1" t="s">
        <v>399</v>
      </c>
      <c r="CY28" s="1" t="n">
        <v>0</v>
      </c>
      <c r="DA28" s="1" t="s">
        <v>400</v>
      </c>
      <c r="DB28" s="1" t="n">
        <v>7</v>
      </c>
      <c r="DJ28" s="1" t="s">
        <v>274</v>
      </c>
      <c r="DK28" s="1" t="n">
        <v>25</v>
      </c>
      <c r="DM28" s="1" t="s">
        <v>250</v>
      </c>
      <c r="DN28" s="1" t="n">
        <v>19</v>
      </c>
      <c r="DU28" s="1" t="s">
        <v>401</v>
      </c>
    </row>
    <row r="29" customFormat="false" ht="15" hidden="false" customHeight="false" outlineLevel="0" collapsed="false">
      <c r="A29" s="1" t="n">
        <v>28</v>
      </c>
      <c r="B29" s="1" t="s">
        <v>402</v>
      </c>
      <c r="C29" s="3" t="n">
        <v>0.007166</v>
      </c>
      <c r="D29" s="1" t="n">
        <v>22</v>
      </c>
      <c r="L29" s="4" t="s">
        <v>403</v>
      </c>
      <c r="M29" s="3" t="n">
        <v>0.0022801302931596</v>
      </c>
      <c r="N29" s="1" t="n">
        <v>7</v>
      </c>
      <c r="U29" s="1" t="n">
        <v>5.9</v>
      </c>
      <c r="V29" s="3" t="n">
        <v>0.000651</v>
      </c>
      <c r="W29" s="1" t="n">
        <v>2</v>
      </c>
      <c r="AK29" s="1" t="n">
        <v>0.3</v>
      </c>
      <c r="AL29" s="3" t="n">
        <v>0.00228</v>
      </c>
      <c r="AM29" s="1" t="n">
        <v>7</v>
      </c>
      <c r="BJ29" s="1" t="s">
        <v>404</v>
      </c>
      <c r="BK29" s="3" t="n">
        <f aca="false">BL29/SUM($BL$2:$BL$38)</f>
        <v>0.000651465798045603</v>
      </c>
      <c r="BL29" s="1" t="n">
        <v>2</v>
      </c>
      <c r="BQ29" s="1" t="s">
        <v>272</v>
      </c>
      <c r="BR29" s="1" t="n">
        <v>57</v>
      </c>
      <c r="BT29" s="1" t="s">
        <v>405</v>
      </c>
      <c r="BU29" s="1" t="n">
        <v>42</v>
      </c>
      <c r="BW29" s="1" t="s">
        <v>406</v>
      </c>
      <c r="BX29" s="1" t="n">
        <v>8</v>
      </c>
      <c r="BZ29" s="1" t="s">
        <v>407</v>
      </c>
      <c r="CA29" s="1" t="n">
        <v>32</v>
      </c>
      <c r="CC29" s="1" t="s">
        <v>153</v>
      </c>
      <c r="CD29" s="1" t="n">
        <v>20</v>
      </c>
      <c r="CI29" s="1" t="s">
        <v>408</v>
      </c>
      <c r="CJ29" s="1" t="n">
        <v>1</v>
      </c>
      <c r="CL29" s="1" t="s">
        <v>409</v>
      </c>
      <c r="CM29" s="1" t="n">
        <v>1</v>
      </c>
      <c r="CO29" s="1" t="s">
        <v>409</v>
      </c>
      <c r="CP29" s="1" t="n">
        <v>0</v>
      </c>
      <c r="CR29" s="1" t="s">
        <v>409</v>
      </c>
      <c r="CS29" s="1" t="n">
        <v>1</v>
      </c>
      <c r="CU29" s="1" t="s">
        <v>409</v>
      </c>
      <c r="CV29" s="1" t="n">
        <v>0</v>
      </c>
      <c r="CX29" s="1" t="s">
        <v>409</v>
      </c>
      <c r="CY29" s="1" t="n">
        <v>0</v>
      </c>
      <c r="DA29" s="1" t="s">
        <v>410</v>
      </c>
      <c r="DB29" s="1" t="n">
        <v>3</v>
      </c>
      <c r="DJ29" s="1" t="s">
        <v>411</v>
      </c>
      <c r="DK29" s="1" t="n">
        <v>24</v>
      </c>
      <c r="DM29" s="1" t="s">
        <v>412</v>
      </c>
      <c r="DN29" s="1" t="n">
        <v>19</v>
      </c>
      <c r="DU29" s="1" t="s">
        <v>413</v>
      </c>
    </row>
    <row r="30" customFormat="false" ht="15" hidden="false" customHeight="false" outlineLevel="0" collapsed="false">
      <c r="A30" s="1" t="n">
        <v>29</v>
      </c>
      <c r="B30" s="1" t="s">
        <v>414</v>
      </c>
      <c r="C30" s="3" t="n">
        <v>0.006515</v>
      </c>
      <c r="D30" s="1" t="n">
        <v>20</v>
      </c>
      <c r="L30" s="4" t="s">
        <v>415</v>
      </c>
      <c r="M30" s="3" t="n">
        <v>0.0019543973941368</v>
      </c>
      <c r="N30" s="1" t="n">
        <v>6</v>
      </c>
      <c r="U30" s="1" t="n">
        <v>5.4</v>
      </c>
      <c r="V30" s="3" t="n">
        <v>0.000651</v>
      </c>
      <c r="W30" s="1" t="n">
        <v>2</v>
      </c>
      <c r="AK30" s="1" t="n">
        <v>4</v>
      </c>
      <c r="AL30" s="3" t="n">
        <v>0.001629</v>
      </c>
      <c r="AM30" s="1" t="n">
        <v>5</v>
      </c>
      <c r="BJ30" s="1" t="s">
        <v>416</v>
      </c>
      <c r="BK30" s="3" t="n">
        <f aca="false">BL30/SUM($BL$2:$BL$38)</f>
        <v>0.000651465798045603</v>
      </c>
      <c r="BL30" s="1" t="n">
        <v>2</v>
      </c>
      <c r="BQ30" s="1" t="s">
        <v>257</v>
      </c>
      <c r="BR30" s="1" t="n">
        <v>57</v>
      </c>
      <c r="BT30" s="1" t="s">
        <v>417</v>
      </c>
      <c r="BU30" s="1" t="n">
        <v>40</v>
      </c>
      <c r="BW30" s="1" t="s">
        <v>418</v>
      </c>
      <c r="BX30" s="1" t="n">
        <v>5</v>
      </c>
      <c r="BZ30" s="1" t="s">
        <v>419</v>
      </c>
      <c r="CA30" s="1" t="n">
        <v>30</v>
      </c>
      <c r="CC30" s="1" t="s">
        <v>420</v>
      </c>
      <c r="CD30" s="1" t="n">
        <v>20</v>
      </c>
      <c r="CI30" s="1" t="s">
        <v>421</v>
      </c>
      <c r="CJ30" s="1" t="n">
        <v>1</v>
      </c>
      <c r="CL30" s="1" t="s">
        <v>422</v>
      </c>
      <c r="CM30" s="1" t="n">
        <v>0</v>
      </c>
      <c r="CO30" s="1" t="s">
        <v>422</v>
      </c>
      <c r="CP30" s="1" t="n">
        <v>0</v>
      </c>
      <c r="CR30" s="1" t="s">
        <v>422</v>
      </c>
      <c r="CS30" s="1" t="n">
        <v>0</v>
      </c>
      <c r="CU30" s="1" t="s">
        <v>422</v>
      </c>
      <c r="CV30" s="1" t="n">
        <v>0</v>
      </c>
      <c r="CX30" s="1" t="s">
        <v>422</v>
      </c>
      <c r="CY30" s="1" t="n">
        <v>0</v>
      </c>
      <c r="DA30" s="1" t="s">
        <v>423</v>
      </c>
      <c r="DB30" s="1" t="n">
        <v>2</v>
      </c>
      <c r="DJ30" s="1" t="s">
        <v>369</v>
      </c>
      <c r="DK30" s="1" t="n">
        <v>22</v>
      </c>
      <c r="DM30" s="1" t="s">
        <v>424</v>
      </c>
      <c r="DN30" s="1" t="n">
        <v>13</v>
      </c>
      <c r="DU30" s="1" t="s">
        <v>425</v>
      </c>
    </row>
    <row r="31" customFormat="false" ht="15" hidden="false" customHeight="false" outlineLevel="0" collapsed="false">
      <c r="A31" s="1" t="n">
        <v>30</v>
      </c>
      <c r="B31" s="1" t="s">
        <v>426</v>
      </c>
      <c r="C31" s="3" t="n">
        <v>0.006189</v>
      </c>
      <c r="D31" s="1" t="n">
        <v>19</v>
      </c>
      <c r="L31" s="4" t="n">
        <v>579</v>
      </c>
      <c r="M31" s="3" t="n">
        <v>0.0019543973941368</v>
      </c>
      <c r="N31" s="1" t="n">
        <v>6</v>
      </c>
      <c r="U31" s="1" t="n">
        <v>4.2</v>
      </c>
      <c r="V31" s="3" t="n">
        <v>0.000651</v>
      </c>
      <c r="W31" s="1" t="n">
        <v>2</v>
      </c>
      <c r="AK31" s="1" t="n">
        <v>2.2</v>
      </c>
      <c r="AL31" s="3" t="n">
        <v>0.001303</v>
      </c>
      <c r="AM31" s="1" t="n">
        <v>4</v>
      </c>
      <c r="BJ31" s="1" t="s">
        <v>267</v>
      </c>
      <c r="BK31" s="3" t="n">
        <f aca="false">BL31/SUM($BL$2:$BL$38)</f>
        <v>0.000651465798045603</v>
      </c>
      <c r="BL31" s="1" t="n">
        <v>2</v>
      </c>
      <c r="BQ31" s="1" t="s">
        <v>81</v>
      </c>
      <c r="BR31" s="1" t="n">
        <v>51</v>
      </c>
      <c r="BT31" s="1" t="s">
        <v>427</v>
      </c>
      <c r="BU31" s="1" t="n">
        <v>40</v>
      </c>
      <c r="BW31" s="1" t="s">
        <v>428</v>
      </c>
      <c r="BX31" s="1" t="n">
        <v>4</v>
      </c>
      <c r="BZ31" s="1" t="s">
        <v>346</v>
      </c>
      <c r="CA31" s="1" t="n">
        <v>29</v>
      </c>
      <c r="CC31" s="1" t="s">
        <v>192</v>
      </c>
      <c r="CD31" s="1" t="n">
        <v>19</v>
      </c>
      <c r="CI31" s="1" t="s">
        <v>429</v>
      </c>
      <c r="CJ31" s="1" t="n">
        <v>1</v>
      </c>
      <c r="CL31" s="1" t="s">
        <v>430</v>
      </c>
      <c r="CM31" s="1" t="n">
        <v>0</v>
      </c>
      <c r="CO31" s="1" t="s">
        <v>430</v>
      </c>
      <c r="CP31" s="1" t="n">
        <v>0</v>
      </c>
      <c r="CR31" s="1" t="s">
        <v>430</v>
      </c>
      <c r="CS31" s="1" t="n">
        <v>1</v>
      </c>
      <c r="CU31" s="1" t="s">
        <v>430</v>
      </c>
      <c r="CV31" s="1" t="n">
        <v>0</v>
      </c>
      <c r="CX31" s="1" t="s">
        <v>430</v>
      </c>
      <c r="CY31" s="1" t="n">
        <v>0</v>
      </c>
      <c r="DA31" s="1" t="s">
        <v>431</v>
      </c>
      <c r="DB31" s="1" t="n">
        <v>2</v>
      </c>
      <c r="DJ31" s="1" t="s">
        <v>432</v>
      </c>
      <c r="DK31" s="1" t="n">
        <v>22</v>
      </c>
      <c r="DM31" s="1" t="s">
        <v>433</v>
      </c>
      <c r="DN31" s="1" t="n">
        <v>11</v>
      </c>
      <c r="DU31" s="1" t="s">
        <v>434</v>
      </c>
    </row>
    <row r="32" customFormat="false" ht="15" hidden="false" customHeight="false" outlineLevel="0" collapsed="false">
      <c r="A32" s="1" t="n">
        <v>31</v>
      </c>
      <c r="B32" s="1" t="s">
        <v>250</v>
      </c>
      <c r="C32" s="3" t="n">
        <v>0.006189</v>
      </c>
      <c r="D32" s="1" t="n">
        <v>19</v>
      </c>
      <c r="L32" s="4" t="n">
        <v>674</v>
      </c>
      <c r="M32" s="3" t="n">
        <v>0.0019543973941368</v>
      </c>
      <c r="N32" s="1" t="n">
        <v>6</v>
      </c>
      <c r="U32" s="1" t="n">
        <v>2.25</v>
      </c>
      <c r="V32" s="3" t="n">
        <v>0.000651</v>
      </c>
      <c r="W32" s="1" t="n">
        <v>2</v>
      </c>
      <c r="AK32" s="1" t="n">
        <v>0.4</v>
      </c>
      <c r="AL32" s="3" t="n">
        <v>0.001303</v>
      </c>
      <c r="AM32" s="1" t="n">
        <v>4</v>
      </c>
      <c r="BJ32" s="1" t="s">
        <v>304</v>
      </c>
      <c r="BK32" s="3" t="n">
        <f aca="false">BL32/SUM($BL$2:$BL$38)</f>
        <v>0.000325732899022801</v>
      </c>
      <c r="BL32" s="1" t="n">
        <v>1</v>
      </c>
      <c r="BQ32" s="1" t="s">
        <v>294</v>
      </c>
      <c r="BR32" s="1" t="n">
        <v>36</v>
      </c>
      <c r="BT32" s="1" t="s">
        <v>435</v>
      </c>
      <c r="BU32" s="1" t="n">
        <v>38</v>
      </c>
      <c r="BW32" s="1" t="s">
        <v>436</v>
      </c>
      <c r="BX32" s="1" t="n">
        <v>4</v>
      </c>
      <c r="BZ32" s="1" t="s">
        <v>333</v>
      </c>
      <c r="CA32" s="1" t="n">
        <v>29</v>
      </c>
      <c r="CC32" s="1" t="s">
        <v>366</v>
      </c>
      <c r="CD32" s="1" t="n">
        <v>19</v>
      </c>
      <c r="CI32" s="1" t="s">
        <v>437</v>
      </c>
      <c r="CJ32" s="1" t="n">
        <v>1</v>
      </c>
      <c r="CL32" s="1" t="s">
        <v>320</v>
      </c>
      <c r="CM32" s="1" t="n">
        <v>0</v>
      </c>
      <c r="CO32" s="1" t="s">
        <v>320</v>
      </c>
      <c r="CP32" s="1" t="n">
        <v>0</v>
      </c>
      <c r="CR32" s="1" t="s">
        <v>320</v>
      </c>
      <c r="CS32" s="1" t="n">
        <v>0</v>
      </c>
      <c r="CU32" s="1" t="s">
        <v>320</v>
      </c>
      <c r="CV32" s="1" t="n">
        <v>0</v>
      </c>
      <c r="CX32" s="1" t="s">
        <v>320</v>
      </c>
      <c r="CY32" s="1" t="n">
        <v>0</v>
      </c>
      <c r="DA32" s="1" t="s">
        <v>438</v>
      </c>
      <c r="DB32" s="1" t="n">
        <v>2</v>
      </c>
      <c r="DJ32" s="1" t="s">
        <v>439</v>
      </c>
      <c r="DK32" s="1" t="n">
        <v>19</v>
      </c>
      <c r="DM32" s="1" t="s">
        <v>440</v>
      </c>
      <c r="DN32" s="1" t="n">
        <v>10</v>
      </c>
      <c r="DU32" s="1" t="s">
        <v>441</v>
      </c>
    </row>
    <row r="33" customFormat="false" ht="15" hidden="false" customHeight="false" outlineLevel="0" collapsed="false">
      <c r="A33" s="1" t="n">
        <v>32</v>
      </c>
      <c r="B33" s="1" t="s">
        <v>442</v>
      </c>
      <c r="C33" s="3" t="n">
        <v>0.005863</v>
      </c>
      <c r="D33" s="1" t="n">
        <v>18</v>
      </c>
      <c r="L33" s="4" t="n">
        <v>668</v>
      </c>
      <c r="M33" s="3" t="n">
        <v>0.0019543973941368</v>
      </c>
      <c r="N33" s="1" t="n">
        <v>6</v>
      </c>
      <c r="U33" s="1" t="n">
        <v>5.8</v>
      </c>
      <c r="V33" s="3" t="n">
        <v>0.000651</v>
      </c>
      <c r="W33" s="1" t="n">
        <v>2</v>
      </c>
      <c r="AK33" s="1" t="n">
        <v>1.7</v>
      </c>
      <c r="AL33" s="3" t="n">
        <v>0.001303</v>
      </c>
      <c r="AM33" s="1" t="n">
        <v>4</v>
      </c>
      <c r="BJ33" s="1" t="s">
        <v>330</v>
      </c>
      <c r="BK33" s="3" t="n">
        <f aca="false">BL33/SUM($BL$2:$BL$38)</f>
        <v>0.000325732899022801</v>
      </c>
      <c r="BL33" s="1" t="n">
        <v>1</v>
      </c>
      <c r="BQ33" s="1" t="s">
        <v>308</v>
      </c>
      <c r="BR33" s="1" t="n">
        <v>34</v>
      </c>
      <c r="BT33" s="1" t="s">
        <v>407</v>
      </c>
      <c r="BU33" s="1" t="n">
        <v>38</v>
      </c>
      <c r="BW33" s="1" t="s">
        <v>443</v>
      </c>
      <c r="BX33" s="1" t="n">
        <v>2</v>
      </c>
      <c r="BZ33" s="1" t="s">
        <v>358</v>
      </c>
      <c r="CA33" s="1" t="n">
        <v>27</v>
      </c>
      <c r="CC33" s="1" t="s">
        <v>285</v>
      </c>
      <c r="CD33" s="1" t="n">
        <v>19</v>
      </c>
      <c r="CI33" s="1" t="s">
        <v>444</v>
      </c>
      <c r="CJ33" s="1" t="n">
        <v>1</v>
      </c>
      <c r="CL33" s="1" t="s">
        <v>445</v>
      </c>
      <c r="CM33" s="1" t="n">
        <v>0</v>
      </c>
      <c r="CO33" s="1" t="s">
        <v>445</v>
      </c>
      <c r="CP33" s="1" t="n">
        <v>0</v>
      </c>
      <c r="CR33" s="1" t="s">
        <v>445</v>
      </c>
      <c r="CS33" s="1" t="n">
        <v>1</v>
      </c>
      <c r="CU33" s="1" t="s">
        <v>445</v>
      </c>
      <c r="CV33" s="1" t="n">
        <v>0</v>
      </c>
      <c r="CX33" s="1" t="s">
        <v>445</v>
      </c>
      <c r="CY33" s="1" t="n">
        <v>0</v>
      </c>
      <c r="DJ33" s="1" t="s">
        <v>446</v>
      </c>
      <c r="DK33" s="1" t="n">
        <v>14</v>
      </c>
      <c r="DM33" s="1" t="s">
        <v>447</v>
      </c>
      <c r="DN33" s="1" t="n">
        <v>8</v>
      </c>
      <c r="DU33" s="1" t="s">
        <v>448</v>
      </c>
    </row>
    <row r="34" customFormat="false" ht="15" hidden="false" customHeight="false" outlineLevel="0" collapsed="false">
      <c r="A34" s="1" t="n">
        <v>33</v>
      </c>
      <c r="B34" s="1" t="s">
        <v>449</v>
      </c>
      <c r="C34" s="3" t="n">
        <v>0.005863</v>
      </c>
      <c r="D34" s="1" t="n">
        <v>18</v>
      </c>
      <c r="L34" s="4" t="n">
        <v>212</v>
      </c>
      <c r="M34" s="3" t="n">
        <v>0.0019543973941368</v>
      </c>
      <c r="N34" s="1" t="n">
        <v>6</v>
      </c>
      <c r="U34" s="1" t="n">
        <v>2.88</v>
      </c>
      <c r="V34" s="3" t="n">
        <v>0.000651</v>
      </c>
      <c r="W34" s="1" t="n">
        <v>2</v>
      </c>
      <c r="AK34" s="1" t="n">
        <v>1.12</v>
      </c>
      <c r="AL34" s="3" t="n">
        <v>0.000651</v>
      </c>
      <c r="AM34" s="1" t="n">
        <v>2</v>
      </c>
      <c r="BJ34" s="1" t="s">
        <v>162</v>
      </c>
      <c r="BK34" s="3" t="n">
        <f aca="false">BL34/SUM($BL$2:$BL$38)</f>
        <v>0.000325732899022801</v>
      </c>
      <c r="BL34" s="1" t="n">
        <v>1</v>
      </c>
      <c r="BQ34" s="1" t="s">
        <v>319</v>
      </c>
      <c r="BR34" s="1" t="n">
        <v>33</v>
      </c>
      <c r="BT34" s="1" t="s">
        <v>450</v>
      </c>
      <c r="BU34" s="1" t="n">
        <v>38</v>
      </c>
      <c r="BW34" s="1" t="s">
        <v>451</v>
      </c>
      <c r="BX34" s="1" t="n">
        <v>2</v>
      </c>
      <c r="BZ34" s="1" t="s">
        <v>139</v>
      </c>
      <c r="CA34" s="1" t="n">
        <v>26</v>
      </c>
      <c r="CC34" s="1" t="s">
        <v>273</v>
      </c>
      <c r="CD34" s="1" t="n">
        <v>18</v>
      </c>
      <c r="CI34" s="1" t="s">
        <v>452</v>
      </c>
      <c r="CJ34" s="1" t="n">
        <v>1</v>
      </c>
      <c r="CL34" s="1" t="s">
        <v>453</v>
      </c>
      <c r="CM34" s="1" t="n">
        <v>0</v>
      </c>
      <c r="CO34" s="1" t="s">
        <v>453</v>
      </c>
      <c r="CP34" s="1" t="n">
        <v>0</v>
      </c>
      <c r="CR34" s="1" t="s">
        <v>453</v>
      </c>
      <c r="CS34" s="1" t="n">
        <v>0</v>
      </c>
      <c r="CU34" s="1" t="s">
        <v>453</v>
      </c>
      <c r="CV34" s="1" t="n">
        <v>0</v>
      </c>
      <c r="CX34" s="1" t="s">
        <v>453</v>
      </c>
      <c r="CY34" s="1" t="n">
        <v>0</v>
      </c>
      <c r="DJ34" s="1" t="s">
        <v>454</v>
      </c>
      <c r="DK34" s="1" t="n">
        <v>14</v>
      </c>
      <c r="DM34" s="1" t="s">
        <v>455</v>
      </c>
      <c r="DN34" s="1" t="n">
        <v>6</v>
      </c>
      <c r="DU34" s="1" t="s">
        <v>456</v>
      </c>
    </row>
    <row r="35" customFormat="false" ht="15" hidden="false" customHeight="false" outlineLevel="0" collapsed="false">
      <c r="A35" s="1" t="n">
        <v>34</v>
      </c>
      <c r="B35" s="1" t="s">
        <v>457</v>
      </c>
      <c r="C35" s="3" t="n">
        <v>0.005212</v>
      </c>
      <c r="D35" s="1" t="n">
        <v>16</v>
      </c>
      <c r="L35" s="4" t="s">
        <v>458</v>
      </c>
      <c r="M35" s="3" t="n">
        <v>0.001628664495114</v>
      </c>
      <c r="N35" s="1" t="n">
        <v>5</v>
      </c>
      <c r="U35" s="1" t="n">
        <v>4.1</v>
      </c>
      <c r="V35" s="3" t="n">
        <v>0.000651</v>
      </c>
      <c r="W35" s="1" t="n">
        <v>2</v>
      </c>
      <c r="AK35" s="1" t="n">
        <v>0.7</v>
      </c>
      <c r="AL35" s="3" t="n">
        <v>0.000651</v>
      </c>
      <c r="AM35" s="1" t="n">
        <v>2</v>
      </c>
      <c r="BJ35" s="1" t="s">
        <v>317</v>
      </c>
      <c r="BK35" s="3" t="n">
        <f aca="false">BL35/SUM($BL$2:$BL$38)</f>
        <v>0.000325732899022801</v>
      </c>
      <c r="BL35" s="1" t="n">
        <v>1</v>
      </c>
      <c r="BQ35" s="1" t="s">
        <v>232</v>
      </c>
      <c r="BR35" s="1" t="n">
        <v>32</v>
      </c>
      <c r="BT35" s="1" t="s">
        <v>459</v>
      </c>
      <c r="BU35" s="1" t="n">
        <v>38</v>
      </c>
      <c r="BW35" s="1" t="s">
        <v>460</v>
      </c>
      <c r="BX35" s="1" t="n">
        <v>1</v>
      </c>
      <c r="BZ35" s="1" t="s">
        <v>378</v>
      </c>
      <c r="CA35" s="1" t="n">
        <v>26</v>
      </c>
      <c r="CC35" s="1" t="s">
        <v>461</v>
      </c>
      <c r="CD35" s="1" t="n">
        <v>18</v>
      </c>
      <c r="CI35" s="1" t="s">
        <v>462</v>
      </c>
      <c r="CJ35" s="1" t="n">
        <v>1</v>
      </c>
      <c r="CL35" s="1" t="s">
        <v>463</v>
      </c>
      <c r="CM35" s="1" t="n">
        <v>0</v>
      </c>
      <c r="CO35" s="1" t="s">
        <v>463</v>
      </c>
      <c r="CP35" s="1" t="n">
        <v>0</v>
      </c>
      <c r="CR35" s="1" t="s">
        <v>463</v>
      </c>
      <c r="CS35" s="1" t="n">
        <v>0</v>
      </c>
      <c r="CU35" s="1" t="s">
        <v>463</v>
      </c>
      <c r="CV35" s="1" t="n">
        <v>0</v>
      </c>
      <c r="CX35" s="1" t="s">
        <v>463</v>
      </c>
      <c r="CY35" s="1" t="n">
        <v>0</v>
      </c>
      <c r="DJ35" s="1" t="s">
        <v>464</v>
      </c>
      <c r="DK35" s="1" t="n">
        <v>14</v>
      </c>
      <c r="DM35" s="1" t="s">
        <v>353</v>
      </c>
      <c r="DN35" s="1" t="n">
        <v>6</v>
      </c>
      <c r="DU35" s="1" t="s">
        <v>465</v>
      </c>
    </row>
    <row r="36" customFormat="false" ht="15" hidden="false" customHeight="false" outlineLevel="0" collapsed="false">
      <c r="A36" s="1" t="n">
        <v>35</v>
      </c>
      <c r="B36" s="1" t="s">
        <v>466</v>
      </c>
      <c r="C36" s="3" t="n">
        <v>0.00456</v>
      </c>
      <c r="D36" s="1" t="n">
        <v>14</v>
      </c>
      <c r="L36" s="4" t="s">
        <v>467</v>
      </c>
      <c r="M36" s="3" t="n">
        <v>0.001628664495114</v>
      </c>
      <c r="N36" s="1" t="n">
        <v>5</v>
      </c>
      <c r="U36" s="1" t="n">
        <v>6.16</v>
      </c>
      <c r="V36" s="3" t="n">
        <v>0.000651</v>
      </c>
      <c r="W36" s="1" t="n">
        <v>2</v>
      </c>
      <c r="AK36" s="1" t="n">
        <v>0.075</v>
      </c>
      <c r="AL36" s="3" t="n">
        <v>0.000651</v>
      </c>
      <c r="AM36" s="1" t="n">
        <v>2</v>
      </c>
      <c r="BJ36" s="1" t="s">
        <v>343</v>
      </c>
      <c r="BK36" s="3" t="n">
        <f aca="false">BL36/SUM($BL$2:$BL$38)</f>
        <v>0.000325732899022801</v>
      </c>
      <c r="BL36" s="1" t="n">
        <v>1</v>
      </c>
      <c r="BQ36" s="1" t="s">
        <v>333</v>
      </c>
      <c r="BR36" s="1" t="n">
        <v>29</v>
      </c>
      <c r="BT36" s="1" t="s">
        <v>468</v>
      </c>
      <c r="BU36" s="1" t="n">
        <v>37</v>
      </c>
      <c r="BW36" s="1" t="s">
        <v>469</v>
      </c>
      <c r="BX36" s="1" t="n">
        <v>1</v>
      </c>
      <c r="BZ36" s="1" t="s">
        <v>295</v>
      </c>
      <c r="CA36" s="1" t="n">
        <v>24</v>
      </c>
      <c r="CC36" s="1" t="s">
        <v>470</v>
      </c>
      <c r="CD36" s="1" t="n">
        <v>17</v>
      </c>
      <c r="CI36" s="1" t="s">
        <v>122</v>
      </c>
      <c r="CJ36" s="1" t="n">
        <v>1</v>
      </c>
      <c r="CL36" s="1" t="s">
        <v>471</v>
      </c>
      <c r="CM36" s="1" t="n">
        <v>0</v>
      </c>
      <c r="CO36" s="1" t="s">
        <v>471</v>
      </c>
      <c r="CP36" s="1" t="n">
        <v>0</v>
      </c>
      <c r="CR36" s="1" t="s">
        <v>471</v>
      </c>
      <c r="CS36" s="1" t="n">
        <v>0</v>
      </c>
      <c r="CU36" s="1" t="s">
        <v>471</v>
      </c>
      <c r="CV36" s="1" t="n">
        <v>0</v>
      </c>
      <c r="CX36" s="1" t="s">
        <v>471</v>
      </c>
      <c r="CY36" s="1" t="n">
        <v>0</v>
      </c>
      <c r="DJ36" s="1" t="s">
        <v>472</v>
      </c>
      <c r="DK36" s="1" t="n">
        <v>9</v>
      </c>
      <c r="DM36" s="1" t="s">
        <v>473</v>
      </c>
      <c r="DN36" s="1" t="n">
        <v>6</v>
      </c>
      <c r="DU36" s="1" t="s">
        <v>474</v>
      </c>
    </row>
    <row r="37" customFormat="false" ht="15" hidden="false" customHeight="false" outlineLevel="0" collapsed="false">
      <c r="A37" s="1" t="n">
        <v>36</v>
      </c>
      <c r="B37" s="1" t="s">
        <v>475</v>
      </c>
      <c r="C37" s="3" t="n">
        <v>0.004235</v>
      </c>
      <c r="D37" s="1" t="n">
        <v>13</v>
      </c>
      <c r="L37" s="4" t="s">
        <v>476</v>
      </c>
      <c r="M37" s="3" t="n">
        <v>0.001628664495114</v>
      </c>
      <c r="N37" s="1" t="n">
        <v>5</v>
      </c>
      <c r="U37" s="1" t="n">
        <v>3.2</v>
      </c>
      <c r="V37" s="3" t="n">
        <v>0.000326</v>
      </c>
      <c r="W37" s="1" t="n">
        <v>1</v>
      </c>
      <c r="BJ37" s="1" t="s">
        <v>149</v>
      </c>
      <c r="BK37" s="3" t="n">
        <f aca="false">BL37/SUM($BL$2:$BL$38)</f>
        <v>0.000325732899022801</v>
      </c>
      <c r="BL37" s="1" t="n">
        <v>1</v>
      </c>
      <c r="BQ37" s="1" t="s">
        <v>346</v>
      </c>
      <c r="BR37" s="1" t="n">
        <v>29</v>
      </c>
      <c r="BT37" s="1" t="s">
        <v>377</v>
      </c>
      <c r="BU37" s="1" t="n">
        <v>34</v>
      </c>
      <c r="BW37" s="1" t="s">
        <v>477</v>
      </c>
      <c r="BX37" s="1" t="n">
        <v>1</v>
      </c>
      <c r="BZ37" s="1" t="s">
        <v>174</v>
      </c>
      <c r="CA37" s="1" t="n">
        <v>22</v>
      </c>
      <c r="CC37" s="1" t="s">
        <v>334</v>
      </c>
      <c r="CD37" s="1" t="n">
        <v>16</v>
      </c>
      <c r="CI37" s="1" t="s">
        <v>164</v>
      </c>
      <c r="CJ37" s="1" t="n">
        <v>1</v>
      </c>
      <c r="CL37" s="1" t="s">
        <v>334</v>
      </c>
      <c r="CM37" s="1" t="n">
        <v>1</v>
      </c>
      <c r="CO37" s="1" t="s">
        <v>334</v>
      </c>
      <c r="CP37" s="1" t="n">
        <v>1</v>
      </c>
      <c r="CR37" s="1" t="s">
        <v>334</v>
      </c>
      <c r="CS37" s="1" t="n">
        <v>1</v>
      </c>
      <c r="CU37" s="1" t="s">
        <v>334</v>
      </c>
      <c r="CV37" s="1" t="n">
        <v>1</v>
      </c>
      <c r="CX37" s="1" t="s">
        <v>334</v>
      </c>
      <c r="CY37" s="1" t="n">
        <v>1</v>
      </c>
      <c r="DJ37" s="1" t="s">
        <v>478</v>
      </c>
      <c r="DK37" s="1" t="n">
        <v>9</v>
      </c>
      <c r="DM37" s="1" t="s">
        <v>479</v>
      </c>
      <c r="DN37" s="1" t="n">
        <v>5</v>
      </c>
      <c r="DU37" s="1" t="s">
        <v>480</v>
      </c>
    </row>
    <row r="38" customFormat="false" ht="15" hidden="false" customHeight="false" outlineLevel="0" collapsed="false">
      <c r="A38" s="1" t="n">
        <v>37</v>
      </c>
      <c r="B38" s="1" t="s">
        <v>481</v>
      </c>
      <c r="C38" s="3" t="n">
        <v>0.003583</v>
      </c>
      <c r="D38" s="1" t="n">
        <v>11</v>
      </c>
      <c r="L38" s="4" t="s">
        <v>482</v>
      </c>
      <c r="M38" s="3" t="n">
        <v>0.001628664495114</v>
      </c>
      <c r="N38" s="1" t="n">
        <v>5</v>
      </c>
      <c r="U38" s="1" t="n">
        <v>3.7</v>
      </c>
      <c r="V38" s="3" t="n">
        <v>0.000326</v>
      </c>
      <c r="W38" s="1" t="n">
        <v>1</v>
      </c>
      <c r="BJ38" s="1" t="s">
        <v>355</v>
      </c>
      <c r="BK38" s="3" t="n">
        <f aca="false">BL38/SUM($BL$2:$BL$38)</f>
        <v>0.000325732899022801</v>
      </c>
      <c r="BL38" s="1" t="n">
        <v>1</v>
      </c>
      <c r="BQ38" s="1" t="s">
        <v>209</v>
      </c>
      <c r="BR38" s="1" t="n">
        <v>27</v>
      </c>
      <c r="BT38" s="1" t="s">
        <v>483</v>
      </c>
      <c r="BU38" s="1" t="n">
        <v>32</v>
      </c>
      <c r="BW38" s="1" t="s">
        <v>484</v>
      </c>
      <c r="BX38" s="1" t="n">
        <v>1</v>
      </c>
      <c r="BZ38" s="1" t="s">
        <v>397</v>
      </c>
      <c r="CA38" s="1" t="n">
        <v>22</v>
      </c>
      <c r="CC38" s="1" t="s">
        <v>61</v>
      </c>
      <c r="CD38" s="1" t="n">
        <v>15</v>
      </c>
      <c r="CI38" s="1" t="s">
        <v>485</v>
      </c>
      <c r="CJ38" s="1" t="n">
        <v>1</v>
      </c>
      <c r="CL38" s="1" t="s">
        <v>347</v>
      </c>
      <c r="CM38" s="1" t="n">
        <v>1</v>
      </c>
      <c r="CO38" s="1" t="s">
        <v>347</v>
      </c>
      <c r="CP38" s="1" t="n">
        <v>1</v>
      </c>
      <c r="CR38" s="1" t="s">
        <v>347</v>
      </c>
      <c r="CS38" s="1" t="n">
        <v>1</v>
      </c>
      <c r="CU38" s="1" t="s">
        <v>347</v>
      </c>
      <c r="CV38" s="1" t="n">
        <v>1</v>
      </c>
      <c r="CX38" s="1" t="s">
        <v>347</v>
      </c>
      <c r="CY38" s="1" t="n">
        <v>1</v>
      </c>
      <c r="DJ38" s="1" t="s">
        <v>486</v>
      </c>
      <c r="DK38" s="1" t="n">
        <v>7</v>
      </c>
      <c r="DM38" s="1" t="s">
        <v>487</v>
      </c>
      <c r="DN38" s="1" t="n">
        <v>5</v>
      </c>
      <c r="DU38" s="1" t="s">
        <v>488</v>
      </c>
    </row>
    <row r="39" customFormat="false" ht="15" hidden="false" customHeight="false" outlineLevel="0" collapsed="false">
      <c r="A39" s="1" t="n">
        <v>38</v>
      </c>
      <c r="B39" s="1" t="s">
        <v>489</v>
      </c>
      <c r="C39" s="3" t="n">
        <v>0.003257</v>
      </c>
      <c r="D39" s="1" t="n">
        <v>10</v>
      </c>
      <c r="L39" s="4" t="s">
        <v>490</v>
      </c>
      <c r="M39" s="3" t="n">
        <v>0.001628664495114</v>
      </c>
      <c r="N39" s="1" t="n">
        <v>5</v>
      </c>
      <c r="U39" s="1" t="n">
        <v>4.75</v>
      </c>
      <c r="V39" s="3" t="n">
        <v>0.000326</v>
      </c>
      <c r="W39" s="1" t="n">
        <v>1</v>
      </c>
      <c r="BQ39" s="1" t="s">
        <v>358</v>
      </c>
      <c r="BR39" s="1" t="n">
        <v>27</v>
      </c>
      <c r="BT39" s="1" t="s">
        <v>491</v>
      </c>
      <c r="BU39" s="1" t="n">
        <v>31</v>
      </c>
      <c r="BW39" s="1" t="s">
        <v>444</v>
      </c>
      <c r="BX39" s="1" t="n">
        <v>1</v>
      </c>
      <c r="BZ39" s="1" t="s">
        <v>492</v>
      </c>
      <c r="CA39" s="1" t="n">
        <v>21</v>
      </c>
      <c r="CC39" s="1" t="s">
        <v>493</v>
      </c>
      <c r="CD39" s="1" t="n">
        <v>14</v>
      </c>
      <c r="CI39" s="1" t="s">
        <v>494</v>
      </c>
      <c r="CJ39" s="1" t="n">
        <v>1</v>
      </c>
      <c r="CL39" s="1" t="s">
        <v>495</v>
      </c>
      <c r="CM39" s="1" t="n">
        <v>1</v>
      </c>
      <c r="CO39" s="1" t="s">
        <v>495</v>
      </c>
      <c r="CP39" s="1" t="n">
        <v>1</v>
      </c>
      <c r="CR39" s="1" t="s">
        <v>495</v>
      </c>
      <c r="CS39" s="1" t="n">
        <v>1</v>
      </c>
      <c r="CU39" s="1" t="s">
        <v>495</v>
      </c>
      <c r="CV39" s="1" t="n">
        <v>1</v>
      </c>
      <c r="CX39" s="1" t="s">
        <v>495</v>
      </c>
      <c r="CY39" s="1" t="n">
        <v>0</v>
      </c>
      <c r="DJ39" s="1" t="s">
        <v>496</v>
      </c>
      <c r="DK39" s="1" t="n">
        <v>4</v>
      </c>
      <c r="DM39" s="1" t="s">
        <v>497</v>
      </c>
      <c r="DN39" s="1" t="n">
        <v>5</v>
      </c>
      <c r="DU39" s="1" t="s">
        <v>498</v>
      </c>
    </row>
    <row r="40" customFormat="false" ht="15" hidden="false" customHeight="false" outlineLevel="0" collapsed="false">
      <c r="A40" s="1" t="n">
        <v>39</v>
      </c>
      <c r="B40" s="1" t="s">
        <v>499</v>
      </c>
      <c r="C40" s="3" t="n">
        <v>0.003257</v>
      </c>
      <c r="D40" s="1" t="n">
        <v>10</v>
      </c>
      <c r="L40" s="4" t="s">
        <v>500</v>
      </c>
      <c r="M40" s="3" t="n">
        <v>0.0013029315960912</v>
      </c>
      <c r="N40" s="1" t="n">
        <v>4</v>
      </c>
      <c r="BQ40" s="1" t="s">
        <v>378</v>
      </c>
      <c r="BR40" s="1" t="n">
        <v>26</v>
      </c>
      <c r="BT40" s="1" t="s">
        <v>501</v>
      </c>
      <c r="BU40" s="1" t="n">
        <v>31</v>
      </c>
      <c r="BW40" s="1" t="s">
        <v>502</v>
      </c>
      <c r="BX40" s="1" t="n">
        <v>1</v>
      </c>
      <c r="BZ40" s="1" t="s">
        <v>483</v>
      </c>
      <c r="CA40" s="1" t="n">
        <v>20</v>
      </c>
      <c r="CC40" s="1" t="s">
        <v>485</v>
      </c>
      <c r="CD40" s="1" t="n">
        <v>12</v>
      </c>
      <c r="CI40" s="1" t="s">
        <v>503</v>
      </c>
      <c r="CJ40" s="1" t="n">
        <v>1</v>
      </c>
      <c r="CL40" s="1" t="s">
        <v>504</v>
      </c>
      <c r="CM40" s="1" t="n">
        <v>0</v>
      </c>
      <c r="CO40" s="1" t="s">
        <v>504</v>
      </c>
      <c r="CP40" s="1" t="n">
        <v>0</v>
      </c>
      <c r="CR40" s="1" t="s">
        <v>504</v>
      </c>
      <c r="CS40" s="1" t="n">
        <v>0</v>
      </c>
      <c r="CU40" s="1" t="s">
        <v>504</v>
      </c>
      <c r="CV40" s="1" t="n">
        <v>0</v>
      </c>
      <c r="CX40" s="1" t="s">
        <v>504</v>
      </c>
      <c r="CY40" s="1" t="n">
        <v>0</v>
      </c>
      <c r="DJ40" s="1" t="s">
        <v>505</v>
      </c>
      <c r="DK40" s="1" t="n">
        <v>4</v>
      </c>
      <c r="DM40" s="1" t="s">
        <v>506</v>
      </c>
      <c r="DN40" s="1" t="n">
        <v>3</v>
      </c>
      <c r="DU40" s="1" t="s">
        <v>507</v>
      </c>
    </row>
    <row r="41" customFormat="false" ht="15" hidden="false" customHeight="false" outlineLevel="0" collapsed="false">
      <c r="A41" s="1" t="n">
        <v>40</v>
      </c>
      <c r="B41" s="1" t="s">
        <v>508</v>
      </c>
      <c r="C41" s="3" t="n">
        <v>0.002932</v>
      </c>
      <c r="D41" s="1" t="n">
        <v>9</v>
      </c>
      <c r="L41" s="4" t="s">
        <v>509</v>
      </c>
      <c r="M41" s="3" t="n">
        <v>0.0013029315960912</v>
      </c>
      <c r="N41" s="1" t="n">
        <v>4</v>
      </c>
      <c r="BQ41" s="1" t="s">
        <v>139</v>
      </c>
      <c r="BR41" s="1" t="n">
        <v>26</v>
      </c>
      <c r="BT41" s="1" t="s">
        <v>510</v>
      </c>
      <c r="BU41" s="1" t="n">
        <v>31</v>
      </c>
      <c r="BZ41" s="1" t="s">
        <v>153</v>
      </c>
      <c r="CA41" s="1" t="n">
        <v>20</v>
      </c>
      <c r="CC41" s="1" t="s">
        <v>511</v>
      </c>
      <c r="CD41" s="1" t="n">
        <v>10</v>
      </c>
      <c r="CI41" s="1" t="s">
        <v>477</v>
      </c>
      <c r="CJ41" s="1" t="n">
        <v>1</v>
      </c>
      <c r="CL41" s="1" t="s">
        <v>283</v>
      </c>
      <c r="CM41" s="1" t="n">
        <v>0</v>
      </c>
      <c r="CO41" s="1" t="s">
        <v>283</v>
      </c>
      <c r="CP41" s="1" t="n">
        <v>0</v>
      </c>
      <c r="CR41" s="1" t="s">
        <v>283</v>
      </c>
      <c r="CS41" s="1" t="n">
        <v>1</v>
      </c>
      <c r="CU41" s="1" t="s">
        <v>283</v>
      </c>
      <c r="CV41" s="1" t="n">
        <v>1</v>
      </c>
      <c r="CX41" s="1" t="s">
        <v>283</v>
      </c>
      <c r="CY41" s="1" t="n">
        <v>0</v>
      </c>
      <c r="DJ41" s="1" t="s">
        <v>512</v>
      </c>
      <c r="DK41" s="1" t="n">
        <v>2</v>
      </c>
      <c r="DM41" s="1" t="s">
        <v>513</v>
      </c>
      <c r="DN41" s="1" t="n">
        <v>3</v>
      </c>
      <c r="DU41" s="1" t="s">
        <v>514</v>
      </c>
    </row>
    <row r="42" customFormat="false" ht="15" hidden="false" customHeight="false" outlineLevel="0" collapsed="false">
      <c r="A42" s="1" t="n">
        <v>41</v>
      </c>
      <c r="B42" s="1" t="s">
        <v>515</v>
      </c>
      <c r="C42" s="3" t="n">
        <v>0.002606</v>
      </c>
      <c r="D42" s="1" t="n">
        <v>8</v>
      </c>
      <c r="L42" s="4" t="n">
        <v>704</v>
      </c>
      <c r="M42" s="3" t="n">
        <v>0.0013029315960912</v>
      </c>
      <c r="N42" s="1" t="n">
        <v>4</v>
      </c>
      <c r="BQ42" s="1" t="s">
        <v>96</v>
      </c>
      <c r="BR42" s="1" t="n">
        <v>25</v>
      </c>
      <c r="BT42" s="1" t="s">
        <v>516</v>
      </c>
      <c r="BU42" s="1" t="n">
        <v>31</v>
      </c>
      <c r="BW42" s="1"/>
      <c r="BX42" s="1"/>
      <c r="BZ42" s="1" t="s">
        <v>420</v>
      </c>
      <c r="CA42" s="1" t="n">
        <v>20</v>
      </c>
      <c r="CC42" s="1" t="s">
        <v>517</v>
      </c>
      <c r="CD42" s="1" t="n">
        <v>10</v>
      </c>
      <c r="CI42" s="1" t="s">
        <v>469</v>
      </c>
      <c r="CJ42" s="1" t="n">
        <v>1</v>
      </c>
      <c r="CL42" s="1" t="s">
        <v>366</v>
      </c>
      <c r="CM42" s="1" t="n">
        <v>1</v>
      </c>
      <c r="CO42" s="1" t="s">
        <v>366</v>
      </c>
      <c r="CP42" s="1" t="n">
        <v>1</v>
      </c>
      <c r="CR42" s="1" t="s">
        <v>366</v>
      </c>
      <c r="CS42" s="1" t="n">
        <v>1</v>
      </c>
      <c r="CU42" s="1" t="s">
        <v>366</v>
      </c>
      <c r="CV42" s="1" t="n">
        <v>1</v>
      </c>
      <c r="CX42" s="1" t="s">
        <v>366</v>
      </c>
      <c r="CY42" s="1" t="n">
        <v>1</v>
      </c>
      <c r="DM42" s="1" t="s">
        <v>518</v>
      </c>
      <c r="DN42" s="1" t="n">
        <v>1</v>
      </c>
      <c r="DU42" s="1" t="s">
        <v>519</v>
      </c>
    </row>
    <row r="43" customFormat="false" ht="15" hidden="false" customHeight="false" outlineLevel="0" collapsed="false">
      <c r="A43" s="1" t="n">
        <v>42</v>
      </c>
      <c r="B43" s="1" t="s">
        <v>520</v>
      </c>
      <c r="C43" s="3" t="n">
        <v>0.002606</v>
      </c>
      <c r="D43" s="1" t="n">
        <v>8</v>
      </c>
      <c r="L43" s="4" t="n">
        <v>57</v>
      </c>
      <c r="M43" s="3" t="n">
        <v>0.0013029315960912</v>
      </c>
      <c r="N43" s="1" t="n">
        <v>4</v>
      </c>
      <c r="BQ43" s="1" t="s">
        <v>357</v>
      </c>
      <c r="BR43" s="1" t="n">
        <v>25</v>
      </c>
      <c r="BT43" s="1" t="s">
        <v>521</v>
      </c>
      <c r="BU43" s="1" t="n">
        <v>31</v>
      </c>
      <c r="BZ43" s="1" t="s">
        <v>285</v>
      </c>
      <c r="CA43" s="1" t="n">
        <v>19</v>
      </c>
      <c r="CC43" s="1" t="s">
        <v>357</v>
      </c>
      <c r="CD43" s="1" t="n">
        <v>9</v>
      </c>
      <c r="CI43" s="1" t="s">
        <v>460</v>
      </c>
      <c r="CJ43" s="1" t="n">
        <v>1</v>
      </c>
      <c r="CL43" s="1" t="s">
        <v>379</v>
      </c>
      <c r="CM43" s="1" t="n">
        <v>1</v>
      </c>
      <c r="CO43" s="1" t="s">
        <v>379</v>
      </c>
      <c r="CP43" s="1" t="n">
        <v>1</v>
      </c>
      <c r="CR43" s="1" t="s">
        <v>379</v>
      </c>
      <c r="CS43" s="1" t="n">
        <v>1</v>
      </c>
      <c r="CU43" s="1" t="s">
        <v>379</v>
      </c>
      <c r="CV43" s="1" t="n">
        <v>1</v>
      </c>
      <c r="CX43" s="1" t="s">
        <v>379</v>
      </c>
      <c r="CY43" s="1" t="n">
        <v>0</v>
      </c>
      <c r="DM43" s="1" t="s">
        <v>522</v>
      </c>
      <c r="DN43" s="1" t="n">
        <v>1</v>
      </c>
      <c r="DU43" s="1" t="s">
        <v>523</v>
      </c>
    </row>
    <row r="44" customFormat="false" ht="15" hidden="false" customHeight="false" outlineLevel="0" collapsed="false">
      <c r="A44" s="1" t="n">
        <v>43</v>
      </c>
      <c r="B44" s="1" t="s">
        <v>455</v>
      </c>
      <c r="C44" s="3" t="n">
        <v>0.001954</v>
      </c>
      <c r="D44" s="1" t="n">
        <v>6</v>
      </c>
      <c r="L44" s="4" t="s">
        <v>524</v>
      </c>
      <c r="M44" s="3" t="n">
        <v>0.0013029315960912</v>
      </c>
      <c r="N44" s="1" t="n">
        <v>4</v>
      </c>
      <c r="BQ44" s="1" t="s">
        <v>271</v>
      </c>
      <c r="BR44" s="1" t="n">
        <v>24</v>
      </c>
      <c r="BT44" s="1" t="s">
        <v>525</v>
      </c>
      <c r="BU44" s="1" t="n">
        <v>30</v>
      </c>
      <c r="BZ44" s="1" t="s">
        <v>366</v>
      </c>
      <c r="CA44" s="1" t="n">
        <v>19</v>
      </c>
      <c r="CC44" s="1" t="s">
        <v>526</v>
      </c>
      <c r="CD44" s="1" t="n">
        <v>9</v>
      </c>
      <c r="CI44" s="1" t="s">
        <v>378</v>
      </c>
      <c r="CJ44" s="1" t="n">
        <v>1</v>
      </c>
      <c r="CL44" s="1" t="s">
        <v>388</v>
      </c>
      <c r="CM44" s="1" t="n">
        <v>0</v>
      </c>
      <c r="CO44" s="1" t="s">
        <v>388</v>
      </c>
      <c r="CP44" s="1" t="n">
        <v>0</v>
      </c>
      <c r="CR44" s="1" t="s">
        <v>388</v>
      </c>
      <c r="CS44" s="1" t="n">
        <v>0</v>
      </c>
      <c r="CU44" s="1" t="s">
        <v>388</v>
      </c>
      <c r="CV44" s="1" t="n">
        <v>0</v>
      </c>
      <c r="CX44" s="1" t="s">
        <v>388</v>
      </c>
      <c r="CY44" s="1" t="n">
        <v>1</v>
      </c>
      <c r="DU44" s="1" t="s">
        <v>527</v>
      </c>
    </row>
    <row r="45" customFormat="false" ht="15" hidden="false" customHeight="false" outlineLevel="0" collapsed="false">
      <c r="A45" s="1" t="n">
        <v>44</v>
      </c>
      <c r="B45" s="1" t="s">
        <v>528</v>
      </c>
      <c r="C45" s="3" t="n">
        <v>0.001954</v>
      </c>
      <c r="D45" s="1" t="n">
        <v>6</v>
      </c>
      <c r="L45" s="4" t="n">
        <v>695</v>
      </c>
      <c r="M45" s="3" t="n">
        <v>0.0013029315960912</v>
      </c>
      <c r="N45" s="1" t="n">
        <v>4</v>
      </c>
      <c r="BQ45" s="1" t="s">
        <v>293</v>
      </c>
      <c r="BR45" s="1" t="n">
        <v>24</v>
      </c>
      <c r="BT45" s="1" t="s">
        <v>419</v>
      </c>
      <c r="BU45" s="1" t="n">
        <v>30</v>
      </c>
      <c r="BZ45" s="1" t="s">
        <v>192</v>
      </c>
      <c r="CA45" s="1" t="n">
        <v>19</v>
      </c>
      <c r="CC45" s="1" t="s">
        <v>529</v>
      </c>
      <c r="CD45" s="1" t="n">
        <v>9</v>
      </c>
      <c r="CI45" s="1" t="s">
        <v>493</v>
      </c>
      <c r="CJ45" s="1" t="n">
        <v>1</v>
      </c>
      <c r="CL45" s="1" t="s">
        <v>398</v>
      </c>
      <c r="CM45" s="1" t="n">
        <v>1</v>
      </c>
      <c r="CO45" s="1" t="s">
        <v>398</v>
      </c>
      <c r="CP45" s="1" t="n">
        <v>1</v>
      </c>
      <c r="CR45" s="1" t="s">
        <v>398</v>
      </c>
      <c r="CS45" s="1" t="n">
        <v>1</v>
      </c>
      <c r="CU45" s="1" t="s">
        <v>398</v>
      </c>
      <c r="CV45" s="1" t="n">
        <v>1</v>
      </c>
      <c r="CX45" s="1" t="s">
        <v>398</v>
      </c>
      <c r="CY45" s="1" t="n">
        <v>1</v>
      </c>
      <c r="DU45" s="1" t="s">
        <v>530</v>
      </c>
    </row>
    <row r="46" customFormat="false" ht="15" hidden="false" customHeight="false" outlineLevel="0" collapsed="false">
      <c r="A46" s="1" t="n">
        <v>45</v>
      </c>
      <c r="B46" s="1" t="s">
        <v>531</v>
      </c>
      <c r="C46" s="3" t="n">
        <v>0.001954</v>
      </c>
      <c r="D46" s="1" t="n">
        <v>6</v>
      </c>
      <c r="L46" s="4" t="s">
        <v>532</v>
      </c>
      <c r="M46" s="3" t="n">
        <v>0.0013029315960912</v>
      </c>
      <c r="N46" s="1" t="n">
        <v>4</v>
      </c>
      <c r="BQ46" s="1" t="s">
        <v>283</v>
      </c>
      <c r="BR46" s="1" t="n">
        <v>24</v>
      </c>
      <c r="BT46" s="1" t="s">
        <v>533</v>
      </c>
      <c r="BU46" s="1" t="n">
        <v>30</v>
      </c>
      <c r="BZ46" s="1" t="s">
        <v>461</v>
      </c>
      <c r="CA46" s="1" t="n">
        <v>18</v>
      </c>
      <c r="CC46" s="1" t="s">
        <v>534</v>
      </c>
      <c r="CD46" s="1" t="n">
        <v>9</v>
      </c>
      <c r="CI46" s="1" t="s">
        <v>125</v>
      </c>
      <c r="CJ46" s="1" t="n">
        <v>1</v>
      </c>
      <c r="CL46" s="1" t="s">
        <v>408</v>
      </c>
      <c r="CM46" s="1" t="n">
        <v>1</v>
      </c>
      <c r="CO46" s="1" t="s">
        <v>408</v>
      </c>
      <c r="CP46" s="1" t="n">
        <v>1</v>
      </c>
      <c r="CR46" s="1" t="s">
        <v>408</v>
      </c>
      <c r="CS46" s="1" t="n">
        <v>1</v>
      </c>
      <c r="CU46" s="1" t="s">
        <v>408</v>
      </c>
      <c r="CV46" s="1" t="n">
        <v>1</v>
      </c>
      <c r="CX46" s="1" t="s">
        <v>408</v>
      </c>
      <c r="CY46" s="1" t="n">
        <v>1</v>
      </c>
      <c r="DU46" s="1" t="s">
        <v>535</v>
      </c>
    </row>
    <row r="47" customFormat="false" ht="15" hidden="false" customHeight="false" outlineLevel="0" collapsed="false">
      <c r="A47" s="1" t="n">
        <v>46</v>
      </c>
      <c r="B47" s="1" t="s">
        <v>536</v>
      </c>
      <c r="C47" s="3" t="n">
        <v>0.001629</v>
      </c>
      <c r="D47" s="1" t="n">
        <v>5</v>
      </c>
      <c r="L47" s="4" t="n">
        <v>47</v>
      </c>
      <c r="M47" s="3" t="n">
        <v>0.0013029315960912</v>
      </c>
      <c r="N47" s="1" t="n">
        <v>4</v>
      </c>
      <c r="BQ47" s="1" t="s">
        <v>295</v>
      </c>
      <c r="BR47" s="1" t="n">
        <v>24</v>
      </c>
      <c r="BT47" s="1" t="s">
        <v>537</v>
      </c>
      <c r="BU47" s="1" t="n">
        <v>29</v>
      </c>
      <c r="BZ47" s="1" t="s">
        <v>218</v>
      </c>
      <c r="CA47" s="1" t="n">
        <v>18</v>
      </c>
      <c r="CC47" s="1" t="s">
        <v>538</v>
      </c>
      <c r="CD47" s="1" t="n">
        <v>8</v>
      </c>
      <c r="CI47" s="1" t="s">
        <v>461</v>
      </c>
      <c r="CJ47" s="1" t="n">
        <v>1</v>
      </c>
      <c r="CL47" s="1" t="s">
        <v>421</v>
      </c>
      <c r="CM47" s="1" t="n">
        <v>0</v>
      </c>
      <c r="CO47" s="1" t="s">
        <v>421</v>
      </c>
      <c r="CP47" s="1" t="n">
        <v>0</v>
      </c>
      <c r="CR47" s="1" t="s">
        <v>421</v>
      </c>
      <c r="CS47" s="1" t="n">
        <v>1</v>
      </c>
      <c r="CU47" s="1" t="s">
        <v>421</v>
      </c>
      <c r="CV47" s="1" t="n">
        <v>1</v>
      </c>
      <c r="CX47" s="1" t="s">
        <v>421</v>
      </c>
      <c r="CY47" s="1" t="n">
        <v>1</v>
      </c>
    </row>
    <row r="48" customFormat="false" ht="15" hidden="false" customHeight="false" outlineLevel="0" collapsed="false">
      <c r="A48" s="1" t="n">
        <v>47</v>
      </c>
      <c r="B48" s="1" t="s">
        <v>539</v>
      </c>
      <c r="C48" s="3" t="n">
        <v>0.001629</v>
      </c>
      <c r="D48" s="1" t="n">
        <v>5</v>
      </c>
      <c r="L48" s="4" t="s">
        <v>540</v>
      </c>
      <c r="M48" s="3" t="n">
        <v>0.000651465798045602</v>
      </c>
      <c r="N48" s="1" t="n">
        <v>2</v>
      </c>
      <c r="BQ48" s="1" t="s">
        <v>397</v>
      </c>
      <c r="BR48" s="1" t="n">
        <v>22</v>
      </c>
      <c r="BT48" s="1" t="s">
        <v>541</v>
      </c>
      <c r="BU48" s="1" t="n">
        <v>29</v>
      </c>
      <c r="BZ48" s="1" t="s">
        <v>273</v>
      </c>
      <c r="CA48" s="1" t="n">
        <v>18</v>
      </c>
      <c r="CC48" s="1" t="s">
        <v>542</v>
      </c>
      <c r="CD48" s="1" t="n">
        <v>8</v>
      </c>
      <c r="CI48" s="1" t="s">
        <v>257</v>
      </c>
      <c r="CJ48" s="1" t="n">
        <v>1</v>
      </c>
      <c r="CL48" s="1" t="s">
        <v>543</v>
      </c>
      <c r="CM48" s="1" t="n">
        <v>1</v>
      </c>
      <c r="CO48" s="1" t="s">
        <v>543</v>
      </c>
      <c r="CP48" s="1" t="n">
        <v>1</v>
      </c>
      <c r="CR48" s="1" t="s">
        <v>543</v>
      </c>
      <c r="CS48" s="1" t="n">
        <v>1</v>
      </c>
      <c r="CU48" s="1" t="s">
        <v>543</v>
      </c>
      <c r="CV48" s="1" t="n">
        <v>1</v>
      </c>
      <c r="CX48" s="1" t="s">
        <v>543</v>
      </c>
      <c r="CY48" s="1" t="n">
        <v>1</v>
      </c>
    </row>
    <row r="49" customFormat="false" ht="15" hidden="false" customHeight="false" outlineLevel="0" collapsed="false">
      <c r="A49" s="1" t="n">
        <v>48</v>
      </c>
      <c r="B49" s="1" t="s">
        <v>544</v>
      </c>
      <c r="C49" s="3" t="n">
        <v>0.001629</v>
      </c>
      <c r="D49" s="1" t="n">
        <v>5</v>
      </c>
      <c r="L49" s="4" t="s">
        <v>545</v>
      </c>
      <c r="M49" s="3" t="n">
        <v>0.000651465798045602</v>
      </c>
      <c r="N49" s="1" t="n">
        <v>2</v>
      </c>
      <c r="BQ49" s="1" t="s">
        <v>153</v>
      </c>
      <c r="BR49" s="1" t="n">
        <v>20</v>
      </c>
      <c r="BT49" s="1" t="s">
        <v>546</v>
      </c>
      <c r="BU49" s="1" t="n">
        <v>27</v>
      </c>
      <c r="BZ49" s="1" t="s">
        <v>470</v>
      </c>
      <c r="CA49" s="1" t="n">
        <v>17</v>
      </c>
      <c r="CC49" s="1" t="s">
        <v>97</v>
      </c>
      <c r="CD49" s="1" t="n">
        <v>8</v>
      </c>
      <c r="CI49" s="1" t="s">
        <v>138</v>
      </c>
      <c r="CJ49" s="1" t="n">
        <v>1</v>
      </c>
      <c r="CL49" s="1" t="s">
        <v>429</v>
      </c>
      <c r="CM49" s="1" t="n">
        <v>1</v>
      </c>
      <c r="CO49" s="1" t="s">
        <v>429</v>
      </c>
      <c r="CP49" s="1" t="n">
        <v>1</v>
      </c>
      <c r="CR49" s="1" t="s">
        <v>429</v>
      </c>
      <c r="CS49" s="1" t="n">
        <v>1</v>
      </c>
      <c r="CU49" s="1" t="s">
        <v>429</v>
      </c>
      <c r="CV49" s="1" t="n">
        <v>1</v>
      </c>
      <c r="CX49" s="1" t="s">
        <v>429</v>
      </c>
      <c r="CY49" s="1" t="n">
        <v>1</v>
      </c>
    </row>
    <row r="50" customFormat="false" ht="15" hidden="false" customHeight="false" outlineLevel="0" collapsed="false">
      <c r="A50" s="1" t="n">
        <v>49</v>
      </c>
      <c r="B50" s="1" t="s">
        <v>547</v>
      </c>
      <c r="C50" s="3" t="n">
        <v>0.001629</v>
      </c>
      <c r="D50" s="1" t="n">
        <v>5</v>
      </c>
      <c r="L50" s="4" t="n">
        <v>387</v>
      </c>
      <c r="M50" s="3" t="n">
        <v>0.000651465798045602</v>
      </c>
      <c r="N50" s="1" t="n">
        <v>2</v>
      </c>
      <c r="BQ50" s="1" t="s">
        <v>366</v>
      </c>
      <c r="BR50" s="1" t="n">
        <v>20</v>
      </c>
      <c r="BT50" s="1" t="s">
        <v>492</v>
      </c>
      <c r="BU50" s="1" t="n">
        <v>22</v>
      </c>
      <c r="BZ50" s="1" t="s">
        <v>356</v>
      </c>
      <c r="CA50" s="1" t="n">
        <v>17</v>
      </c>
      <c r="CC50" s="1" t="s">
        <v>219</v>
      </c>
      <c r="CD50" s="1" t="n">
        <v>8</v>
      </c>
      <c r="CI50" s="1" t="s">
        <v>271</v>
      </c>
      <c r="CJ50" s="1" t="n">
        <v>1</v>
      </c>
      <c r="CL50" s="1" t="s">
        <v>548</v>
      </c>
      <c r="CM50" s="1" t="n">
        <v>1</v>
      </c>
      <c r="CO50" s="1" t="s">
        <v>548</v>
      </c>
      <c r="CP50" s="1" t="n">
        <v>1</v>
      </c>
      <c r="CR50" s="1" t="s">
        <v>548</v>
      </c>
      <c r="CS50" s="1" t="n">
        <v>1</v>
      </c>
      <c r="CU50" s="1" t="s">
        <v>548</v>
      </c>
      <c r="CV50" s="1" t="n">
        <v>1</v>
      </c>
      <c r="CX50" s="1" t="s">
        <v>548</v>
      </c>
      <c r="CY50" s="1" t="n">
        <v>1</v>
      </c>
    </row>
    <row r="51" customFormat="false" ht="15" hidden="false" customHeight="false" outlineLevel="0" collapsed="false">
      <c r="A51" s="1" t="n">
        <v>50</v>
      </c>
      <c r="B51" s="1" t="s">
        <v>487</v>
      </c>
      <c r="C51" s="3" t="n">
        <v>0.001629</v>
      </c>
      <c r="D51" s="1" t="n">
        <v>5</v>
      </c>
      <c r="L51" s="4" t="s">
        <v>549</v>
      </c>
      <c r="M51" s="3" t="n">
        <v>0.000651465798045602</v>
      </c>
      <c r="N51" s="1" t="n">
        <v>2</v>
      </c>
      <c r="BQ51" s="1" t="s">
        <v>420</v>
      </c>
      <c r="BR51" s="1" t="n">
        <v>20</v>
      </c>
      <c r="BT51" s="1" t="s">
        <v>550</v>
      </c>
      <c r="BU51" s="1" t="n">
        <v>21</v>
      </c>
      <c r="BZ51" s="1" t="s">
        <v>365</v>
      </c>
      <c r="CA51" s="1" t="n">
        <v>17</v>
      </c>
      <c r="CC51" s="1" t="s">
        <v>551</v>
      </c>
      <c r="CD51" s="1" t="n">
        <v>8</v>
      </c>
      <c r="CI51" s="1" t="s">
        <v>191</v>
      </c>
      <c r="CJ51" s="1" t="n">
        <v>1</v>
      </c>
      <c r="CL51" s="1" t="s">
        <v>552</v>
      </c>
      <c r="CM51" s="1" t="n">
        <v>1</v>
      </c>
      <c r="CO51" s="1" t="s">
        <v>552</v>
      </c>
      <c r="CP51" s="1" t="n">
        <v>1</v>
      </c>
      <c r="CR51" s="1" t="s">
        <v>552</v>
      </c>
      <c r="CS51" s="1" t="n">
        <v>1</v>
      </c>
      <c r="CU51" s="1" t="s">
        <v>552</v>
      </c>
      <c r="CV51" s="1" t="n">
        <v>1</v>
      </c>
      <c r="CX51" s="1" t="s">
        <v>552</v>
      </c>
      <c r="CY51" s="1" t="n">
        <v>1</v>
      </c>
    </row>
    <row r="52" customFormat="false" ht="15" hidden="false" customHeight="false" outlineLevel="0" collapsed="false">
      <c r="A52" s="1" t="n">
        <v>51</v>
      </c>
      <c r="B52" s="1" t="s">
        <v>553</v>
      </c>
      <c r="C52" s="3" t="n">
        <v>0.001629</v>
      </c>
      <c r="D52" s="1" t="n">
        <v>5</v>
      </c>
      <c r="L52" s="4" t="n">
        <v>68</v>
      </c>
      <c r="M52" s="3" t="n">
        <v>0.000651465798045602</v>
      </c>
      <c r="N52" s="1" t="n">
        <v>2</v>
      </c>
      <c r="BQ52" s="1" t="s">
        <v>285</v>
      </c>
      <c r="BR52" s="1" t="n">
        <v>19</v>
      </c>
      <c r="BT52" s="1" t="s">
        <v>554</v>
      </c>
      <c r="BU52" s="1" t="n">
        <v>19</v>
      </c>
      <c r="BZ52" s="1" t="s">
        <v>107</v>
      </c>
      <c r="CA52" s="1" t="n">
        <v>16</v>
      </c>
      <c r="CC52" s="1" t="s">
        <v>452</v>
      </c>
      <c r="CD52" s="1" t="n">
        <v>8</v>
      </c>
      <c r="CI52" s="1" t="s">
        <v>176</v>
      </c>
      <c r="CJ52" s="1" t="n">
        <v>1</v>
      </c>
      <c r="CL52" s="1" t="s">
        <v>437</v>
      </c>
      <c r="CM52" s="1" t="n">
        <v>1</v>
      </c>
      <c r="CO52" s="1" t="s">
        <v>437</v>
      </c>
      <c r="CP52" s="1" t="n">
        <v>1</v>
      </c>
      <c r="CR52" s="1" t="s">
        <v>437</v>
      </c>
      <c r="CS52" s="1" t="n">
        <v>1</v>
      </c>
      <c r="CU52" s="1" t="s">
        <v>437</v>
      </c>
      <c r="CV52" s="1" t="n">
        <v>1</v>
      </c>
      <c r="CX52" s="1" t="s">
        <v>437</v>
      </c>
      <c r="CY52" s="1" t="n">
        <v>1</v>
      </c>
    </row>
    <row r="53" customFormat="false" ht="15" hidden="false" customHeight="false" outlineLevel="0" collapsed="false">
      <c r="A53" s="1" t="n">
        <v>52</v>
      </c>
      <c r="B53" s="1" t="s">
        <v>555</v>
      </c>
      <c r="C53" s="3" t="n">
        <v>0.000977</v>
      </c>
      <c r="D53" s="1" t="n">
        <v>3</v>
      </c>
      <c r="L53" s="4" t="n">
        <v>591</v>
      </c>
      <c r="M53" s="3" t="n">
        <v>0.000651465798045602</v>
      </c>
      <c r="N53" s="1" t="n">
        <v>2</v>
      </c>
      <c r="BQ53" s="1" t="s">
        <v>192</v>
      </c>
      <c r="BR53" s="1" t="n">
        <v>19</v>
      </c>
      <c r="BT53" s="1" t="s">
        <v>556</v>
      </c>
      <c r="BU53" s="1" t="n">
        <v>19</v>
      </c>
      <c r="BZ53" s="1" t="s">
        <v>334</v>
      </c>
      <c r="CA53" s="1" t="n">
        <v>16</v>
      </c>
      <c r="CC53" s="1" t="s">
        <v>557</v>
      </c>
      <c r="CD53" s="1" t="n">
        <v>8</v>
      </c>
      <c r="CI53" s="1" t="s">
        <v>232</v>
      </c>
      <c r="CJ53" s="1" t="n">
        <v>1</v>
      </c>
      <c r="CL53" s="1" t="s">
        <v>444</v>
      </c>
      <c r="CM53" s="1" t="n">
        <v>1</v>
      </c>
      <c r="CO53" s="1" t="s">
        <v>444</v>
      </c>
      <c r="CP53" s="1" t="n">
        <v>1</v>
      </c>
      <c r="CR53" s="1" t="s">
        <v>444</v>
      </c>
      <c r="CS53" s="1" t="n">
        <v>1</v>
      </c>
      <c r="CU53" s="1" t="s">
        <v>444</v>
      </c>
      <c r="CV53" s="1" t="n">
        <v>1</v>
      </c>
      <c r="CX53" s="1" t="s">
        <v>444</v>
      </c>
      <c r="CY53" s="1" t="n">
        <v>1</v>
      </c>
    </row>
    <row r="54" customFormat="false" ht="15" hidden="false" customHeight="false" outlineLevel="0" collapsed="false">
      <c r="A54" s="1" t="n">
        <v>53</v>
      </c>
      <c r="B54" s="1" t="s">
        <v>558</v>
      </c>
      <c r="C54" s="3" t="n">
        <v>0.000977</v>
      </c>
      <c r="D54" s="1" t="n">
        <v>3</v>
      </c>
      <c r="L54" s="4" t="n">
        <v>607</v>
      </c>
      <c r="M54" s="3" t="n">
        <v>0.000651465798045602</v>
      </c>
      <c r="N54" s="1" t="n">
        <v>2</v>
      </c>
      <c r="BQ54" s="1" t="s">
        <v>307</v>
      </c>
      <c r="BR54" s="1" t="n">
        <v>18</v>
      </c>
      <c r="BT54" s="1" t="s">
        <v>559</v>
      </c>
      <c r="BU54" s="1" t="n">
        <v>19</v>
      </c>
      <c r="BZ54" s="1" t="s">
        <v>491</v>
      </c>
      <c r="CA54" s="1" t="n">
        <v>15</v>
      </c>
      <c r="CC54" s="1" t="s">
        <v>560</v>
      </c>
      <c r="CD54" s="1" t="n">
        <v>8</v>
      </c>
      <c r="CI54" s="1" t="s">
        <v>560</v>
      </c>
      <c r="CJ54" s="1" t="n">
        <v>1</v>
      </c>
      <c r="CL54" s="1" t="s">
        <v>452</v>
      </c>
      <c r="CM54" s="1" t="n">
        <v>1</v>
      </c>
      <c r="CO54" s="1" t="s">
        <v>452</v>
      </c>
      <c r="CP54" s="1" t="n">
        <v>1</v>
      </c>
      <c r="CR54" s="1" t="s">
        <v>452</v>
      </c>
      <c r="CS54" s="1" t="n">
        <v>1</v>
      </c>
      <c r="CU54" s="1" t="s">
        <v>452</v>
      </c>
      <c r="CV54" s="1" t="n">
        <v>1</v>
      </c>
      <c r="CX54" s="1" t="s">
        <v>452</v>
      </c>
      <c r="CY54" s="1" t="n">
        <v>0</v>
      </c>
    </row>
    <row r="55" customFormat="false" ht="15" hidden="false" customHeight="false" outlineLevel="0" collapsed="false">
      <c r="A55" s="1" t="n">
        <v>54</v>
      </c>
      <c r="B55" s="1" t="s">
        <v>561</v>
      </c>
      <c r="C55" s="3" t="n">
        <v>0.000977</v>
      </c>
      <c r="D55" s="1" t="n">
        <v>3</v>
      </c>
      <c r="L55" s="4" t="n">
        <v>69</v>
      </c>
      <c r="M55" s="3" t="n">
        <v>0.000651465798045602</v>
      </c>
      <c r="N55" s="1" t="n">
        <v>2</v>
      </c>
      <c r="BQ55" s="1" t="s">
        <v>273</v>
      </c>
      <c r="BR55" s="1" t="n">
        <v>18</v>
      </c>
      <c r="BT55" s="1" t="s">
        <v>562</v>
      </c>
      <c r="BU55" s="1" t="n">
        <v>19</v>
      </c>
      <c r="BZ55" s="1" t="s">
        <v>61</v>
      </c>
      <c r="CA55" s="1" t="n">
        <v>15</v>
      </c>
      <c r="CC55" s="1" t="s">
        <v>320</v>
      </c>
      <c r="CD55" s="1" t="n">
        <v>8</v>
      </c>
      <c r="CI55" s="1" t="s">
        <v>111</v>
      </c>
      <c r="CJ55" s="1" t="n">
        <v>1</v>
      </c>
      <c r="CL55" s="1" t="s">
        <v>462</v>
      </c>
      <c r="CM55" s="1" t="n">
        <v>1</v>
      </c>
      <c r="CO55" s="1" t="s">
        <v>462</v>
      </c>
      <c r="CP55" s="1" t="n">
        <v>1</v>
      </c>
      <c r="CR55" s="1" t="s">
        <v>462</v>
      </c>
      <c r="CS55" s="1" t="n">
        <v>1</v>
      </c>
      <c r="CU55" s="1" t="s">
        <v>462</v>
      </c>
      <c r="CV55" s="1" t="n">
        <v>0</v>
      </c>
      <c r="CX55" s="1" t="s">
        <v>462</v>
      </c>
      <c r="CY55" s="1" t="n">
        <v>1</v>
      </c>
    </row>
    <row r="56" customFormat="false" ht="15" hidden="false" customHeight="false" outlineLevel="0" collapsed="false">
      <c r="A56" s="1" t="n">
        <v>55</v>
      </c>
      <c r="B56" s="1" t="s">
        <v>563</v>
      </c>
      <c r="C56" s="3" t="n">
        <v>0.000977</v>
      </c>
      <c r="D56" s="1" t="n">
        <v>3</v>
      </c>
      <c r="L56" s="4" t="n">
        <v>646</v>
      </c>
      <c r="M56" s="3" t="n">
        <v>0.000651465798045602</v>
      </c>
      <c r="N56" s="1" t="n">
        <v>2</v>
      </c>
      <c r="BQ56" s="1" t="s">
        <v>461</v>
      </c>
      <c r="BR56" s="1" t="n">
        <v>18</v>
      </c>
      <c r="BT56" s="1" t="s">
        <v>564</v>
      </c>
      <c r="BU56" s="1" t="n">
        <v>18</v>
      </c>
      <c r="BZ56" s="1" t="s">
        <v>493</v>
      </c>
      <c r="CA56" s="1" t="n">
        <v>14</v>
      </c>
      <c r="CC56" s="1" t="s">
        <v>296</v>
      </c>
      <c r="CD56" s="1" t="n">
        <v>8</v>
      </c>
      <c r="CI56" s="1" t="s">
        <v>296</v>
      </c>
      <c r="CJ56" s="1" t="n">
        <v>1</v>
      </c>
      <c r="CL56" s="1" t="s">
        <v>122</v>
      </c>
      <c r="CM56" s="1" t="n">
        <v>1</v>
      </c>
      <c r="CO56" s="1" t="s">
        <v>122</v>
      </c>
      <c r="CP56" s="1" t="n">
        <v>0</v>
      </c>
      <c r="CR56" s="1" t="s">
        <v>122</v>
      </c>
      <c r="CS56" s="1" t="n">
        <v>1</v>
      </c>
      <c r="CU56" s="1" t="s">
        <v>122</v>
      </c>
      <c r="CV56" s="1" t="n">
        <v>1</v>
      </c>
      <c r="CX56" s="1" t="s">
        <v>122</v>
      </c>
      <c r="CY56" s="1" t="n">
        <v>0</v>
      </c>
    </row>
    <row r="57" customFormat="false" ht="15" hidden="false" customHeight="false" outlineLevel="0" collapsed="false">
      <c r="A57" s="1" t="n">
        <v>56</v>
      </c>
      <c r="B57" s="1" t="s">
        <v>565</v>
      </c>
      <c r="C57" s="3" t="n">
        <v>0.000326</v>
      </c>
      <c r="D57" s="1" t="n">
        <v>1</v>
      </c>
      <c r="L57" s="4" t="n">
        <v>645</v>
      </c>
      <c r="M57" s="3" t="n">
        <v>0.000651465798045602</v>
      </c>
      <c r="N57" s="1" t="n">
        <v>2</v>
      </c>
      <c r="BQ57" s="1" t="s">
        <v>332</v>
      </c>
      <c r="BR57" s="1" t="n">
        <v>17</v>
      </c>
      <c r="BT57" s="1" t="s">
        <v>566</v>
      </c>
      <c r="BU57" s="1" t="n">
        <v>17</v>
      </c>
      <c r="BZ57" s="1" t="s">
        <v>521</v>
      </c>
      <c r="CA57" s="1" t="n">
        <v>12</v>
      </c>
      <c r="CC57" s="1" t="s">
        <v>494</v>
      </c>
      <c r="CD57" s="1" t="n">
        <v>7</v>
      </c>
      <c r="CI57" s="1" t="s">
        <v>110</v>
      </c>
      <c r="CJ57" s="1" t="n">
        <v>1</v>
      </c>
      <c r="CL57" s="1" t="s">
        <v>164</v>
      </c>
      <c r="CM57" s="1" t="n">
        <v>0</v>
      </c>
      <c r="CO57" s="1" t="s">
        <v>164</v>
      </c>
      <c r="CP57" s="1" t="n">
        <v>0</v>
      </c>
      <c r="CR57" s="1" t="s">
        <v>164</v>
      </c>
      <c r="CS57" s="1" t="n">
        <v>0</v>
      </c>
      <c r="CU57" s="1" t="s">
        <v>164</v>
      </c>
      <c r="CV57" s="1" t="n">
        <v>0</v>
      </c>
      <c r="CX57" s="1" t="s">
        <v>164</v>
      </c>
      <c r="CY57" s="1" t="n">
        <v>1</v>
      </c>
    </row>
    <row r="58" customFormat="false" ht="15" hidden="false" customHeight="false" outlineLevel="0" collapsed="false">
      <c r="A58" s="1" t="n">
        <v>57</v>
      </c>
      <c r="B58" s="1" t="s">
        <v>249</v>
      </c>
      <c r="C58" s="3" t="n">
        <v>0.000326</v>
      </c>
      <c r="D58" s="1" t="n">
        <v>1</v>
      </c>
      <c r="L58" s="4" t="n">
        <v>571</v>
      </c>
      <c r="M58" s="3" t="n">
        <v>0.000651465798045602</v>
      </c>
      <c r="N58" s="1" t="n">
        <v>2</v>
      </c>
      <c r="BQ58" s="1" t="s">
        <v>470</v>
      </c>
      <c r="BR58" s="1" t="n">
        <v>17</v>
      </c>
      <c r="BT58" s="1" t="s">
        <v>567</v>
      </c>
      <c r="BU58" s="1" t="n">
        <v>17</v>
      </c>
      <c r="BZ58" s="1" t="s">
        <v>282</v>
      </c>
      <c r="CA58" s="1" t="n">
        <v>12</v>
      </c>
      <c r="CC58" s="1" t="s">
        <v>568</v>
      </c>
      <c r="CD58" s="1" t="n">
        <v>7</v>
      </c>
      <c r="CI58" s="1" t="s">
        <v>569</v>
      </c>
      <c r="CJ58" s="1" t="n">
        <v>1</v>
      </c>
      <c r="CL58" s="1" t="s">
        <v>485</v>
      </c>
      <c r="CM58" s="1" t="n">
        <v>1</v>
      </c>
      <c r="CO58" s="1" t="s">
        <v>485</v>
      </c>
      <c r="CP58" s="1" t="n">
        <v>1</v>
      </c>
      <c r="CR58" s="1" t="s">
        <v>485</v>
      </c>
      <c r="CS58" s="1" t="n">
        <v>1</v>
      </c>
      <c r="CU58" s="1" t="s">
        <v>485</v>
      </c>
      <c r="CV58" s="1" t="n">
        <v>1</v>
      </c>
      <c r="CX58" s="1" t="s">
        <v>485</v>
      </c>
      <c r="CY58" s="1" t="n">
        <v>1</v>
      </c>
    </row>
    <row r="59" customFormat="false" ht="15" hidden="false" customHeight="false" outlineLevel="0" collapsed="false">
      <c r="L59" s="4" t="n">
        <v>655</v>
      </c>
      <c r="M59" s="3" t="n">
        <v>0.000651465798045602</v>
      </c>
      <c r="N59" s="1" t="n">
        <v>2</v>
      </c>
      <c r="BQ59" s="1" t="s">
        <v>345</v>
      </c>
      <c r="BR59" s="1" t="n">
        <v>16</v>
      </c>
      <c r="BT59" s="1" t="s">
        <v>570</v>
      </c>
      <c r="BU59" s="1" t="n">
        <v>17</v>
      </c>
      <c r="BZ59" s="1" t="s">
        <v>485</v>
      </c>
      <c r="CA59" s="1" t="n">
        <v>12</v>
      </c>
      <c r="CC59" s="1" t="s">
        <v>502</v>
      </c>
      <c r="CD59" s="1" t="n">
        <v>7</v>
      </c>
      <c r="CI59" s="1" t="s">
        <v>571</v>
      </c>
      <c r="CJ59" s="1" t="n">
        <v>1</v>
      </c>
      <c r="CL59" s="1" t="s">
        <v>494</v>
      </c>
      <c r="CM59" s="1" t="n">
        <v>0</v>
      </c>
      <c r="CO59" s="1" t="s">
        <v>494</v>
      </c>
      <c r="CP59" s="1" t="n">
        <v>0</v>
      </c>
      <c r="CR59" s="1" t="s">
        <v>494</v>
      </c>
      <c r="CS59" s="1" t="n">
        <v>0</v>
      </c>
      <c r="CU59" s="1" t="s">
        <v>494</v>
      </c>
      <c r="CV59" s="1" t="n">
        <v>0</v>
      </c>
      <c r="CX59" s="1" t="s">
        <v>494</v>
      </c>
      <c r="CY59" s="1" t="n">
        <v>1</v>
      </c>
    </row>
    <row r="60" customFormat="false" ht="15" hidden="false" customHeight="false" outlineLevel="0" collapsed="false">
      <c r="L60" s="4" t="s">
        <v>572</v>
      </c>
      <c r="M60" s="3" t="n">
        <v>0.000651465798045602</v>
      </c>
      <c r="N60" s="1" t="n">
        <v>2</v>
      </c>
      <c r="BQ60" s="1" t="s">
        <v>334</v>
      </c>
      <c r="BR60" s="1" t="n">
        <v>16</v>
      </c>
      <c r="BT60" s="1" t="s">
        <v>573</v>
      </c>
      <c r="BU60" s="1" t="n">
        <v>16</v>
      </c>
      <c r="BZ60" s="1" t="s">
        <v>550</v>
      </c>
      <c r="CA60" s="1" t="n">
        <v>12</v>
      </c>
      <c r="CC60" s="1" t="s">
        <v>574</v>
      </c>
      <c r="CD60" s="1" t="n">
        <v>7</v>
      </c>
      <c r="CI60" s="1" t="s">
        <v>220</v>
      </c>
      <c r="CJ60" s="1" t="n">
        <v>1</v>
      </c>
      <c r="CL60" s="1" t="s">
        <v>503</v>
      </c>
      <c r="CM60" s="1" t="n">
        <v>1</v>
      </c>
      <c r="CO60" s="1" t="s">
        <v>503</v>
      </c>
      <c r="CP60" s="1" t="n">
        <v>1</v>
      </c>
      <c r="CR60" s="1" t="s">
        <v>503</v>
      </c>
      <c r="CS60" s="1" t="n">
        <v>1</v>
      </c>
      <c r="CU60" s="1" t="s">
        <v>503</v>
      </c>
      <c r="CV60" s="1" t="n">
        <v>1</v>
      </c>
      <c r="CX60" s="1" t="s">
        <v>503</v>
      </c>
      <c r="CY60" s="1" t="n">
        <v>1</v>
      </c>
    </row>
    <row r="61" customFormat="false" ht="15" hidden="false" customHeight="false" outlineLevel="0" collapsed="false">
      <c r="L61" s="4" t="n">
        <v>702</v>
      </c>
      <c r="M61" s="3" t="n">
        <v>0.000651465798045602</v>
      </c>
      <c r="N61" s="1" t="n">
        <v>2</v>
      </c>
      <c r="BQ61" s="1" t="s">
        <v>493</v>
      </c>
      <c r="BR61" s="1" t="n">
        <v>14</v>
      </c>
      <c r="BT61" s="1" t="s">
        <v>575</v>
      </c>
      <c r="BU61" s="1" t="n">
        <v>15</v>
      </c>
      <c r="BZ61" s="1" t="s">
        <v>564</v>
      </c>
      <c r="CA61" s="1" t="n">
        <v>12</v>
      </c>
      <c r="CC61" s="1" t="s">
        <v>576</v>
      </c>
      <c r="CD61" s="1" t="n">
        <v>7</v>
      </c>
      <c r="CI61" s="1" t="s">
        <v>577</v>
      </c>
      <c r="CJ61" s="1" t="n">
        <v>1</v>
      </c>
      <c r="CL61" s="1" t="s">
        <v>578</v>
      </c>
      <c r="CM61" s="1" t="n">
        <v>0</v>
      </c>
      <c r="CO61" s="1" t="s">
        <v>578</v>
      </c>
      <c r="CP61" s="1" t="n">
        <v>0</v>
      </c>
      <c r="CR61" s="1" t="s">
        <v>578</v>
      </c>
      <c r="CS61" s="1" t="n">
        <v>0</v>
      </c>
      <c r="CU61" s="1" t="s">
        <v>578</v>
      </c>
      <c r="CV61" s="1" t="n">
        <v>0</v>
      </c>
      <c r="CX61" s="1" t="s">
        <v>578</v>
      </c>
      <c r="CY61" s="1" t="n">
        <v>0</v>
      </c>
    </row>
    <row r="62" customFormat="false" ht="15" hidden="false" customHeight="false" outlineLevel="0" collapsed="false">
      <c r="L62" s="4" t="n">
        <v>710</v>
      </c>
      <c r="M62" s="3" t="n">
        <v>0.000651465798045602</v>
      </c>
      <c r="N62" s="1" t="n">
        <v>2</v>
      </c>
      <c r="BQ62" s="1" t="s">
        <v>485</v>
      </c>
      <c r="BR62" s="1" t="n">
        <v>12</v>
      </c>
      <c r="BT62" s="1" t="s">
        <v>387</v>
      </c>
      <c r="BU62" s="1" t="n">
        <v>14</v>
      </c>
      <c r="BZ62" s="1" t="s">
        <v>517</v>
      </c>
      <c r="CA62" s="1" t="n">
        <v>10</v>
      </c>
      <c r="CC62" s="1" t="s">
        <v>579</v>
      </c>
      <c r="CD62" s="1" t="n">
        <v>6</v>
      </c>
      <c r="CI62" s="1" t="s">
        <v>470</v>
      </c>
      <c r="CJ62" s="1" t="n">
        <v>1</v>
      </c>
      <c r="CL62" s="1" t="s">
        <v>477</v>
      </c>
      <c r="CM62" s="1" t="n">
        <v>1</v>
      </c>
      <c r="CO62" s="1" t="s">
        <v>477</v>
      </c>
      <c r="CP62" s="1" t="n">
        <v>1</v>
      </c>
      <c r="CR62" s="1" t="s">
        <v>477</v>
      </c>
      <c r="CS62" s="1" t="n">
        <v>1</v>
      </c>
      <c r="CU62" s="1" t="s">
        <v>477</v>
      </c>
      <c r="CV62" s="1" t="n">
        <v>1</v>
      </c>
      <c r="CX62" s="1" t="s">
        <v>477</v>
      </c>
      <c r="CY62" s="1" t="n">
        <v>1</v>
      </c>
    </row>
    <row r="63" customFormat="false" ht="15" hidden="false" customHeight="false" outlineLevel="0" collapsed="false">
      <c r="L63" s="4" t="n">
        <v>581</v>
      </c>
      <c r="M63" s="3" t="n">
        <v>0.000651465798045602</v>
      </c>
      <c r="N63" s="1" t="n">
        <v>2</v>
      </c>
      <c r="BQ63" s="1" t="s">
        <v>517</v>
      </c>
      <c r="BR63" s="1" t="n">
        <v>10</v>
      </c>
      <c r="BT63" s="1" t="s">
        <v>376</v>
      </c>
      <c r="BU63" s="1" t="n">
        <v>13</v>
      </c>
      <c r="BZ63" s="1" t="s">
        <v>542</v>
      </c>
      <c r="CA63" s="1" t="n">
        <v>10</v>
      </c>
      <c r="CC63" s="1" t="s">
        <v>577</v>
      </c>
      <c r="CD63" s="1" t="n">
        <v>6</v>
      </c>
      <c r="CI63" s="1" t="s">
        <v>580</v>
      </c>
      <c r="CJ63" s="1" t="n">
        <v>1</v>
      </c>
      <c r="CL63" s="1" t="s">
        <v>581</v>
      </c>
      <c r="CM63" s="1" t="n">
        <v>0</v>
      </c>
      <c r="CO63" s="1" t="s">
        <v>581</v>
      </c>
      <c r="CP63" s="1" t="n">
        <v>0</v>
      </c>
      <c r="CR63" s="1" t="s">
        <v>581</v>
      </c>
      <c r="CS63" s="1" t="n">
        <v>0</v>
      </c>
      <c r="CU63" s="1" t="s">
        <v>581</v>
      </c>
      <c r="CV63" s="1" t="n">
        <v>0</v>
      </c>
      <c r="CX63" s="1" t="s">
        <v>581</v>
      </c>
      <c r="CY63" s="1" t="n">
        <v>0</v>
      </c>
    </row>
    <row r="64" customFormat="false" ht="15" hidden="false" customHeight="false" outlineLevel="0" collapsed="false">
      <c r="L64" s="4" t="n">
        <v>585</v>
      </c>
      <c r="M64" s="3" t="n">
        <v>0.000651465798045602</v>
      </c>
      <c r="N64" s="1" t="n">
        <v>2</v>
      </c>
      <c r="BQ64" s="1" t="s">
        <v>428</v>
      </c>
      <c r="BR64" s="1" t="n">
        <v>10</v>
      </c>
      <c r="BT64" s="1" t="s">
        <v>582</v>
      </c>
      <c r="BU64" s="1" t="n">
        <v>12</v>
      </c>
      <c r="BZ64" s="1" t="s">
        <v>557</v>
      </c>
      <c r="CA64" s="1" t="n">
        <v>10</v>
      </c>
      <c r="CC64" s="1" t="s">
        <v>580</v>
      </c>
      <c r="CD64" s="1" t="n">
        <v>6</v>
      </c>
      <c r="CI64" s="1" t="s">
        <v>583</v>
      </c>
      <c r="CJ64" s="1" t="n">
        <v>1</v>
      </c>
      <c r="CL64" s="1" t="s">
        <v>584</v>
      </c>
      <c r="CM64" s="1" t="n">
        <v>1</v>
      </c>
      <c r="CO64" s="1" t="s">
        <v>584</v>
      </c>
      <c r="CP64" s="1" t="n">
        <v>1</v>
      </c>
      <c r="CR64" s="1" t="s">
        <v>584</v>
      </c>
      <c r="CS64" s="1" t="n">
        <v>1</v>
      </c>
      <c r="CU64" s="1" t="s">
        <v>584</v>
      </c>
      <c r="CV64" s="1" t="n">
        <v>1</v>
      </c>
      <c r="CX64" s="1" t="s">
        <v>584</v>
      </c>
      <c r="CY64" s="1" t="n">
        <v>0</v>
      </c>
    </row>
    <row r="65" customFormat="false" ht="15" hidden="false" customHeight="false" outlineLevel="0" collapsed="false">
      <c r="L65" s="4" t="s">
        <v>585</v>
      </c>
      <c r="M65" s="3" t="n">
        <v>0.000325732899022801</v>
      </c>
      <c r="N65" s="1" t="n">
        <v>1</v>
      </c>
      <c r="BQ65" s="1" t="s">
        <v>511</v>
      </c>
      <c r="BR65" s="1" t="n">
        <v>10</v>
      </c>
      <c r="BT65" s="1" t="s">
        <v>586</v>
      </c>
      <c r="BU65" s="1" t="n">
        <v>12</v>
      </c>
      <c r="BZ65" s="1" t="s">
        <v>511</v>
      </c>
      <c r="CA65" s="1" t="n">
        <v>10</v>
      </c>
      <c r="CC65" s="1" t="s">
        <v>428</v>
      </c>
      <c r="CD65" s="1" t="n">
        <v>6</v>
      </c>
      <c r="CI65" s="1" t="s">
        <v>307</v>
      </c>
      <c r="CJ65" s="1" t="n">
        <v>1</v>
      </c>
      <c r="CL65" s="1" t="s">
        <v>587</v>
      </c>
      <c r="CM65" s="1" t="n">
        <v>1</v>
      </c>
      <c r="CO65" s="1" t="s">
        <v>587</v>
      </c>
      <c r="CP65" s="1" t="n">
        <v>1</v>
      </c>
      <c r="CR65" s="1" t="s">
        <v>587</v>
      </c>
      <c r="CS65" s="1" t="n">
        <v>1</v>
      </c>
      <c r="CU65" s="1" t="s">
        <v>587</v>
      </c>
      <c r="CV65" s="1" t="n">
        <v>1</v>
      </c>
      <c r="CX65" s="1" t="s">
        <v>587</v>
      </c>
      <c r="CY65" s="1" t="n">
        <v>0</v>
      </c>
    </row>
    <row r="66" customFormat="false" ht="15" hidden="false" customHeight="false" outlineLevel="0" collapsed="false">
      <c r="L66" s="4" t="s">
        <v>588</v>
      </c>
      <c r="M66" s="3" t="n">
        <v>0.000325732899022801</v>
      </c>
      <c r="N66" s="1" t="n">
        <v>1</v>
      </c>
      <c r="BQ66" s="1" t="s">
        <v>529</v>
      </c>
      <c r="BR66" s="1" t="n">
        <v>9</v>
      </c>
      <c r="BT66" s="1" t="s">
        <v>589</v>
      </c>
      <c r="BU66" s="1" t="n">
        <v>12</v>
      </c>
      <c r="BZ66" s="1" t="s">
        <v>534</v>
      </c>
      <c r="CA66" s="1" t="n">
        <v>9</v>
      </c>
      <c r="CC66" s="1" t="s">
        <v>258</v>
      </c>
      <c r="CD66" s="1" t="n">
        <v>6</v>
      </c>
      <c r="CI66" s="1" t="s">
        <v>590</v>
      </c>
      <c r="CJ66" s="1" t="n">
        <v>1</v>
      </c>
      <c r="CL66" s="1" t="s">
        <v>591</v>
      </c>
      <c r="CM66" s="1" t="n">
        <v>0</v>
      </c>
      <c r="CO66" s="1" t="s">
        <v>591</v>
      </c>
      <c r="CP66" s="1" t="n">
        <v>1</v>
      </c>
      <c r="CR66" s="1" t="s">
        <v>591</v>
      </c>
      <c r="CS66" s="1" t="n">
        <v>0</v>
      </c>
      <c r="CU66" s="1" t="s">
        <v>591</v>
      </c>
      <c r="CV66" s="1" t="n">
        <v>1</v>
      </c>
      <c r="CX66" s="1" t="s">
        <v>591</v>
      </c>
      <c r="CY66" s="1" t="n">
        <v>0</v>
      </c>
    </row>
    <row r="67" customFormat="false" ht="15" hidden="false" customHeight="false" outlineLevel="0" collapsed="false">
      <c r="L67" s="4" t="s">
        <v>592</v>
      </c>
      <c r="M67" s="3" t="n">
        <v>0.000325732899022801</v>
      </c>
      <c r="N67" s="1" t="n">
        <v>1</v>
      </c>
      <c r="BQ67" s="1" t="s">
        <v>526</v>
      </c>
      <c r="BR67" s="1" t="n">
        <v>9</v>
      </c>
      <c r="BT67" s="1" t="s">
        <v>593</v>
      </c>
      <c r="BU67" s="1" t="n">
        <v>11</v>
      </c>
      <c r="BZ67" s="1" t="s">
        <v>594</v>
      </c>
      <c r="CA67" s="1" t="n">
        <v>9</v>
      </c>
      <c r="CC67" s="1" t="s">
        <v>437</v>
      </c>
      <c r="CD67" s="1" t="n">
        <v>6</v>
      </c>
      <c r="CI67" s="1" t="s">
        <v>59</v>
      </c>
      <c r="CJ67" s="1" t="n">
        <v>1</v>
      </c>
      <c r="CL67" s="1" t="s">
        <v>595</v>
      </c>
      <c r="CM67" s="1" t="n">
        <v>0</v>
      </c>
      <c r="CO67" s="1" t="s">
        <v>595</v>
      </c>
      <c r="CP67" s="1" t="n">
        <v>0</v>
      </c>
      <c r="CR67" s="1" t="s">
        <v>595</v>
      </c>
      <c r="CS67" s="1" t="n">
        <v>0</v>
      </c>
      <c r="CU67" s="1" t="s">
        <v>595</v>
      </c>
      <c r="CV67" s="1" t="n">
        <v>1</v>
      </c>
      <c r="CX67" s="1" t="s">
        <v>595</v>
      </c>
      <c r="CY67" s="1" t="n">
        <v>0</v>
      </c>
    </row>
    <row r="68" customFormat="false" ht="15" hidden="false" customHeight="false" outlineLevel="0" collapsed="false">
      <c r="L68" s="4" t="s">
        <v>596</v>
      </c>
      <c r="M68" s="3" t="n">
        <v>0.000325732899022801</v>
      </c>
      <c r="N68" s="1" t="n">
        <v>1</v>
      </c>
      <c r="BQ68" s="1" t="s">
        <v>534</v>
      </c>
      <c r="BR68" s="1" t="n">
        <v>9</v>
      </c>
      <c r="BT68" s="1" t="s">
        <v>597</v>
      </c>
      <c r="BU68" s="1" t="n">
        <v>10</v>
      </c>
      <c r="BZ68" s="1" t="s">
        <v>526</v>
      </c>
      <c r="CA68" s="1" t="n">
        <v>9</v>
      </c>
      <c r="CC68" s="1" t="s">
        <v>598</v>
      </c>
      <c r="CD68" s="1" t="n">
        <v>6</v>
      </c>
      <c r="CI68" s="1" t="s">
        <v>206</v>
      </c>
      <c r="CJ68" s="1" t="n">
        <v>1</v>
      </c>
      <c r="CL68" s="1" t="s">
        <v>599</v>
      </c>
      <c r="CM68" s="1" t="n">
        <v>1</v>
      </c>
      <c r="CO68" s="1" t="s">
        <v>599</v>
      </c>
      <c r="CP68" s="1" t="n">
        <v>1</v>
      </c>
      <c r="CR68" s="1" t="s">
        <v>599</v>
      </c>
      <c r="CS68" s="1" t="n">
        <v>1</v>
      </c>
      <c r="CU68" s="1" t="s">
        <v>599</v>
      </c>
      <c r="CV68" s="1" t="n">
        <v>1</v>
      </c>
      <c r="CX68" s="1" t="s">
        <v>599</v>
      </c>
      <c r="CY68" s="1" t="n">
        <v>0</v>
      </c>
    </row>
    <row r="69" customFormat="false" ht="15" hidden="false" customHeight="false" outlineLevel="0" collapsed="false">
      <c r="L69" s="4" t="s">
        <v>600</v>
      </c>
      <c r="M69" s="3" t="n">
        <v>0.000325732899022801</v>
      </c>
      <c r="N69" s="1" t="n">
        <v>1</v>
      </c>
      <c r="BQ69" s="1" t="s">
        <v>557</v>
      </c>
      <c r="BR69" s="1" t="n">
        <v>8</v>
      </c>
      <c r="BT69" s="1" t="s">
        <v>601</v>
      </c>
      <c r="BU69" s="1" t="n">
        <v>10</v>
      </c>
      <c r="BZ69" s="1" t="s">
        <v>357</v>
      </c>
      <c r="CA69" s="1" t="n">
        <v>9</v>
      </c>
      <c r="CC69" s="1" t="s">
        <v>246</v>
      </c>
      <c r="CD69" s="1" t="n">
        <v>5</v>
      </c>
      <c r="CI69" s="1" t="s">
        <v>602</v>
      </c>
      <c r="CJ69" s="1" t="n">
        <v>1</v>
      </c>
      <c r="CL69" s="1" t="s">
        <v>603</v>
      </c>
      <c r="CM69" s="1" t="n">
        <v>1</v>
      </c>
      <c r="CO69" s="1" t="s">
        <v>603</v>
      </c>
      <c r="CP69" s="1" t="n">
        <v>1</v>
      </c>
      <c r="CR69" s="1" t="s">
        <v>603</v>
      </c>
      <c r="CS69" s="1" t="n">
        <v>0</v>
      </c>
      <c r="CU69" s="1" t="s">
        <v>603</v>
      </c>
      <c r="CV69" s="1" t="n">
        <v>1</v>
      </c>
      <c r="CX69" s="1" t="s">
        <v>603</v>
      </c>
      <c r="CY69" s="1" t="n">
        <v>1</v>
      </c>
    </row>
    <row r="70" customFormat="false" ht="15" hidden="false" customHeight="false" outlineLevel="0" collapsed="false">
      <c r="L70" s="4" t="s">
        <v>604</v>
      </c>
      <c r="M70" s="3" t="n">
        <v>0.000325732899022801</v>
      </c>
      <c r="N70" s="1" t="n">
        <v>1</v>
      </c>
      <c r="BQ70" s="1" t="s">
        <v>538</v>
      </c>
      <c r="BR70" s="1" t="n">
        <v>8</v>
      </c>
      <c r="BT70" s="1" t="s">
        <v>605</v>
      </c>
      <c r="BU70" s="1" t="n">
        <v>10</v>
      </c>
      <c r="BZ70" s="1" t="s">
        <v>529</v>
      </c>
      <c r="CA70" s="1" t="n">
        <v>9</v>
      </c>
      <c r="CC70" s="1" t="s">
        <v>177</v>
      </c>
      <c r="CD70" s="1" t="n">
        <v>5</v>
      </c>
      <c r="CI70" s="1" t="s">
        <v>606</v>
      </c>
      <c r="CJ70" s="1" t="n">
        <v>1</v>
      </c>
      <c r="CL70" s="1" t="s">
        <v>469</v>
      </c>
      <c r="CM70" s="1" t="n">
        <v>1</v>
      </c>
      <c r="CO70" s="1" t="s">
        <v>469</v>
      </c>
      <c r="CP70" s="1" t="n">
        <v>1</v>
      </c>
      <c r="CR70" s="1" t="s">
        <v>469</v>
      </c>
      <c r="CS70" s="1" t="n">
        <v>1</v>
      </c>
      <c r="CU70" s="1" t="s">
        <v>469</v>
      </c>
      <c r="CV70" s="1" t="n">
        <v>1</v>
      </c>
      <c r="CX70" s="1" t="s">
        <v>469</v>
      </c>
      <c r="CY70" s="1" t="n">
        <v>0</v>
      </c>
    </row>
    <row r="71" customFormat="false" ht="15" hidden="false" customHeight="false" outlineLevel="0" collapsed="false">
      <c r="L71" s="4" t="s">
        <v>607</v>
      </c>
      <c r="M71" s="3" t="n">
        <v>0.000325732899022801</v>
      </c>
      <c r="N71" s="1" t="n">
        <v>1</v>
      </c>
      <c r="BQ71" s="1" t="s">
        <v>97</v>
      </c>
      <c r="BR71" s="1" t="n">
        <v>8</v>
      </c>
      <c r="BT71" s="1" t="s">
        <v>608</v>
      </c>
      <c r="BU71" s="1" t="n">
        <v>10</v>
      </c>
      <c r="BZ71" s="1" t="s">
        <v>609</v>
      </c>
      <c r="CA71" s="1" t="n">
        <v>9</v>
      </c>
      <c r="CC71" s="1" t="s">
        <v>205</v>
      </c>
      <c r="CD71" s="1" t="n">
        <v>5</v>
      </c>
      <c r="CI71" s="1" t="s">
        <v>610</v>
      </c>
      <c r="CJ71" s="1" t="n">
        <v>1</v>
      </c>
      <c r="CL71" s="1" t="s">
        <v>460</v>
      </c>
      <c r="CM71" s="1" t="n">
        <v>1</v>
      </c>
      <c r="CO71" s="1" t="s">
        <v>460</v>
      </c>
      <c r="CP71" s="1" t="n">
        <v>1</v>
      </c>
      <c r="CR71" s="1" t="s">
        <v>460</v>
      </c>
      <c r="CS71" s="1" t="n">
        <v>1</v>
      </c>
      <c r="CU71" s="1" t="s">
        <v>460</v>
      </c>
      <c r="CV71" s="1" t="n">
        <v>1</v>
      </c>
      <c r="CX71" s="1" t="s">
        <v>460</v>
      </c>
      <c r="CY71" s="1" t="n">
        <v>0</v>
      </c>
    </row>
    <row r="72" customFormat="false" ht="15" hidden="false" customHeight="false" outlineLevel="0" collapsed="false">
      <c r="L72" s="4" t="s">
        <v>611</v>
      </c>
      <c r="M72" s="3" t="n">
        <v>0.000325732899022801</v>
      </c>
      <c r="N72" s="1" t="n">
        <v>1</v>
      </c>
      <c r="BQ72" s="1" t="s">
        <v>560</v>
      </c>
      <c r="BR72" s="1" t="n">
        <v>8</v>
      </c>
      <c r="BT72" s="1" t="s">
        <v>612</v>
      </c>
      <c r="BU72" s="1" t="n">
        <v>10</v>
      </c>
      <c r="BZ72" s="1" t="s">
        <v>613</v>
      </c>
      <c r="CA72" s="1" t="n">
        <v>9</v>
      </c>
      <c r="CC72" s="1" t="s">
        <v>309</v>
      </c>
      <c r="CD72" s="1" t="n">
        <v>5</v>
      </c>
      <c r="CI72" s="1" t="s">
        <v>568</v>
      </c>
      <c r="CJ72" s="1" t="n">
        <v>1</v>
      </c>
      <c r="CL72" s="1" t="s">
        <v>614</v>
      </c>
      <c r="CM72" s="1" t="n">
        <v>0</v>
      </c>
      <c r="CO72" s="1" t="s">
        <v>614</v>
      </c>
      <c r="CP72" s="1" t="n">
        <v>0</v>
      </c>
      <c r="CR72" s="1" t="s">
        <v>614</v>
      </c>
      <c r="CS72" s="1" t="n">
        <v>0</v>
      </c>
      <c r="CU72" s="1" t="s">
        <v>614</v>
      </c>
      <c r="CV72" s="1" t="n">
        <v>0</v>
      </c>
      <c r="CX72" s="1" t="s">
        <v>614</v>
      </c>
      <c r="CY72" s="1" t="n">
        <v>0</v>
      </c>
    </row>
    <row r="73" customFormat="false" ht="15" hidden="false" customHeight="false" outlineLevel="0" collapsed="false">
      <c r="L73" s="4" t="s">
        <v>615</v>
      </c>
      <c r="M73" s="3" t="n">
        <v>0.000325732899022801</v>
      </c>
      <c r="N73" s="1" t="n">
        <v>1</v>
      </c>
      <c r="BQ73" s="1" t="s">
        <v>452</v>
      </c>
      <c r="BR73" s="1" t="n">
        <v>8</v>
      </c>
      <c r="BT73" s="1" t="s">
        <v>616</v>
      </c>
      <c r="BU73" s="1" t="n">
        <v>10</v>
      </c>
      <c r="BZ73" s="1" t="s">
        <v>617</v>
      </c>
      <c r="CA73" s="1" t="n">
        <v>8</v>
      </c>
      <c r="CC73" s="1" t="s">
        <v>618</v>
      </c>
      <c r="CD73" s="1" t="n">
        <v>5</v>
      </c>
      <c r="CI73" s="1" t="s">
        <v>233</v>
      </c>
      <c r="CJ73" s="1" t="n">
        <v>1</v>
      </c>
      <c r="CL73" s="1" t="s">
        <v>619</v>
      </c>
      <c r="CM73" s="1" t="n">
        <v>0</v>
      </c>
      <c r="CO73" s="1" t="s">
        <v>619</v>
      </c>
      <c r="CP73" s="1" t="n">
        <v>0</v>
      </c>
      <c r="CR73" s="1" t="s">
        <v>619</v>
      </c>
      <c r="CS73" s="1" t="n">
        <v>1</v>
      </c>
      <c r="CU73" s="1" t="s">
        <v>619</v>
      </c>
      <c r="CV73" s="1" t="n">
        <v>1</v>
      </c>
      <c r="CX73" s="1" t="s">
        <v>619</v>
      </c>
      <c r="CY73" s="1" t="n">
        <v>0</v>
      </c>
    </row>
    <row r="74" customFormat="false" ht="15" hidden="false" customHeight="false" outlineLevel="0" collapsed="false">
      <c r="L74" s="4" t="s">
        <v>620</v>
      </c>
      <c r="M74" s="3" t="n">
        <v>0.000325732899022801</v>
      </c>
      <c r="N74" s="1" t="n">
        <v>1</v>
      </c>
      <c r="BQ74" s="1" t="s">
        <v>551</v>
      </c>
      <c r="BR74" s="1" t="n">
        <v>8</v>
      </c>
      <c r="BT74" s="1" t="s">
        <v>621</v>
      </c>
      <c r="BU74" s="1" t="n">
        <v>10</v>
      </c>
      <c r="BZ74" s="1" t="s">
        <v>551</v>
      </c>
      <c r="CA74" s="1" t="n">
        <v>8</v>
      </c>
      <c r="CC74" s="1" t="s">
        <v>583</v>
      </c>
      <c r="CD74" s="1" t="n">
        <v>5</v>
      </c>
      <c r="CI74" s="1" t="s">
        <v>390</v>
      </c>
      <c r="CJ74" s="1" t="n">
        <v>1</v>
      </c>
      <c r="CL74" s="1" t="s">
        <v>378</v>
      </c>
      <c r="CM74" s="1" t="n">
        <v>1</v>
      </c>
      <c r="CO74" s="1" t="s">
        <v>378</v>
      </c>
      <c r="CP74" s="1" t="n">
        <v>1</v>
      </c>
      <c r="CR74" s="1" t="s">
        <v>378</v>
      </c>
      <c r="CS74" s="1" t="n">
        <v>1</v>
      </c>
      <c r="CU74" s="1" t="s">
        <v>378</v>
      </c>
      <c r="CV74" s="1" t="n">
        <v>1</v>
      </c>
      <c r="CX74" s="1" t="s">
        <v>378</v>
      </c>
      <c r="CY74" s="1" t="n">
        <v>1</v>
      </c>
    </row>
    <row r="75" customFormat="false" ht="15" hidden="false" customHeight="false" outlineLevel="0" collapsed="false">
      <c r="L75" s="4" t="s">
        <v>622</v>
      </c>
      <c r="M75" s="3" t="n">
        <v>0.000325732899022801</v>
      </c>
      <c r="N75" s="1" t="n">
        <v>1</v>
      </c>
      <c r="BQ75" s="1" t="s">
        <v>296</v>
      </c>
      <c r="BR75" s="1" t="n">
        <v>8</v>
      </c>
      <c r="BT75" s="1" t="s">
        <v>617</v>
      </c>
      <c r="BU75" s="1" t="n">
        <v>10</v>
      </c>
      <c r="BZ75" s="1" t="s">
        <v>605</v>
      </c>
      <c r="CA75" s="1" t="n">
        <v>8</v>
      </c>
      <c r="CC75" s="1" t="s">
        <v>165</v>
      </c>
      <c r="CD75" s="1" t="n">
        <v>5</v>
      </c>
      <c r="CI75" s="1" t="s">
        <v>623</v>
      </c>
      <c r="CJ75" s="1" t="n">
        <v>1</v>
      </c>
      <c r="CL75" s="1" t="s">
        <v>493</v>
      </c>
      <c r="CM75" s="1" t="n">
        <v>1</v>
      </c>
      <c r="CO75" s="1" t="s">
        <v>493</v>
      </c>
      <c r="CP75" s="1" t="n">
        <v>1</v>
      </c>
      <c r="CR75" s="1" t="s">
        <v>493</v>
      </c>
      <c r="CS75" s="1" t="n">
        <v>1</v>
      </c>
      <c r="CU75" s="1" t="s">
        <v>493</v>
      </c>
      <c r="CV75" s="1" t="n">
        <v>1</v>
      </c>
      <c r="CX75" s="1" t="s">
        <v>493</v>
      </c>
      <c r="CY75" s="1" t="n">
        <v>1</v>
      </c>
    </row>
    <row r="76" customFormat="false" ht="15" hidden="false" customHeight="false" outlineLevel="0" collapsed="false">
      <c r="L76" s="4" t="s">
        <v>624</v>
      </c>
      <c r="M76" s="3" t="n">
        <v>0.000325732899022801</v>
      </c>
      <c r="N76" s="1" t="n">
        <v>1</v>
      </c>
      <c r="BQ76" s="1" t="s">
        <v>406</v>
      </c>
      <c r="BR76" s="1" t="n">
        <v>8</v>
      </c>
      <c r="BT76" s="1" t="s">
        <v>613</v>
      </c>
      <c r="BU76" s="1" t="n">
        <v>9</v>
      </c>
      <c r="BZ76" s="1" t="s">
        <v>538</v>
      </c>
      <c r="CA76" s="1" t="n">
        <v>8</v>
      </c>
      <c r="CC76" s="1" t="s">
        <v>390</v>
      </c>
      <c r="CD76" s="1" t="n">
        <v>4</v>
      </c>
      <c r="CI76" s="1" t="s">
        <v>625</v>
      </c>
      <c r="CJ76" s="1" t="n">
        <v>1</v>
      </c>
      <c r="CL76" s="1" t="s">
        <v>125</v>
      </c>
      <c r="CM76" s="1" t="n">
        <v>1</v>
      </c>
      <c r="CO76" s="1" t="s">
        <v>125</v>
      </c>
      <c r="CP76" s="1" t="n">
        <v>1</v>
      </c>
      <c r="CR76" s="1" t="s">
        <v>125</v>
      </c>
      <c r="CS76" s="1" t="n">
        <v>1</v>
      </c>
      <c r="CU76" s="1" t="s">
        <v>125</v>
      </c>
      <c r="CV76" s="1" t="n">
        <v>1</v>
      </c>
      <c r="CX76" s="1" t="s">
        <v>125</v>
      </c>
      <c r="CY76" s="1" t="n">
        <v>1</v>
      </c>
    </row>
    <row r="77" customFormat="false" ht="15" hidden="false" customHeight="false" outlineLevel="0" collapsed="false">
      <c r="L77" s="4" t="s">
        <v>626</v>
      </c>
      <c r="M77" s="3" t="n">
        <v>0.000325732899022801</v>
      </c>
      <c r="N77" s="1" t="n">
        <v>1</v>
      </c>
      <c r="BQ77" s="1" t="s">
        <v>542</v>
      </c>
      <c r="BR77" s="1" t="n">
        <v>8</v>
      </c>
      <c r="BT77" s="1" t="s">
        <v>627</v>
      </c>
      <c r="BU77" s="1" t="n">
        <v>9</v>
      </c>
      <c r="BZ77" s="1" t="s">
        <v>597</v>
      </c>
      <c r="CA77" s="1" t="n">
        <v>8</v>
      </c>
      <c r="CC77" s="1" t="s">
        <v>78</v>
      </c>
      <c r="CD77" s="1" t="n">
        <v>4</v>
      </c>
      <c r="CI77" s="1" t="s">
        <v>108</v>
      </c>
      <c r="CJ77" s="1" t="n">
        <v>1</v>
      </c>
      <c r="CL77" s="1" t="s">
        <v>461</v>
      </c>
      <c r="CM77" s="1" t="n">
        <v>1</v>
      </c>
      <c r="CO77" s="1" t="s">
        <v>461</v>
      </c>
      <c r="CP77" s="1" t="n">
        <v>1</v>
      </c>
      <c r="CR77" s="1" t="s">
        <v>461</v>
      </c>
      <c r="CS77" s="1" t="n">
        <v>1</v>
      </c>
      <c r="CU77" s="1" t="s">
        <v>461</v>
      </c>
      <c r="CV77" s="1" t="n">
        <v>1</v>
      </c>
      <c r="CX77" s="1" t="s">
        <v>461</v>
      </c>
      <c r="CY77" s="1" t="n">
        <v>1</v>
      </c>
    </row>
    <row r="78" customFormat="false" ht="15" hidden="false" customHeight="false" outlineLevel="0" collapsed="false">
      <c r="L78" s="4" t="s">
        <v>628</v>
      </c>
      <c r="M78" s="3" t="n">
        <v>0.000325732899022801</v>
      </c>
      <c r="N78" s="1" t="n">
        <v>1</v>
      </c>
      <c r="BQ78" s="1" t="s">
        <v>320</v>
      </c>
      <c r="BR78" s="1" t="n">
        <v>8</v>
      </c>
      <c r="BT78" s="1" t="s">
        <v>629</v>
      </c>
      <c r="BU78" s="1" t="n">
        <v>9</v>
      </c>
      <c r="BZ78" s="1" t="s">
        <v>452</v>
      </c>
      <c r="CA78" s="1" t="n">
        <v>8</v>
      </c>
      <c r="CC78" s="1" t="s">
        <v>388</v>
      </c>
      <c r="CD78" s="1" t="n">
        <v>4</v>
      </c>
      <c r="CI78" s="1" t="s">
        <v>209</v>
      </c>
      <c r="CJ78" s="1" t="n">
        <v>1</v>
      </c>
      <c r="CL78" s="1" t="s">
        <v>257</v>
      </c>
      <c r="CM78" s="1" t="n">
        <v>1</v>
      </c>
      <c r="CO78" s="1" t="s">
        <v>257</v>
      </c>
      <c r="CP78" s="1" t="n">
        <v>1</v>
      </c>
      <c r="CR78" s="1" t="s">
        <v>257</v>
      </c>
      <c r="CS78" s="1" t="n">
        <v>1</v>
      </c>
      <c r="CU78" s="1" t="s">
        <v>257</v>
      </c>
      <c r="CV78" s="1" t="n">
        <v>1</v>
      </c>
      <c r="CX78" s="1" t="s">
        <v>257</v>
      </c>
      <c r="CY78" s="1" t="n">
        <v>1</v>
      </c>
    </row>
    <row r="79" customFormat="false" ht="15" hidden="false" customHeight="false" outlineLevel="0" collapsed="false">
      <c r="L79" s="4" t="s">
        <v>630</v>
      </c>
      <c r="M79" s="3" t="n">
        <v>0.000325732899022801</v>
      </c>
      <c r="N79" s="1" t="n">
        <v>1</v>
      </c>
      <c r="BQ79" s="1" t="s">
        <v>502</v>
      </c>
      <c r="BR79" s="1" t="n">
        <v>8</v>
      </c>
      <c r="BT79" s="1" t="s">
        <v>631</v>
      </c>
      <c r="BU79" s="1" t="n">
        <v>9</v>
      </c>
      <c r="BZ79" s="1" t="s">
        <v>560</v>
      </c>
      <c r="CA79" s="1" t="n">
        <v>8</v>
      </c>
      <c r="CC79" s="1" t="s">
        <v>632</v>
      </c>
      <c r="CD79" s="1" t="n">
        <v>3</v>
      </c>
      <c r="CI79" s="1" t="s">
        <v>633</v>
      </c>
      <c r="CJ79" s="1" t="n">
        <v>1</v>
      </c>
      <c r="CL79" s="1" t="s">
        <v>138</v>
      </c>
      <c r="CM79" s="1" t="n">
        <v>1</v>
      </c>
      <c r="CO79" s="1" t="s">
        <v>138</v>
      </c>
      <c r="CP79" s="1" t="n">
        <v>1</v>
      </c>
      <c r="CR79" s="1" t="s">
        <v>138</v>
      </c>
      <c r="CS79" s="1" t="n">
        <v>1</v>
      </c>
      <c r="CU79" s="1" t="s">
        <v>138</v>
      </c>
      <c r="CV79" s="1" t="n">
        <v>1</v>
      </c>
      <c r="CX79" s="1" t="s">
        <v>138</v>
      </c>
      <c r="CY79" s="1" t="n">
        <v>1</v>
      </c>
    </row>
    <row r="80" customFormat="false" ht="15" hidden="false" customHeight="false" outlineLevel="0" collapsed="false">
      <c r="L80" s="4" t="s">
        <v>634</v>
      </c>
      <c r="M80" s="3" t="n">
        <v>0.000325732899022801</v>
      </c>
      <c r="N80" s="1" t="n">
        <v>1</v>
      </c>
      <c r="BQ80" s="1" t="s">
        <v>574</v>
      </c>
      <c r="BR80" s="1" t="n">
        <v>7</v>
      </c>
      <c r="BT80" s="1" t="s">
        <v>635</v>
      </c>
      <c r="BU80" s="1" t="n">
        <v>9</v>
      </c>
      <c r="BZ80" s="1" t="s">
        <v>546</v>
      </c>
      <c r="CA80" s="1" t="n">
        <v>8</v>
      </c>
      <c r="CC80" s="1" t="s">
        <v>484</v>
      </c>
      <c r="CD80" s="1" t="n">
        <v>3</v>
      </c>
      <c r="CI80" s="1" t="s">
        <v>81</v>
      </c>
      <c r="CJ80" s="1" t="n">
        <v>1</v>
      </c>
      <c r="CL80" s="1" t="s">
        <v>271</v>
      </c>
      <c r="CM80" s="1" t="n">
        <v>1</v>
      </c>
      <c r="CO80" s="1" t="s">
        <v>271</v>
      </c>
      <c r="CP80" s="1" t="n">
        <v>1</v>
      </c>
      <c r="CR80" s="1" t="s">
        <v>271</v>
      </c>
      <c r="CS80" s="1" t="n">
        <v>1</v>
      </c>
      <c r="CU80" s="1" t="s">
        <v>271</v>
      </c>
      <c r="CV80" s="1" t="n">
        <v>1</v>
      </c>
      <c r="CX80" s="1" t="s">
        <v>271</v>
      </c>
      <c r="CY80" s="1" t="n">
        <v>1</v>
      </c>
    </row>
    <row r="81" customFormat="false" ht="15" hidden="false" customHeight="false" outlineLevel="0" collapsed="false">
      <c r="L81" s="4" t="s">
        <v>636</v>
      </c>
      <c r="M81" s="3" t="n">
        <v>0.000325732899022801</v>
      </c>
      <c r="N81" s="1" t="n">
        <v>1</v>
      </c>
      <c r="BQ81" s="1" t="s">
        <v>568</v>
      </c>
      <c r="BR81" s="1" t="n">
        <v>7</v>
      </c>
      <c r="BT81" s="1" t="s">
        <v>637</v>
      </c>
      <c r="BU81" s="1" t="n">
        <v>9</v>
      </c>
      <c r="BZ81" s="1" t="s">
        <v>296</v>
      </c>
      <c r="CA81" s="1" t="n">
        <v>8</v>
      </c>
      <c r="CC81" s="1" t="s">
        <v>462</v>
      </c>
      <c r="CD81" s="1" t="n">
        <v>3</v>
      </c>
      <c r="CI81" s="1" t="s">
        <v>638</v>
      </c>
      <c r="CJ81" s="1" t="n">
        <v>1</v>
      </c>
      <c r="CL81" s="1" t="s">
        <v>191</v>
      </c>
      <c r="CM81" s="1" t="n">
        <v>1</v>
      </c>
      <c r="CO81" s="1" t="s">
        <v>191</v>
      </c>
      <c r="CP81" s="1" t="n">
        <v>1</v>
      </c>
      <c r="CR81" s="1" t="s">
        <v>191</v>
      </c>
      <c r="CS81" s="1" t="n">
        <v>1</v>
      </c>
      <c r="CU81" s="1" t="s">
        <v>191</v>
      </c>
      <c r="CV81" s="1" t="n">
        <v>1</v>
      </c>
      <c r="CX81" s="1" t="s">
        <v>191</v>
      </c>
      <c r="CY81" s="1" t="n">
        <v>1</v>
      </c>
    </row>
    <row r="82" customFormat="false" ht="15" hidden="false" customHeight="false" outlineLevel="0" collapsed="false">
      <c r="L82" s="4" t="s">
        <v>639</v>
      </c>
      <c r="M82" s="3" t="n">
        <v>0.000325732899022801</v>
      </c>
      <c r="N82" s="1" t="n">
        <v>1</v>
      </c>
      <c r="BQ82" s="1" t="s">
        <v>576</v>
      </c>
      <c r="BR82" s="1" t="n">
        <v>7</v>
      </c>
      <c r="BT82" s="1" t="s">
        <v>609</v>
      </c>
      <c r="BU82" s="1" t="n">
        <v>9</v>
      </c>
      <c r="BZ82" s="1" t="s">
        <v>219</v>
      </c>
      <c r="CA82" s="1" t="n">
        <v>8</v>
      </c>
      <c r="CC82" s="1" t="s">
        <v>347</v>
      </c>
      <c r="CD82" s="1" t="n">
        <v>3</v>
      </c>
      <c r="CI82" s="1" t="s">
        <v>293</v>
      </c>
      <c r="CJ82" s="1" t="n">
        <v>1</v>
      </c>
      <c r="CL82" s="1" t="s">
        <v>176</v>
      </c>
      <c r="CM82" s="1" t="n">
        <v>1</v>
      </c>
      <c r="CO82" s="1" t="s">
        <v>176</v>
      </c>
      <c r="CP82" s="1" t="n">
        <v>1</v>
      </c>
      <c r="CR82" s="1" t="s">
        <v>176</v>
      </c>
      <c r="CS82" s="1" t="n">
        <v>1</v>
      </c>
      <c r="CU82" s="1" t="s">
        <v>176</v>
      </c>
      <c r="CV82" s="1" t="n">
        <v>1</v>
      </c>
      <c r="CX82" s="1" t="s">
        <v>176</v>
      </c>
      <c r="CY82" s="1" t="n">
        <v>1</v>
      </c>
    </row>
    <row r="83" customFormat="false" ht="15" hidden="false" customHeight="false" outlineLevel="0" collapsed="false">
      <c r="L83" s="4" t="s">
        <v>640</v>
      </c>
      <c r="M83" s="3" t="n">
        <v>0.000325732899022801</v>
      </c>
      <c r="N83" s="1" t="n">
        <v>1</v>
      </c>
      <c r="BQ83" s="1" t="s">
        <v>494</v>
      </c>
      <c r="BR83" s="1" t="n">
        <v>7</v>
      </c>
      <c r="BT83" s="1" t="s">
        <v>594</v>
      </c>
      <c r="BU83" s="1" t="n">
        <v>9</v>
      </c>
      <c r="BZ83" s="1" t="s">
        <v>641</v>
      </c>
      <c r="CA83" s="1" t="n">
        <v>8</v>
      </c>
      <c r="CC83" s="1" t="s">
        <v>221</v>
      </c>
      <c r="CD83" s="1" t="n">
        <v>3</v>
      </c>
      <c r="CI83" s="1" t="s">
        <v>397</v>
      </c>
      <c r="CJ83" s="1" t="n">
        <v>1</v>
      </c>
      <c r="CL83" s="1" t="s">
        <v>642</v>
      </c>
      <c r="CM83" s="1" t="n">
        <v>0</v>
      </c>
      <c r="CO83" s="1" t="s">
        <v>642</v>
      </c>
      <c r="CP83" s="1" t="n">
        <v>0</v>
      </c>
      <c r="CR83" s="1" t="s">
        <v>642</v>
      </c>
      <c r="CS83" s="1" t="n">
        <v>0</v>
      </c>
      <c r="CU83" s="1" t="s">
        <v>642</v>
      </c>
      <c r="CV83" s="1" t="n">
        <v>0</v>
      </c>
      <c r="CX83" s="1" t="s">
        <v>642</v>
      </c>
      <c r="CY83" s="1" t="n">
        <v>0</v>
      </c>
    </row>
    <row r="84" customFormat="false" ht="15" hidden="false" customHeight="false" outlineLevel="0" collapsed="false">
      <c r="L84" s="4" t="s">
        <v>643</v>
      </c>
      <c r="M84" s="3" t="n">
        <v>0.000325732899022801</v>
      </c>
      <c r="N84" s="1" t="n">
        <v>1</v>
      </c>
      <c r="BQ84" s="1" t="s">
        <v>437</v>
      </c>
      <c r="BR84" s="1" t="n">
        <v>6</v>
      </c>
      <c r="BT84" s="1" t="s">
        <v>644</v>
      </c>
      <c r="BU84" s="1" t="n">
        <v>8</v>
      </c>
      <c r="BZ84" s="1" t="s">
        <v>320</v>
      </c>
      <c r="CA84" s="1" t="n">
        <v>8</v>
      </c>
      <c r="CC84" s="1" t="s">
        <v>590</v>
      </c>
      <c r="CD84" s="1" t="n">
        <v>3</v>
      </c>
      <c r="CI84" s="1" t="s">
        <v>645</v>
      </c>
      <c r="CJ84" s="1" t="n">
        <v>1</v>
      </c>
      <c r="CL84" s="1" t="s">
        <v>646</v>
      </c>
      <c r="CM84" s="1" t="n">
        <v>0</v>
      </c>
      <c r="CO84" s="1" t="s">
        <v>646</v>
      </c>
      <c r="CP84" s="1" t="n">
        <v>0</v>
      </c>
      <c r="CR84" s="1" t="s">
        <v>646</v>
      </c>
      <c r="CS84" s="1" t="n">
        <v>0</v>
      </c>
      <c r="CU84" s="1" t="s">
        <v>646</v>
      </c>
      <c r="CV84" s="1" t="n">
        <v>0</v>
      </c>
      <c r="CX84" s="1" t="s">
        <v>646</v>
      </c>
      <c r="CY84" s="1" t="n">
        <v>0</v>
      </c>
    </row>
    <row r="85" customFormat="false" ht="15" hidden="false" customHeight="false" outlineLevel="0" collapsed="false">
      <c r="L85" s="4" t="s">
        <v>647</v>
      </c>
      <c r="M85" s="3" t="n">
        <v>0.000325732899022801</v>
      </c>
      <c r="N85" s="1" t="n">
        <v>1</v>
      </c>
      <c r="BQ85" s="1" t="s">
        <v>579</v>
      </c>
      <c r="BR85" s="1" t="n">
        <v>6</v>
      </c>
      <c r="BT85" s="1" t="s">
        <v>641</v>
      </c>
      <c r="BU85" s="1" t="n">
        <v>8</v>
      </c>
      <c r="BZ85" s="1" t="s">
        <v>97</v>
      </c>
      <c r="CA85" s="1" t="n">
        <v>8</v>
      </c>
      <c r="CC85" s="1" t="s">
        <v>648</v>
      </c>
      <c r="CD85" s="1" t="n">
        <v>3</v>
      </c>
      <c r="CI85" s="1" t="s">
        <v>219</v>
      </c>
      <c r="CJ85" s="1" t="n">
        <v>1</v>
      </c>
      <c r="CL85" s="1" t="s">
        <v>649</v>
      </c>
      <c r="CM85" s="1" t="n">
        <v>0</v>
      </c>
      <c r="CO85" s="1" t="s">
        <v>649</v>
      </c>
      <c r="CP85" s="1" t="n">
        <v>0</v>
      </c>
      <c r="CR85" s="1" t="s">
        <v>649</v>
      </c>
      <c r="CS85" s="1" t="n">
        <v>0</v>
      </c>
      <c r="CU85" s="1" t="s">
        <v>649</v>
      </c>
      <c r="CV85" s="1" t="n">
        <v>0</v>
      </c>
      <c r="CX85" s="1" t="s">
        <v>649</v>
      </c>
      <c r="CY85" s="1" t="n">
        <v>0</v>
      </c>
    </row>
    <row r="86" customFormat="false" ht="15" hidden="false" customHeight="false" outlineLevel="0" collapsed="false">
      <c r="L86" s="4" t="s">
        <v>650</v>
      </c>
      <c r="M86" s="3" t="n">
        <v>0.000325732899022801</v>
      </c>
      <c r="N86" s="1" t="n">
        <v>1</v>
      </c>
      <c r="BQ86" s="1" t="s">
        <v>580</v>
      </c>
      <c r="BR86" s="1" t="n">
        <v>6</v>
      </c>
      <c r="BT86" s="1" t="s">
        <v>651</v>
      </c>
      <c r="BU86" s="1" t="n">
        <v>8</v>
      </c>
      <c r="BZ86" s="1" t="s">
        <v>644</v>
      </c>
      <c r="CA86" s="1" t="n">
        <v>8</v>
      </c>
      <c r="CC86" s="1" t="s">
        <v>421</v>
      </c>
      <c r="CD86" s="1" t="n">
        <v>2</v>
      </c>
      <c r="CI86" s="1" t="s">
        <v>332</v>
      </c>
      <c r="CJ86" s="1" t="n">
        <v>0</v>
      </c>
      <c r="CL86" s="1" t="s">
        <v>652</v>
      </c>
      <c r="CM86" s="1" t="n">
        <v>0</v>
      </c>
      <c r="CO86" s="1" t="s">
        <v>652</v>
      </c>
      <c r="CP86" s="1" t="n">
        <v>0</v>
      </c>
      <c r="CR86" s="1" t="s">
        <v>652</v>
      </c>
      <c r="CS86" s="1" t="n">
        <v>0</v>
      </c>
      <c r="CU86" s="1" t="s">
        <v>652</v>
      </c>
      <c r="CV86" s="1" t="n">
        <v>0</v>
      </c>
      <c r="CX86" s="1" t="s">
        <v>652</v>
      </c>
      <c r="CY86" s="1" t="n">
        <v>0</v>
      </c>
    </row>
    <row r="87" customFormat="false" ht="15" hidden="false" customHeight="false" outlineLevel="0" collapsed="false">
      <c r="L87" s="4" t="s">
        <v>653</v>
      </c>
      <c r="M87" s="3" t="n">
        <v>0.000325732899022801</v>
      </c>
      <c r="N87" s="1" t="n">
        <v>1</v>
      </c>
      <c r="BQ87" s="1" t="s">
        <v>221</v>
      </c>
      <c r="BR87" s="1" t="n">
        <v>6</v>
      </c>
      <c r="BT87" s="1" t="s">
        <v>654</v>
      </c>
      <c r="BU87" s="1" t="n">
        <v>8</v>
      </c>
      <c r="BZ87" s="1" t="s">
        <v>576</v>
      </c>
      <c r="CA87" s="1" t="n">
        <v>7</v>
      </c>
      <c r="CC87" s="1" t="s">
        <v>460</v>
      </c>
      <c r="CD87" s="1" t="n">
        <v>2</v>
      </c>
      <c r="CI87" s="1" t="s">
        <v>655</v>
      </c>
      <c r="CJ87" s="1" t="n">
        <v>1</v>
      </c>
      <c r="CL87" s="1" t="s">
        <v>232</v>
      </c>
      <c r="CM87" s="1" t="n">
        <v>1</v>
      </c>
      <c r="CO87" s="1" t="s">
        <v>232</v>
      </c>
      <c r="CP87" s="1" t="n">
        <v>1</v>
      </c>
      <c r="CR87" s="1" t="s">
        <v>232</v>
      </c>
      <c r="CS87" s="1" t="n">
        <v>1</v>
      </c>
      <c r="CU87" s="1" t="s">
        <v>232</v>
      </c>
      <c r="CV87" s="1" t="n">
        <v>1</v>
      </c>
      <c r="CX87" s="1" t="s">
        <v>232</v>
      </c>
      <c r="CY87" s="1" t="n">
        <v>1</v>
      </c>
    </row>
    <row r="88" customFormat="false" ht="15" hidden="false" customHeight="false" outlineLevel="0" collapsed="false">
      <c r="L88" s="4" t="s">
        <v>656</v>
      </c>
      <c r="M88" s="3" t="n">
        <v>0.000325732899022801</v>
      </c>
      <c r="N88" s="1" t="n">
        <v>1</v>
      </c>
      <c r="BQ88" s="1" t="s">
        <v>577</v>
      </c>
      <c r="BR88" s="1" t="n">
        <v>6</v>
      </c>
      <c r="BT88" s="1" t="s">
        <v>657</v>
      </c>
      <c r="BU88" s="1" t="n">
        <v>8</v>
      </c>
      <c r="BZ88" s="1" t="s">
        <v>574</v>
      </c>
      <c r="CA88" s="1" t="n">
        <v>7</v>
      </c>
      <c r="CC88" s="1" t="s">
        <v>469</v>
      </c>
      <c r="CD88" s="1" t="n">
        <v>2</v>
      </c>
      <c r="CI88" s="1" t="s">
        <v>502</v>
      </c>
      <c r="CJ88" s="1" t="n">
        <v>1</v>
      </c>
      <c r="CL88" s="1" t="s">
        <v>658</v>
      </c>
      <c r="CM88" s="1" t="n">
        <v>0</v>
      </c>
      <c r="CO88" s="1" t="s">
        <v>658</v>
      </c>
      <c r="CP88" s="1" t="n">
        <v>0</v>
      </c>
      <c r="CR88" s="1" t="s">
        <v>658</v>
      </c>
      <c r="CS88" s="1" t="n">
        <v>0</v>
      </c>
      <c r="CU88" s="1" t="s">
        <v>658</v>
      </c>
      <c r="CV88" s="1" t="n">
        <v>0</v>
      </c>
      <c r="CX88" s="1" t="s">
        <v>658</v>
      </c>
      <c r="CY88" s="1" t="n">
        <v>0</v>
      </c>
    </row>
    <row r="89" customFormat="false" ht="15" hidden="false" customHeight="false" outlineLevel="0" collapsed="false">
      <c r="L89" s="4" t="s">
        <v>659</v>
      </c>
      <c r="M89" s="3" t="n">
        <v>0.000325732899022801</v>
      </c>
      <c r="N89" s="1" t="n">
        <v>1</v>
      </c>
      <c r="BQ89" s="1" t="s">
        <v>598</v>
      </c>
      <c r="BR89" s="1" t="n">
        <v>6</v>
      </c>
      <c r="BT89" s="1" t="s">
        <v>660</v>
      </c>
      <c r="BU89" s="1" t="n">
        <v>8</v>
      </c>
      <c r="BZ89" s="1" t="s">
        <v>568</v>
      </c>
      <c r="CA89" s="1" t="n">
        <v>7</v>
      </c>
      <c r="CC89" s="1" t="s">
        <v>284</v>
      </c>
      <c r="CD89" s="1" t="n">
        <v>2</v>
      </c>
      <c r="CI89" s="1" t="s">
        <v>661</v>
      </c>
      <c r="CJ89" s="1" t="n">
        <v>1</v>
      </c>
      <c r="CL89" s="1" t="s">
        <v>662</v>
      </c>
      <c r="CM89" s="1" t="n">
        <v>1</v>
      </c>
      <c r="CO89" s="1" t="s">
        <v>662</v>
      </c>
      <c r="CP89" s="1" t="n">
        <v>0</v>
      </c>
      <c r="CR89" s="1" t="s">
        <v>662</v>
      </c>
      <c r="CS89" s="1" t="n">
        <v>0</v>
      </c>
      <c r="CU89" s="1" t="s">
        <v>662</v>
      </c>
      <c r="CV89" s="1" t="n">
        <v>0</v>
      </c>
      <c r="CX89" s="1" t="s">
        <v>662</v>
      </c>
      <c r="CY89" s="1" t="n">
        <v>0</v>
      </c>
    </row>
    <row r="90" customFormat="false" ht="15" hidden="false" customHeight="false" outlineLevel="0" collapsed="false">
      <c r="BQ90" s="1" t="s">
        <v>258</v>
      </c>
      <c r="BR90" s="1" t="n">
        <v>6</v>
      </c>
      <c r="BT90" s="1" t="s">
        <v>663</v>
      </c>
      <c r="BU90" s="1" t="n">
        <v>8</v>
      </c>
      <c r="BZ90" s="1" t="s">
        <v>502</v>
      </c>
      <c r="CA90" s="1" t="n">
        <v>7</v>
      </c>
      <c r="CC90" s="1" t="s">
        <v>477</v>
      </c>
      <c r="CD90" s="1" t="n">
        <v>2</v>
      </c>
      <c r="CI90" s="1" t="s">
        <v>664</v>
      </c>
      <c r="CJ90" s="1" t="n">
        <v>1</v>
      </c>
      <c r="CL90" s="1" t="s">
        <v>665</v>
      </c>
      <c r="CM90" s="1" t="n">
        <v>1</v>
      </c>
      <c r="CO90" s="1" t="s">
        <v>665</v>
      </c>
      <c r="CP90" s="1" t="n">
        <v>0</v>
      </c>
      <c r="CR90" s="1" t="s">
        <v>665</v>
      </c>
      <c r="CS90" s="1" t="n">
        <v>0</v>
      </c>
      <c r="CU90" s="1" t="s">
        <v>665</v>
      </c>
      <c r="CV90" s="1" t="n">
        <v>0</v>
      </c>
      <c r="CX90" s="1" t="s">
        <v>665</v>
      </c>
      <c r="CY90" s="1" t="n">
        <v>0</v>
      </c>
    </row>
    <row r="91" customFormat="false" ht="15" hidden="false" customHeight="false" outlineLevel="0" collapsed="false">
      <c r="BQ91" s="1" t="s">
        <v>583</v>
      </c>
      <c r="BR91" s="1" t="n">
        <v>5</v>
      </c>
      <c r="BT91" s="1" t="s">
        <v>666</v>
      </c>
      <c r="BU91" s="1" t="n">
        <v>8</v>
      </c>
      <c r="BZ91" s="1" t="s">
        <v>204</v>
      </c>
      <c r="CA91" s="1" t="n">
        <v>7</v>
      </c>
      <c r="CC91" s="1" t="s">
        <v>503</v>
      </c>
      <c r="CD91" s="1" t="n">
        <v>2</v>
      </c>
      <c r="CI91" s="1" t="s">
        <v>667</v>
      </c>
      <c r="CJ91" s="1" t="n">
        <v>1</v>
      </c>
      <c r="CL91" s="1" t="s">
        <v>668</v>
      </c>
      <c r="CM91" s="1" t="n">
        <v>1</v>
      </c>
      <c r="CO91" s="1" t="s">
        <v>668</v>
      </c>
      <c r="CP91" s="1" t="n">
        <v>1</v>
      </c>
      <c r="CR91" s="1" t="s">
        <v>668</v>
      </c>
      <c r="CS91" s="1" t="n">
        <v>0</v>
      </c>
      <c r="CU91" s="1" t="s">
        <v>668</v>
      </c>
      <c r="CV91" s="1" t="n">
        <v>1</v>
      </c>
      <c r="CX91" s="1" t="s">
        <v>668</v>
      </c>
      <c r="CY91" s="1" t="n">
        <v>1</v>
      </c>
    </row>
    <row r="92" customFormat="false" ht="15" hidden="false" customHeight="false" outlineLevel="0" collapsed="false">
      <c r="BQ92" s="1" t="s">
        <v>177</v>
      </c>
      <c r="BR92" s="1" t="n">
        <v>5</v>
      </c>
      <c r="BT92" s="1" t="s">
        <v>669</v>
      </c>
      <c r="BU92" s="1" t="n">
        <v>8</v>
      </c>
      <c r="BZ92" s="1" t="s">
        <v>494</v>
      </c>
      <c r="CA92" s="1" t="n">
        <v>7</v>
      </c>
      <c r="CC92" s="1" t="s">
        <v>625</v>
      </c>
      <c r="CD92" s="1" t="n">
        <v>2</v>
      </c>
      <c r="CI92" s="1" t="s">
        <v>670</v>
      </c>
      <c r="CJ92" s="1" t="n">
        <v>1</v>
      </c>
      <c r="CL92" s="1" t="s">
        <v>671</v>
      </c>
      <c r="CM92" s="1" t="n">
        <v>1</v>
      </c>
      <c r="CO92" s="1" t="s">
        <v>671</v>
      </c>
      <c r="CP92" s="1" t="n">
        <v>1</v>
      </c>
      <c r="CR92" s="1" t="s">
        <v>671</v>
      </c>
      <c r="CS92" s="1" t="n">
        <v>0</v>
      </c>
      <c r="CU92" s="1" t="s">
        <v>671</v>
      </c>
      <c r="CV92" s="1" t="n">
        <v>0</v>
      </c>
      <c r="CX92" s="1" t="s">
        <v>671</v>
      </c>
      <c r="CY92" s="1" t="n">
        <v>1</v>
      </c>
    </row>
    <row r="93" customFormat="false" ht="15" hidden="false" customHeight="false" outlineLevel="0" collapsed="false">
      <c r="BQ93" s="1" t="s">
        <v>618</v>
      </c>
      <c r="BR93" s="1" t="n">
        <v>5</v>
      </c>
      <c r="BT93" s="1" t="s">
        <v>672</v>
      </c>
      <c r="BU93" s="1" t="n">
        <v>8</v>
      </c>
      <c r="BZ93" s="1" t="s">
        <v>570</v>
      </c>
      <c r="CA93" s="1" t="n">
        <v>6</v>
      </c>
      <c r="CC93" s="1" t="s">
        <v>655</v>
      </c>
      <c r="CD93" s="1" t="n">
        <v>2</v>
      </c>
      <c r="CI93" s="1" t="s">
        <v>673</v>
      </c>
      <c r="CJ93" s="1" t="n">
        <v>1</v>
      </c>
      <c r="CL93" s="1" t="s">
        <v>560</v>
      </c>
      <c r="CM93" s="1" t="n">
        <v>0</v>
      </c>
      <c r="CO93" s="1" t="s">
        <v>560</v>
      </c>
      <c r="CP93" s="1" t="n">
        <v>0</v>
      </c>
      <c r="CR93" s="1" t="s">
        <v>560</v>
      </c>
      <c r="CS93" s="1" t="n">
        <v>0</v>
      </c>
      <c r="CU93" s="1" t="s">
        <v>560</v>
      </c>
      <c r="CV93" s="1" t="n">
        <v>0</v>
      </c>
      <c r="CX93" s="1" t="s">
        <v>560</v>
      </c>
      <c r="CY93" s="1" t="n">
        <v>0</v>
      </c>
    </row>
    <row r="94" customFormat="false" ht="15" hidden="false" customHeight="false" outlineLevel="0" collapsed="false">
      <c r="BQ94" s="1" t="s">
        <v>165</v>
      </c>
      <c r="BR94" s="1" t="n">
        <v>5</v>
      </c>
      <c r="BT94" s="1" t="s">
        <v>674</v>
      </c>
      <c r="BU94" s="1" t="n">
        <v>8</v>
      </c>
      <c r="BZ94" s="1" t="s">
        <v>258</v>
      </c>
      <c r="CA94" s="1" t="n">
        <v>6</v>
      </c>
      <c r="CC94" s="1" t="s">
        <v>675</v>
      </c>
      <c r="CD94" s="1" t="n">
        <v>2</v>
      </c>
      <c r="CI94" s="1" t="s">
        <v>576</v>
      </c>
      <c r="CJ94" s="1" t="n">
        <v>1</v>
      </c>
      <c r="CL94" s="1" t="s">
        <v>111</v>
      </c>
      <c r="CM94" s="1" t="n">
        <v>1</v>
      </c>
      <c r="CO94" s="1" t="s">
        <v>111</v>
      </c>
      <c r="CP94" s="1" t="n">
        <v>1</v>
      </c>
      <c r="CR94" s="1" t="s">
        <v>111</v>
      </c>
      <c r="CS94" s="1" t="n">
        <v>1</v>
      </c>
      <c r="CU94" s="1" t="s">
        <v>111</v>
      </c>
      <c r="CV94" s="1" t="n">
        <v>1</v>
      </c>
      <c r="CX94" s="1" t="s">
        <v>111</v>
      </c>
      <c r="CY94" s="1" t="n">
        <v>1</v>
      </c>
    </row>
    <row r="95" customFormat="false" ht="15" hidden="false" customHeight="false" outlineLevel="0" collapsed="false">
      <c r="BQ95" s="1" t="s">
        <v>246</v>
      </c>
      <c r="BR95" s="1" t="n">
        <v>5</v>
      </c>
      <c r="BT95" s="1" t="s">
        <v>676</v>
      </c>
      <c r="BU95" s="1" t="n">
        <v>7</v>
      </c>
      <c r="BZ95" s="1" t="s">
        <v>577</v>
      </c>
      <c r="CA95" s="1" t="n">
        <v>6</v>
      </c>
      <c r="CC95" s="1" t="s">
        <v>677</v>
      </c>
      <c r="CD95" s="1" t="n">
        <v>2</v>
      </c>
      <c r="CI95" s="1" t="s">
        <v>511</v>
      </c>
      <c r="CJ95" s="1" t="n">
        <v>1</v>
      </c>
      <c r="CL95" s="1" t="s">
        <v>678</v>
      </c>
      <c r="CM95" s="1" t="n">
        <v>1</v>
      </c>
      <c r="CO95" s="1" t="s">
        <v>678</v>
      </c>
      <c r="CP95" s="1" t="n">
        <v>1</v>
      </c>
      <c r="CR95" s="1" t="s">
        <v>678</v>
      </c>
      <c r="CS95" s="1" t="n">
        <v>1</v>
      </c>
      <c r="CU95" s="1" t="s">
        <v>678</v>
      </c>
      <c r="CV95" s="1" t="n">
        <v>1</v>
      </c>
      <c r="CX95" s="1" t="s">
        <v>678</v>
      </c>
      <c r="CY95" s="1" t="n">
        <v>1</v>
      </c>
    </row>
    <row r="96" customFormat="false" ht="15" hidden="false" customHeight="false" outlineLevel="0" collapsed="false">
      <c r="BQ96" s="1" t="s">
        <v>418</v>
      </c>
      <c r="BR96" s="1" t="n">
        <v>5</v>
      </c>
      <c r="BT96" s="1" t="s">
        <v>679</v>
      </c>
      <c r="BU96" s="1" t="n">
        <v>7</v>
      </c>
      <c r="BZ96" s="1" t="s">
        <v>437</v>
      </c>
      <c r="CA96" s="1" t="n">
        <v>6</v>
      </c>
      <c r="CC96" s="1" t="s">
        <v>680</v>
      </c>
      <c r="CD96" s="1" t="n">
        <v>2</v>
      </c>
      <c r="CI96" s="1" t="s">
        <v>574</v>
      </c>
      <c r="CJ96" s="1" t="n">
        <v>1</v>
      </c>
      <c r="CL96" s="1" t="s">
        <v>681</v>
      </c>
      <c r="CM96" s="1" t="n">
        <v>1</v>
      </c>
      <c r="CO96" s="1" t="s">
        <v>681</v>
      </c>
      <c r="CP96" s="1" t="n">
        <v>1</v>
      </c>
      <c r="CR96" s="1" t="s">
        <v>681</v>
      </c>
      <c r="CS96" s="1" t="n">
        <v>1</v>
      </c>
      <c r="CU96" s="1" t="s">
        <v>681</v>
      </c>
      <c r="CV96" s="1" t="n">
        <v>1</v>
      </c>
      <c r="CX96" s="1" t="s">
        <v>681</v>
      </c>
      <c r="CY96" s="1" t="n">
        <v>1</v>
      </c>
    </row>
    <row r="97" customFormat="false" ht="15" hidden="false" customHeight="false" outlineLevel="0" collapsed="false">
      <c r="BQ97" s="1" t="s">
        <v>309</v>
      </c>
      <c r="BR97" s="1" t="n">
        <v>5</v>
      </c>
      <c r="BT97" s="1" t="s">
        <v>682</v>
      </c>
      <c r="BU97" s="1" t="n">
        <v>6</v>
      </c>
      <c r="BZ97" s="1" t="s">
        <v>428</v>
      </c>
      <c r="CA97" s="1" t="n">
        <v>6</v>
      </c>
      <c r="CC97" s="1" t="s">
        <v>667</v>
      </c>
      <c r="CD97" s="1" t="n">
        <v>2</v>
      </c>
      <c r="CI97" s="1" t="s">
        <v>443</v>
      </c>
      <c r="CJ97" s="1" t="n">
        <v>1</v>
      </c>
      <c r="CL97" s="1" t="s">
        <v>296</v>
      </c>
      <c r="CM97" s="1" t="n">
        <v>1</v>
      </c>
      <c r="CO97" s="1" t="s">
        <v>296</v>
      </c>
      <c r="CP97" s="1" t="n">
        <v>1</v>
      </c>
      <c r="CR97" s="1" t="s">
        <v>296</v>
      </c>
      <c r="CS97" s="1" t="n">
        <v>1</v>
      </c>
      <c r="CU97" s="1" t="s">
        <v>296</v>
      </c>
      <c r="CV97" s="1" t="n">
        <v>1</v>
      </c>
      <c r="CX97" s="1" t="s">
        <v>296</v>
      </c>
      <c r="CY97" s="1" t="n">
        <v>1</v>
      </c>
    </row>
    <row r="98" customFormat="false" ht="15" hidden="false" customHeight="false" outlineLevel="0" collapsed="false">
      <c r="BQ98" s="1" t="s">
        <v>436</v>
      </c>
      <c r="BR98" s="1" t="n">
        <v>5</v>
      </c>
      <c r="BT98" s="1" t="s">
        <v>683</v>
      </c>
      <c r="BU98" s="1" t="n">
        <v>6</v>
      </c>
      <c r="BZ98" s="1" t="s">
        <v>684</v>
      </c>
      <c r="CA98" s="1" t="n">
        <v>6</v>
      </c>
      <c r="CC98" s="1" t="s">
        <v>685</v>
      </c>
      <c r="CD98" s="1" t="n">
        <v>2</v>
      </c>
      <c r="CI98" s="1" t="s">
        <v>358</v>
      </c>
      <c r="CJ98" s="1" t="n">
        <v>1</v>
      </c>
      <c r="CL98" s="1" t="s">
        <v>110</v>
      </c>
      <c r="CM98" s="1" t="n">
        <v>1</v>
      </c>
      <c r="CO98" s="1" t="s">
        <v>110</v>
      </c>
      <c r="CP98" s="1" t="n">
        <v>1</v>
      </c>
      <c r="CR98" s="1" t="s">
        <v>110</v>
      </c>
      <c r="CS98" s="1" t="n">
        <v>1</v>
      </c>
      <c r="CU98" s="1" t="s">
        <v>110</v>
      </c>
      <c r="CV98" s="1" t="n">
        <v>1</v>
      </c>
      <c r="CX98" s="1" t="s">
        <v>110</v>
      </c>
      <c r="CY98" s="1" t="n">
        <v>1</v>
      </c>
    </row>
    <row r="99" customFormat="false" ht="15" hidden="false" customHeight="false" outlineLevel="0" collapsed="false">
      <c r="BQ99" s="1" t="s">
        <v>390</v>
      </c>
      <c r="BR99" s="1" t="n">
        <v>4</v>
      </c>
      <c r="BT99" s="1" t="s">
        <v>686</v>
      </c>
      <c r="BU99" s="1" t="n">
        <v>6</v>
      </c>
      <c r="BZ99" s="1" t="s">
        <v>580</v>
      </c>
      <c r="CA99" s="1" t="n">
        <v>6</v>
      </c>
      <c r="CC99" s="1" t="s">
        <v>687</v>
      </c>
      <c r="CD99" s="1" t="n">
        <v>2</v>
      </c>
      <c r="CI99" s="1" t="s">
        <v>333</v>
      </c>
      <c r="CJ99" s="1" t="n">
        <v>1</v>
      </c>
      <c r="CL99" s="1" t="s">
        <v>569</v>
      </c>
      <c r="CM99" s="1" t="n">
        <v>1</v>
      </c>
      <c r="CO99" s="1" t="s">
        <v>569</v>
      </c>
      <c r="CP99" s="1" t="n">
        <v>1</v>
      </c>
      <c r="CR99" s="1" t="s">
        <v>569</v>
      </c>
      <c r="CS99" s="1" t="n">
        <v>1</v>
      </c>
      <c r="CU99" s="1" t="s">
        <v>569</v>
      </c>
      <c r="CV99" s="1" t="n">
        <v>1</v>
      </c>
      <c r="CX99" s="1" t="s">
        <v>569</v>
      </c>
      <c r="CY99" s="1" t="n">
        <v>1</v>
      </c>
    </row>
    <row r="100" customFormat="false" ht="15" hidden="false" customHeight="false" outlineLevel="0" collapsed="false">
      <c r="BQ100" s="1" t="s">
        <v>388</v>
      </c>
      <c r="BR100" s="1" t="n">
        <v>4</v>
      </c>
      <c r="BT100" s="1" t="s">
        <v>688</v>
      </c>
      <c r="BU100" s="1" t="n">
        <v>6</v>
      </c>
      <c r="BZ100" s="1" t="s">
        <v>598</v>
      </c>
      <c r="CA100" s="1" t="n">
        <v>6</v>
      </c>
      <c r="CC100" s="1" t="s">
        <v>398</v>
      </c>
      <c r="CD100" s="1" t="n">
        <v>2</v>
      </c>
      <c r="CI100" s="1" t="s">
        <v>689</v>
      </c>
      <c r="CJ100" s="1" t="n">
        <v>1</v>
      </c>
      <c r="CL100" s="1" t="s">
        <v>571</v>
      </c>
      <c r="CM100" s="1" t="n">
        <v>1</v>
      </c>
      <c r="CO100" s="1" t="s">
        <v>571</v>
      </c>
      <c r="CP100" s="1" t="n">
        <v>1</v>
      </c>
      <c r="CR100" s="1" t="s">
        <v>571</v>
      </c>
      <c r="CS100" s="1" t="n">
        <v>1</v>
      </c>
      <c r="CU100" s="1" t="s">
        <v>571</v>
      </c>
      <c r="CV100" s="1" t="n">
        <v>1</v>
      </c>
      <c r="CX100" s="1" t="s">
        <v>571</v>
      </c>
      <c r="CY100" s="1" t="n">
        <v>1</v>
      </c>
    </row>
    <row r="101" customFormat="false" ht="15" hidden="false" customHeight="false" outlineLevel="0" collapsed="false">
      <c r="BQ101" s="1" t="s">
        <v>484</v>
      </c>
      <c r="BR101" s="1" t="n">
        <v>4</v>
      </c>
      <c r="BT101" s="1" t="s">
        <v>690</v>
      </c>
      <c r="BU101" s="1" t="n">
        <v>6</v>
      </c>
      <c r="BZ101" s="1" t="s">
        <v>579</v>
      </c>
      <c r="CA101" s="1" t="n">
        <v>6</v>
      </c>
      <c r="CC101" s="1" t="s">
        <v>408</v>
      </c>
      <c r="CD101" s="1" t="n">
        <v>2</v>
      </c>
      <c r="CI101" s="1" t="s">
        <v>534</v>
      </c>
      <c r="CJ101" s="1" t="n">
        <v>1</v>
      </c>
      <c r="CL101" s="1" t="s">
        <v>220</v>
      </c>
      <c r="CM101" s="1" t="n">
        <v>1</v>
      </c>
      <c r="CO101" s="1" t="s">
        <v>220</v>
      </c>
      <c r="CP101" s="1" t="n">
        <v>1</v>
      </c>
      <c r="CR101" s="1" t="s">
        <v>220</v>
      </c>
      <c r="CS101" s="1" t="n">
        <v>1</v>
      </c>
      <c r="CU101" s="1" t="s">
        <v>220</v>
      </c>
      <c r="CV101" s="1" t="n">
        <v>1</v>
      </c>
      <c r="CX101" s="1" t="s">
        <v>220</v>
      </c>
      <c r="CY101" s="1" t="n">
        <v>1</v>
      </c>
    </row>
    <row r="102" customFormat="false" ht="15" hidden="false" customHeight="false" outlineLevel="0" collapsed="false">
      <c r="BQ102" s="1" t="s">
        <v>460</v>
      </c>
      <c r="BR102" s="1" t="n">
        <v>3</v>
      </c>
      <c r="BT102" s="1" t="s">
        <v>691</v>
      </c>
      <c r="BU102" s="1" t="n">
        <v>6</v>
      </c>
      <c r="BZ102" s="1" t="s">
        <v>618</v>
      </c>
      <c r="CA102" s="1" t="n">
        <v>5</v>
      </c>
      <c r="CC102" s="1" t="s">
        <v>692</v>
      </c>
      <c r="CD102" s="1" t="n">
        <v>1</v>
      </c>
      <c r="CI102" s="1" t="s">
        <v>538</v>
      </c>
      <c r="CJ102" s="1" t="n">
        <v>1</v>
      </c>
      <c r="CL102" s="1" t="s">
        <v>577</v>
      </c>
      <c r="CM102" s="1" t="n">
        <v>1</v>
      </c>
      <c r="CO102" s="1" t="s">
        <v>577</v>
      </c>
      <c r="CP102" s="1" t="n">
        <v>1</v>
      </c>
      <c r="CR102" s="1" t="s">
        <v>577</v>
      </c>
      <c r="CS102" s="1" t="n">
        <v>1</v>
      </c>
      <c r="CU102" s="1" t="s">
        <v>577</v>
      </c>
      <c r="CV102" s="1" t="n">
        <v>1</v>
      </c>
      <c r="CX102" s="1" t="s">
        <v>577</v>
      </c>
      <c r="CY102" s="1" t="n">
        <v>1</v>
      </c>
    </row>
    <row r="103" customFormat="false" ht="15" hidden="false" customHeight="false" outlineLevel="0" collapsed="false">
      <c r="BQ103" s="1" t="s">
        <v>469</v>
      </c>
      <c r="BR103" s="1" t="n">
        <v>3</v>
      </c>
      <c r="BT103" s="1" t="s">
        <v>693</v>
      </c>
      <c r="BU103" s="1" t="n">
        <v>6</v>
      </c>
      <c r="BZ103" s="1" t="s">
        <v>583</v>
      </c>
      <c r="CA103" s="1" t="n">
        <v>5</v>
      </c>
      <c r="CC103" s="1" t="s">
        <v>436</v>
      </c>
      <c r="CD103" s="1" t="n">
        <v>1</v>
      </c>
      <c r="CI103" s="1" t="s">
        <v>61</v>
      </c>
      <c r="CJ103" s="1" t="n">
        <v>1</v>
      </c>
      <c r="CL103" s="1" t="s">
        <v>470</v>
      </c>
      <c r="CM103" s="1" t="n">
        <v>0</v>
      </c>
      <c r="CO103" s="1" t="s">
        <v>470</v>
      </c>
      <c r="CP103" s="1" t="n">
        <v>0</v>
      </c>
      <c r="CR103" s="1" t="s">
        <v>470</v>
      </c>
      <c r="CS103" s="1" t="n">
        <v>0</v>
      </c>
      <c r="CU103" s="1" t="s">
        <v>470</v>
      </c>
      <c r="CV103" s="1" t="n">
        <v>0</v>
      </c>
      <c r="CX103" s="1" t="s">
        <v>470</v>
      </c>
      <c r="CY103" s="1" t="n">
        <v>0</v>
      </c>
    </row>
    <row r="104" customFormat="false" ht="15" hidden="false" customHeight="false" outlineLevel="0" collapsed="false">
      <c r="BQ104" s="1" t="s">
        <v>632</v>
      </c>
      <c r="BR104" s="1" t="n">
        <v>3</v>
      </c>
      <c r="BT104" s="1" t="s">
        <v>694</v>
      </c>
      <c r="BU104" s="1" t="n">
        <v>6</v>
      </c>
      <c r="BZ104" s="1" t="s">
        <v>165</v>
      </c>
      <c r="CA104" s="1" t="n">
        <v>5</v>
      </c>
      <c r="CC104" s="1" t="s">
        <v>695</v>
      </c>
      <c r="CD104" s="1" t="n">
        <v>1</v>
      </c>
      <c r="CI104" s="1" t="s">
        <v>451</v>
      </c>
      <c r="CJ104" s="1" t="n">
        <v>1</v>
      </c>
      <c r="CL104" s="1" t="s">
        <v>580</v>
      </c>
      <c r="CM104" s="1" t="n">
        <v>1</v>
      </c>
      <c r="CO104" s="1" t="s">
        <v>580</v>
      </c>
      <c r="CP104" s="1" t="n">
        <v>1</v>
      </c>
      <c r="CR104" s="1" t="s">
        <v>580</v>
      </c>
      <c r="CS104" s="1" t="n">
        <v>1</v>
      </c>
      <c r="CU104" s="1" t="s">
        <v>580</v>
      </c>
      <c r="CV104" s="1" t="n">
        <v>1</v>
      </c>
      <c r="CX104" s="1" t="s">
        <v>580</v>
      </c>
      <c r="CY104" s="1" t="n">
        <v>1</v>
      </c>
    </row>
    <row r="105" customFormat="false" ht="15" hidden="false" customHeight="false" outlineLevel="0" collapsed="false">
      <c r="BQ105" s="1" t="s">
        <v>477</v>
      </c>
      <c r="BR105" s="1" t="n">
        <v>3</v>
      </c>
      <c r="BT105" s="1" t="s">
        <v>684</v>
      </c>
      <c r="BU105" s="1" t="n">
        <v>6</v>
      </c>
      <c r="BZ105" s="1" t="s">
        <v>309</v>
      </c>
      <c r="CA105" s="1" t="n">
        <v>5</v>
      </c>
      <c r="CC105" s="1" t="s">
        <v>696</v>
      </c>
      <c r="CD105" s="1" t="n">
        <v>1</v>
      </c>
      <c r="CI105" s="1" t="s">
        <v>675</v>
      </c>
      <c r="CJ105" s="1" t="n">
        <v>1</v>
      </c>
      <c r="CL105" s="1" t="s">
        <v>583</v>
      </c>
      <c r="CM105" s="1" t="n">
        <v>1</v>
      </c>
      <c r="CO105" s="1" t="s">
        <v>583</v>
      </c>
      <c r="CP105" s="1" t="n">
        <v>1</v>
      </c>
      <c r="CR105" s="1" t="s">
        <v>583</v>
      </c>
      <c r="CS105" s="1" t="n">
        <v>1</v>
      </c>
      <c r="CU105" s="1" t="s">
        <v>583</v>
      </c>
      <c r="CV105" s="1" t="n">
        <v>1</v>
      </c>
      <c r="CX105" s="1" t="s">
        <v>583</v>
      </c>
      <c r="CY105" s="1" t="n">
        <v>1</v>
      </c>
    </row>
    <row r="106" customFormat="false" ht="15" hidden="false" customHeight="false" outlineLevel="0" collapsed="false">
      <c r="BQ106" s="1" t="s">
        <v>590</v>
      </c>
      <c r="BR106" s="1" t="n">
        <v>3</v>
      </c>
      <c r="BT106" s="1" t="s">
        <v>697</v>
      </c>
      <c r="BU106" s="1" t="n">
        <v>6</v>
      </c>
      <c r="BZ106" s="1" t="s">
        <v>697</v>
      </c>
      <c r="CA106" s="1" t="n">
        <v>5</v>
      </c>
      <c r="CC106" s="1" t="s">
        <v>698</v>
      </c>
      <c r="CD106" s="1" t="n">
        <v>1</v>
      </c>
      <c r="CI106" s="1" t="s">
        <v>699</v>
      </c>
      <c r="CJ106" s="1" t="n">
        <v>1</v>
      </c>
      <c r="CL106" s="1" t="s">
        <v>307</v>
      </c>
      <c r="CM106" s="1" t="n">
        <v>1</v>
      </c>
      <c r="CO106" s="1" t="s">
        <v>307</v>
      </c>
      <c r="CP106" s="1" t="n">
        <v>1</v>
      </c>
      <c r="CR106" s="1" t="s">
        <v>307</v>
      </c>
      <c r="CS106" s="1" t="n">
        <v>1</v>
      </c>
      <c r="CU106" s="1" t="s">
        <v>307</v>
      </c>
      <c r="CV106" s="1" t="n">
        <v>1</v>
      </c>
      <c r="CX106" s="1" t="s">
        <v>307</v>
      </c>
      <c r="CY106" s="1" t="n">
        <v>1</v>
      </c>
    </row>
    <row r="107" customFormat="false" ht="15" hidden="false" customHeight="false" outlineLevel="0" collapsed="false">
      <c r="BQ107" s="1" t="s">
        <v>462</v>
      </c>
      <c r="BR107" s="1" t="n">
        <v>3</v>
      </c>
      <c r="BT107" s="1" t="s">
        <v>700</v>
      </c>
      <c r="BU107" s="1" t="n">
        <v>5</v>
      </c>
      <c r="BZ107" s="1" t="s">
        <v>205</v>
      </c>
      <c r="CA107" s="1" t="n">
        <v>5</v>
      </c>
      <c r="CC107" s="1" t="s">
        <v>234</v>
      </c>
      <c r="CD107" s="1" t="n">
        <v>1</v>
      </c>
      <c r="CI107" s="1" t="s">
        <v>701</v>
      </c>
      <c r="CJ107" s="1" t="n">
        <v>1</v>
      </c>
      <c r="CL107" s="1" t="s">
        <v>590</v>
      </c>
      <c r="CM107" s="1" t="n">
        <v>0</v>
      </c>
      <c r="CO107" s="1" t="s">
        <v>590</v>
      </c>
      <c r="CP107" s="1" t="n">
        <v>0</v>
      </c>
      <c r="CR107" s="1" t="s">
        <v>590</v>
      </c>
      <c r="CS107" s="1" t="n">
        <v>1</v>
      </c>
      <c r="CU107" s="1" t="s">
        <v>590</v>
      </c>
      <c r="CV107" s="1" t="n">
        <v>0</v>
      </c>
      <c r="CX107" s="1" t="s">
        <v>590</v>
      </c>
      <c r="CY107" s="1" t="n">
        <v>1</v>
      </c>
    </row>
    <row r="108" customFormat="false" ht="15" hidden="false" customHeight="false" outlineLevel="0" collapsed="false">
      <c r="BQ108" s="1" t="s">
        <v>648</v>
      </c>
      <c r="BR108" s="1" t="n">
        <v>3</v>
      </c>
      <c r="BT108" s="1" t="s">
        <v>702</v>
      </c>
      <c r="BU108" s="1" t="n">
        <v>5</v>
      </c>
      <c r="BZ108" s="1" t="s">
        <v>177</v>
      </c>
      <c r="CA108" s="1" t="n">
        <v>5</v>
      </c>
      <c r="CC108" s="1" t="s">
        <v>703</v>
      </c>
      <c r="CD108" s="1" t="n">
        <v>1</v>
      </c>
      <c r="CI108" s="1" t="s">
        <v>357</v>
      </c>
      <c r="CJ108" s="1" t="n">
        <v>1</v>
      </c>
      <c r="CL108" s="1" t="s">
        <v>704</v>
      </c>
      <c r="CM108" s="1" t="n">
        <v>1</v>
      </c>
      <c r="CO108" s="1" t="s">
        <v>704</v>
      </c>
      <c r="CP108" s="1" t="n">
        <v>1</v>
      </c>
      <c r="CR108" s="1" t="s">
        <v>704</v>
      </c>
      <c r="CS108" s="1" t="n">
        <v>1</v>
      </c>
      <c r="CU108" s="1" t="s">
        <v>704</v>
      </c>
      <c r="CV108" s="1" t="n">
        <v>1</v>
      </c>
      <c r="CX108" s="1" t="s">
        <v>704</v>
      </c>
      <c r="CY108" s="1" t="n">
        <v>1</v>
      </c>
    </row>
    <row r="109" customFormat="false" ht="15" hidden="false" customHeight="false" outlineLevel="0" collapsed="false">
      <c r="BQ109" s="1" t="s">
        <v>347</v>
      </c>
      <c r="BR109" s="1" t="n">
        <v>3</v>
      </c>
      <c r="BT109" s="1" t="s">
        <v>705</v>
      </c>
      <c r="BU109" s="1" t="n">
        <v>5</v>
      </c>
      <c r="BZ109" s="1" t="s">
        <v>694</v>
      </c>
      <c r="CA109" s="1" t="n">
        <v>5</v>
      </c>
      <c r="CC109" s="1" t="s">
        <v>706</v>
      </c>
      <c r="CD109" s="1" t="n">
        <v>1</v>
      </c>
      <c r="CI109" s="1" t="s">
        <v>189</v>
      </c>
      <c r="CJ109" s="1" t="n">
        <v>1</v>
      </c>
      <c r="CL109" s="1" t="s">
        <v>707</v>
      </c>
      <c r="CM109" s="1" t="n">
        <v>1</v>
      </c>
      <c r="CO109" s="1" t="s">
        <v>707</v>
      </c>
      <c r="CP109" s="1" t="n">
        <v>1</v>
      </c>
      <c r="CR109" s="1" t="s">
        <v>707</v>
      </c>
      <c r="CS109" s="1" t="n">
        <v>0</v>
      </c>
      <c r="CU109" s="1" t="s">
        <v>707</v>
      </c>
      <c r="CV109" s="1" t="n">
        <v>0</v>
      </c>
      <c r="CX109" s="1" t="s">
        <v>707</v>
      </c>
      <c r="CY109" s="1" t="n">
        <v>1</v>
      </c>
    </row>
    <row r="110" customFormat="false" ht="15" hidden="false" customHeight="false" outlineLevel="0" collapsed="false">
      <c r="BQ110" s="1" t="s">
        <v>503</v>
      </c>
      <c r="BR110" s="1" t="n">
        <v>2</v>
      </c>
      <c r="BT110" s="1" t="s">
        <v>708</v>
      </c>
      <c r="BU110" s="1" t="n">
        <v>5</v>
      </c>
      <c r="BZ110" s="1" t="s">
        <v>700</v>
      </c>
      <c r="CA110" s="1" t="n">
        <v>5</v>
      </c>
      <c r="CC110" s="1" t="s">
        <v>709</v>
      </c>
      <c r="CD110" s="1" t="n">
        <v>1</v>
      </c>
      <c r="CI110" s="1" t="s">
        <v>123</v>
      </c>
      <c r="CJ110" s="1" t="n">
        <v>1</v>
      </c>
      <c r="CL110" s="1" t="s">
        <v>710</v>
      </c>
      <c r="CM110" s="1" t="n">
        <v>1</v>
      </c>
      <c r="CO110" s="1" t="s">
        <v>710</v>
      </c>
      <c r="CP110" s="1" t="n">
        <v>0</v>
      </c>
      <c r="CR110" s="1" t="s">
        <v>710</v>
      </c>
      <c r="CS110" s="1" t="n">
        <v>0</v>
      </c>
      <c r="CU110" s="1" t="s">
        <v>710</v>
      </c>
      <c r="CV110" s="1" t="n">
        <v>0</v>
      </c>
      <c r="CX110" s="1" t="s">
        <v>710</v>
      </c>
      <c r="CY110" s="1" t="n">
        <v>0</v>
      </c>
    </row>
    <row r="111" customFormat="false" ht="15" hidden="false" customHeight="false" outlineLevel="0" collapsed="false">
      <c r="BQ111" s="1" t="s">
        <v>408</v>
      </c>
      <c r="BR111" s="1" t="n">
        <v>2</v>
      </c>
      <c r="BT111" s="1" t="s">
        <v>711</v>
      </c>
      <c r="BU111" s="1" t="n">
        <v>5</v>
      </c>
      <c r="BZ111" s="1" t="s">
        <v>246</v>
      </c>
      <c r="CA111" s="1" t="n">
        <v>5</v>
      </c>
      <c r="CC111" s="1" t="s">
        <v>82</v>
      </c>
      <c r="CD111" s="1" t="n">
        <v>1</v>
      </c>
      <c r="CI111" s="1" t="s">
        <v>175</v>
      </c>
      <c r="CJ111" s="1" t="n">
        <v>1</v>
      </c>
      <c r="CL111" s="1" t="s">
        <v>712</v>
      </c>
      <c r="CM111" s="1" t="n">
        <v>1</v>
      </c>
      <c r="CO111" s="1" t="s">
        <v>712</v>
      </c>
      <c r="CP111" s="1" t="n">
        <v>0</v>
      </c>
      <c r="CR111" s="1" t="s">
        <v>712</v>
      </c>
      <c r="CS111" s="1" t="n">
        <v>0</v>
      </c>
      <c r="CU111" s="1" t="s">
        <v>712</v>
      </c>
      <c r="CV111" s="1" t="n">
        <v>0</v>
      </c>
      <c r="CX111" s="1" t="s">
        <v>712</v>
      </c>
      <c r="CY111" s="1" t="n">
        <v>0</v>
      </c>
    </row>
    <row r="112" customFormat="false" ht="15" hidden="false" customHeight="false" outlineLevel="0" collapsed="false">
      <c r="BQ112" s="1" t="s">
        <v>421</v>
      </c>
      <c r="BR112" s="1" t="n">
        <v>2</v>
      </c>
      <c r="BT112" s="1" t="s">
        <v>713</v>
      </c>
      <c r="BU112" s="1" t="n">
        <v>5</v>
      </c>
      <c r="BZ112" s="1" t="s">
        <v>78</v>
      </c>
      <c r="CA112" s="1" t="n">
        <v>4</v>
      </c>
      <c r="CC112" s="1" t="s">
        <v>569</v>
      </c>
      <c r="CD112" s="1" t="n">
        <v>1</v>
      </c>
      <c r="CI112" s="1" t="s">
        <v>163</v>
      </c>
      <c r="CJ112" s="1" t="n">
        <v>1</v>
      </c>
      <c r="CL112" s="1" t="s">
        <v>714</v>
      </c>
      <c r="CM112" s="1" t="n">
        <v>1</v>
      </c>
      <c r="CO112" s="1" t="s">
        <v>714</v>
      </c>
      <c r="CP112" s="1" t="n">
        <v>1</v>
      </c>
      <c r="CR112" s="1" t="s">
        <v>714</v>
      </c>
      <c r="CS112" s="1" t="n">
        <v>0</v>
      </c>
      <c r="CU112" s="1" t="s">
        <v>714</v>
      </c>
      <c r="CV112" s="1" t="n">
        <v>0</v>
      </c>
      <c r="CX112" s="1" t="s">
        <v>714</v>
      </c>
      <c r="CY112" s="1" t="n">
        <v>1</v>
      </c>
    </row>
    <row r="113" customFormat="false" ht="15" hidden="false" customHeight="false" outlineLevel="0" collapsed="false">
      <c r="BQ113" s="1" t="s">
        <v>284</v>
      </c>
      <c r="BR113" s="1" t="n">
        <v>2</v>
      </c>
      <c r="BT113" s="1" t="s">
        <v>715</v>
      </c>
      <c r="BU113" s="1" t="n">
        <v>4</v>
      </c>
      <c r="BZ113" s="1" t="s">
        <v>715</v>
      </c>
      <c r="CA113" s="1" t="n">
        <v>4</v>
      </c>
      <c r="CC113" s="1" t="s">
        <v>699</v>
      </c>
      <c r="CD113" s="1" t="n">
        <v>1</v>
      </c>
      <c r="CI113" s="1" t="s">
        <v>152</v>
      </c>
      <c r="CJ113" s="1" t="n">
        <v>1</v>
      </c>
      <c r="CL113" s="1" t="s">
        <v>59</v>
      </c>
      <c r="CM113" s="1" t="n">
        <v>1</v>
      </c>
      <c r="CO113" s="1" t="s">
        <v>59</v>
      </c>
      <c r="CP113" s="1" t="n">
        <v>1</v>
      </c>
      <c r="CR113" s="1" t="s">
        <v>59</v>
      </c>
      <c r="CS113" s="1" t="n">
        <v>1</v>
      </c>
      <c r="CU113" s="1" t="s">
        <v>59</v>
      </c>
      <c r="CV113" s="1" t="n">
        <v>1</v>
      </c>
      <c r="CX113" s="1" t="s">
        <v>59</v>
      </c>
      <c r="CY113" s="1" t="n">
        <v>1</v>
      </c>
    </row>
    <row r="114" customFormat="false" ht="15" hidden="false" customHeight="false" outlineLevel="0" collapsed="false">
      <c r="BQ114" s="1" t="s">
        <v>687</v>
      </c>
      <c r="BR114" s="1" t="n">
        <v>2</v>
      </c>
      <c r="BT114" s="1" t="s">
        <v>716</v>
      </c>
      <c r="BU114" s="1" t="n">
        <v>4</v>
      </c>
      <c r="BZ114" s="1" t="s">
        <v>390</v>
      </c>
      <c r="CA114" s="1" t="n">
        <v>4</v>
      </c>
      <c r="CC114" s="1" t="s">
        <v>701</v>
      </c>
      <c r="CD114" s="1" t="n">
        <v>1</v>
      </c>
      <c r="CI114" s="1" t="s">
        <v>137</v>
      </c>
      <c r="CJ114" s="1" t="n">
        <v>1</v>
      </c>
      <c r="CL114" s="1" t="s">
        <v>206</v>
      </c>
      <c r="CM114" s="1" t="n">
        <v>1</v>
      </c>
      <c r="CO114" s="1" t="s">
        <v>206</v>
      </c>
      <c r="CP114" s="1" t="n">
        <v>1</v>
      </c>
      <c r="CR114" s="1" t="s">
        <v>206</v>
      </c>
      <c r="CS114" s="1" t="n">
        <v>1</v>
      </c>
      <c r="CU114" s="1" t="s">
        <v>206</v>
      </c>
      <c r="CV114" s="1" t="n">
        <v>1</v>
      </c>
      <c r="CX114" s="1" t="s">
        <v>206</v>
      </c>
      <c r="CY114" s="1" t="n">
        <v>1</v>
      </c>
    </row>
    <row r="115" customFormat="false" ht="15" hidden="false" customHeight="false" outlineLevel="0" collapsed="false">
      <c r="BQ115" s="1" t="s">
        <v>398</v>
      </c>
      <c r="BR115" s="1" t="n">
        <v>2</v>
      </c>
      <c r="BT115" s="1" t="s">
        <v>717</v>
      </c>
      <c r="BU115" s="1" t="n">
        <v>4</v>
      </c>
      <c r="BZ115" s="1" t="s">
        <v>388</v>
      </c>
      <c r="CA115" s="1" t="n">
        <v>4</v>
      </c>
      <c r="CC115" s="1" t="s">
        <v>571</v>
      </c>
      <c r="CD115" s="1" t="n">
        <v>1</v>
      </c>
      <c r="CI115" s="1" t="s">
        <v>598</v>
      </c>
      <c r="CJ115" s="1" t="n">
        <v>1</v>
      </c>
      <c r="CL115" s="1" t="s">
        <v>602</v>
      </c>
      <c r="CM115" s="1" t="n">
        <v>1</v>
      </c>
      <c r="CO115" s="1" t="s">
        <v>602</v>
      </c>
      <c r="CP115" s="1" t="n">
        <v>1</v>
      </c>
      <c r="CR115" s="1" t="s">
        <v>602</v>
      </c>
      <c r="CS115" s="1" t="n">
        <v>1</v>
      </c>
      <c r="CU115" s="1" t="s">
        <v>602</v>
      </c>
      <c r="CV115" s="1" t="n">
        <v>1</v>
      </c>
      <c r="CX115" s="1" t="s">
        <v>602</v>
      </c>
      <c r="CY115" s="1" t="n">
        <v>1</v>
      </c>
    </row>
    <row r="116" customFormat="false" ht="15" hidden="false" customHeight="false" outlineLevel="0" collapsed="false">
      <c r="BQ116" s="1" t="s">
        <v>625</v>
      </c>
      <c r="BR116" s="1" t="n">
        <v>2</v>
      </c>
      <c r="BT116" s="1" t="s">
        <v>718</v>
      </c>
      <c r="BU116" s="1" t="n">
        <v>4</v>
      </c>
      <c r="BZ116" s="1" t="s">
        <v>717</v>
      </c>
      <c r="CA116" s="1" t="n">
        <v>4</v>
      </c>
      <c r="CC116" s="1" t="s">
        <v>602</v>
      </c>
      <c r="CD116" s="1" t="n">
        <v>1</v>
      </c>
      <c r="CI116" s="1" t="s">
        <v>285</v>
      </c>
      <c r="CJ116" s="1" t="n">
        <v>1</v>
      </c>
      <c r="CL116" s="1" t="s">
        <v>606</v>
      </c>
      <c r="CM116" s="1" t="n">
        <v>1</v>
      </c>
      <c r="CO116" s="1" t="s">
        <v>606</v>
      </c>
      <c r="CP116" s="1" t="n">
        <v>1</v>
      </c>
      <c r="CR116" s="1" t="s">
        <v>606</v>
      </c>
      <c r="CS116" s="1" t="n">
        <v>1</v>
      </c>
      <c r="CU116" s="1" t="s">
        <v>606</v>
      </c>
      <c r="CV116" s="1" t="n">
        <v>1</v>
      </c>
      <c r="CX116" s="1" t="s">
        <v>606</v>
      </c>
      <c r="CY116" s="1" t="n">
        <v>1</v>
      </c>
    </row>
    <row r="117" customFormat="false" ht="15" hidden="false" customHeight="false" outlineLevel="0" collapsed="false">
      <c r="BQ117" s="1" t="s">
        <v>677</v>
      </c>
      <c r="BR117" s="1" t="n">
        <v>2</v>
      </c>
      <c r="BT117" s="1" t="s">
        <v>719</v>
      </c>
      <c r="BU117" s="1" t="n">
        <v>4</v>
      </c>
      <c r="BZ117" s="1" t="s">
        <v>686</v>
      </c>
      <c r="CA117" s="1" t="n">
        <v>4</v>
      </c>
      <c r="CC117" s="1" t="s">
        <v>606</v>
      </c>
      <c r="CD117" s="1" t="n">
        <v>1</v>
      </c>
      <c r="CI117" s="1" t="s">
        <v>517</v>
      </c>
      <c r="CJ117" s="1" t="n">
        <v>1</v>
      </c>
      <c r="CL117" s="1" t="s">
        <v>610</v>
      </c>
      <c r="CM117" s="1" t="n">
        <v>1</v>
      </c>
      <c r="CO117" s="1" t="s">
        <v>610</v>
      </c>
      <c r="CP117" s="1" t="n">
        <v>1</v>
      </c>
      <c r="CR117" s="1" t="s">
        <v>610</v>
      </c>
      <c r="CS117" s="1" t="n">
        <v>1</v>
      </c>
      <c r="CU117" s="1" t="s">
        <v>610</v>
      </c>
      <c r="CV117" s="1" t="n">
        <v>1</v>
      </c>
      <c r="CX117" s="1" t="s">
        <v>610</v>
      </c>
      <c r="CY117" s="1" t="n">
        <v>1</v>
      </c>
    </row>
    <row r="118" customFormat="false" ht="15" hidden="false" customHeight="false" outlineLevel="0" collapsed="false">
      <c r="BQ118" s="1" t="s">
        <v>680</v>
      </c>
      <c r="BR118" s="1" t="n">
        <v>2</v>
      </c>
      <c r="BT118" s="1" t="s">
        <v>720</v>
      </c>
      <c r="BU118" s="1" t="n">
        <v>4</v>
      </c>
      <c r="BZ118" s="1" t="s">
        <v>93</v>
      </c>
      <c r="CA118" s="1" t="n">
        <v>4</v>
      </c>
      <c r="CC118" s="1" t="s">
        <v>610</v>
      </c>
      <c r="CD118" s="1" t="n">
        <v>1</v>
      </c>
      <c r="CI118" s="1" t="s">
        <v>526</v>
      </c>
      <c r="CJ118" s="1" t="n">
        <v>1</v>
      </c>
      <c r="CL118" s="1" t="s">
        <v>568</v>
      </c>
      <c r="CM118" s="1" t="n">
        <v>1</v>
      </c>
      <c r="CO118" s="1" t="s">
        <v>568</v>
      </c>
      <c r="CP118" s="1" t="n">
        <v>1</v>
      </c>
      <c r="CR118" s="1" t="s">
        <v>568</v>
      </c>
      <c r="CS118" s="1" t="n">
        <v>1</v>
      </c>
      <c r="CU118" s="1" t="s">
        <v>568</v>
      </c>
      <c r="CV118" s="1" t="n">
        <v>1</v>
      </c>
      <c r="CX118" s="1" t="s">
        <v>568</v>
      </c>
      <c r="CY118" s="1" t="n">
        <v>1</v>
      </c>
    </row>
    <row r="119" customFormat="false" ht="15" hidden="false" customHeight="false" outlineLevel="0" collapsed="false">
      <c r="BQ119" s="1" t="s">
        <v>675</v>
      </c>
      <c r="BR119" s="1" t="n">
        <v>2</v>
      </c>
      <c r="BT119" s="1" t="s">
        <v>721</v>
      </c>
      <c r="BU119" s="1" t="n">
        <v>3</v>
      </c>
      <c r="BZ119" s="1" t="s">
        <v>720</v>
      </c>
      <c r="CA119" s="1" t="n">
        <v>3</v>
      </c>
      <c r="CC119" s="1" t="s">
        <v>623</v>
      </c>
      <c r="CD119" s="1" t="n">
        <v>1</v>
      </c>
      <c r="CI119" s="1" t="s">
        <v>618</v>
      </c>
      <c r="CJ119" s="1" t="n">
        <v>1</v>
      </c>
      <c r="CL119" s="1" t="s">
        <v>233</v>
      </c>
      <c r="CM119" s="1" t="n">
        <v>1</v>
      </c>
      <c r="CO119" s="1" t="s">
        <v>233</v>
      </c>
      <c r="CP119" s="1" t="n">
        <v>1</v>
      </c>
      <c r="CR119" s="1" t="s">
        <v>233</v>
      </c>
      <c r="CS119" s="1" t="n">
        <v>1</v>
      </c>
      <c r="CU119" s="1" t="s">
        <v>233</v>
      </c>
      <c r="CV119" s="1" t="n">
        <v>1</v>
      </c>
      <c r="CX119" s="1" t="s">
        <v>233</v>
      </c>
      <c r="CY119" s="1" t="n">
        <v>1</v>
      </c>
    </row>
    <row r="120" customFormat="false" ht="15" hidden="false" customHeight="false" outlineLevel="0" collapsed="false">
      <c r="BQ120" s="1" t="s">
        <v>451</v>
      </c>
      <c r="BR120" s="1" t="n">
        <v>2</v>
      </c>
      <c r="BT120" s="1" t="s">
        <v>722</v>
      </c>
      <c r="BU120" s="1" t="n">
        <v>3</v>
      </c>
      <c r="BZ120" s="1" t="s">
        <v>347</v>
      </c>
      <c r="CA120" s="1" t="n">
        <v>3</v>
      </c>
      <c r="CC120" s="1" t="s">
        <v>633</v>
      </c>
      <c r="CD120" s="1" t="n">
        <v>1</v>
      </c>
      <c r="CI120" s="1" t="s">
        <v>420</v>
      </c>
      <c r="CJ120" s="1" t="n">
        <v>1</v>
      </c>
      <c r="CL120" s="1" t="s">
        <v>390</v>
      </c>
      <c r="CM120" s="1" t="n">
        <v>1</v>
      </c>
      <c r="CO120" s="1" t="s">
        <v>390</v>
      </c>
      <c r="CP120" s="1" t="n">
        <v>1</v>
      </c>
      <c r="CR120" s="1" t="s">
        <v>390</v>
      </c>
      <c r="CS120" s="1" t="n">
        <v>1</v>
      </c>
      <c r="CU120" s="1" t="s">
        <v>390</v>
      </c>
      <c r="CV120" s="1" t="n">
        <v>1</v>
      </c>
      <c r="CX120" s="1" t="s">
        <v>390</v>
      </c>
      <c r="CY120" s="1" t="n">
        <v>1</v>
      </c>
    </row>
    <row r="121" customFormat="false" ht="15" hidden="false" customHeight="false" outlineLevel="0" collapsed="false">
      <c r="BQ121" s="1" t="s">
        <v>443</v>
      </c>
      <c r="BR121" s="1" t="n">
        <v>2</v>
      </c>
      <c r="BT121" s="1" t="s">
        <v>723</v>
      </c>
      <c r="BU121" s="1" t="n">
        <v>3</v>
      </c>
      <c r="BZ121" s="1" t="s">
        <v>590</v>
      </c>
      <c r="CA121" s="1" t="n">
        <v>3</v>
      </c>
      <c r="CC121" s="1" t="s">
        <v>81</v>
      </c>
      <c r="CD121" s="1" t="n">
        <v>1</v>
      </c>
      <c r="CI121" s="1" t="s">
        <v>78</v>
      </c>
      <c r="CJ121" s="1" t="n">
        <v>1</v>
      </c>
      <c r="CL121" s="1" t="s">
        <v>623</v>
      </c>
      <c r="CM121" s="1" t="n">
        <v>1</v>
      </c>
      <c r="CO121" s="1" t="s">
        <v>623</v>
      </c>
      <c r="CP121" s="1" t="n">
        <v>1</v>
      </c>
      <c r="CR121" s="1" t="s">
        <v>623</v>
      </c>
      <c r="CS121" s="1" t="n">
        <v>1</v>
      </c>
      <c r="CU121" s="1" t="s">
        <v>623</v>
      </c>
      <c r="CV121" s="1" t="n">
        <v>1</v>
      </c>
      <c r="CX121" s="1" t="s">
        <v>623</v>
      </c>
      <c r="CY121" s="1" t="n">
        <v>1</v>
      </c>
    </row>
    <row r="122" customFormat="false" ht="15" hidden="false" customHeight="false" outlineLevel="0" collapsed="false">
      <c r="BQ122" s="1" t="s">
        <v>673</v>
      </c>
      <c r="BR122" s="1" t="n">
        <v>2</v>
      </c>
      <c r="BT122" s="1" t="s">
        <v>724</v>
      </c>
      <c r="BU122" s="1" t="n">
        <v>3</v>
      </c>
      <c r="BZ122" s="1" t="s">
        <v>462</v>
      </c>
      <c r="CA122" s="1" t="n">
        <v>3</v>
      </c>
      <c r="CC122" s="1" t="s">
        <v>638</v>
      </c>
      <c r="CD122" s="1" t="n">
        <v>1</v>
      </c>
      <c r="CI122" s="1" t="s">
        <v>406</v>
      </c>
      <c r="CJ122" s="1" t="n">
        <v>1</v>
      </c>
      <c r="CL122" s="1" t="s">
        <v>725</v>
      </c>
      <c r="CM122" s="1" t="n">
        <v>1</v>
      </c>
      <c r="CO122" s="1" t="s">
        <v>725</v>
      </c>
      <c r="CP122" s="1" t="n">
        <v>1</v>
      </c>
      <c r="CR122" s="1" t="s">
        <v>725</v>
      </c>
      <c r="CS122" s="1" t="n">
        <v>1</v>
      </c>
      <c r="CU122" s="1" t="s">
        <v>725</v>
      </c>
      <c r="CV122" s="1" t="n">
        <v>1</v>
      </c>
      <c r="CX122" s="1" t="s">
        <v>725</v>
      </c>
      <c r="CY122" s="1" t="n">
        <v>1</v>
      </c>
    </row>
    <row r="123" customFormat="false" ht="15" hidden="false" customHeight="false" outlineLevel="0" collapsed="false">
      <c r="BQ123" s="1" t="s">
        <v>667</v>
      </c>
      <c r="BR123" s="1" t="n">
        <v>2</v>
      </c>
      <c r="BT123" s="1" t="s">
        <v>726</v>
      </c>
      <c r="BU123" s="1" t="n">
        <v>3</v>
      </c>
      <c r="BZ123" s="1" t="s">
        <v>648</v>
      </c>
      <c r="CA123" s="1" t="n">
        <v>3</v>
      </c>
      <c r="CC123" s="1" t="s">
        <v>645</v>
      </c>
      <c r="CD123" s="1" t="n">
        <v>1</v>
      </c>
      <c r="CI123" s="1" t="s">
        <v>687</v>
      </c>
      <c r="CJ123" s="1" t="n">
        <v>1</v>
      </c>
      <c r="CL123" s="1" t="s">
        <v>625</v>
      </c>
      <c r="CM123" s="1" t="n">
        <v>1</v>
      </c>
      <c r="CO123" s="1" t="s">
        <v>625</v>
      </c>
      <c r="CP123" s="1" t="n">
        <v>1</v>
      </c>
      <c r="CR123" s="1" t="s">
        <v>625</v>
      </c>
      <c r="CS123" s="1" t="n">
        <v>1</v>
      </c>
      <c r="CU123" s="1" t="s">
        <v>625</v>
      </c>
      <c r="CV123" s="1" t="n">
        <v>1</v>
      </c>
      <c r="CX123" s="1" t="s">
        <v>625</v>
      </c>
      <c r="CY123" s="1" t="n">
        <v>1</v>
      </c>
    </row>
    <row r="124" customFormat="false" ht="15" hidden="false" customHeight="false" outlineLevel="0" collapsed="false">
      <c r="BQ124" s="1" t="s">
        <v>685</v>
      </c>
      <c r="BR124" s="1" t="n">
        <v>2</v>
      </c>
      <c r="BT124" s="1" t="s">
        <v>727</v>
      </c>
      <c r="BU124" s="1" t="n">
        <v>3</v>
      </c>
      <c r="BZ124" s="1" t="s">
        <v>632</v>
      </c>
      <c r="CA124" s="1" t="n">
        <v>3</v>
      </c>
      <c r="CC124" s="1" t="s">
        <v>661</v>
      </c>
      <c r="CD124" s="1" t="n">
        <v>1</v>
      </c>
      <c r="CI124" s="1" t="s">
        <v>62</v>
      </c>
      <c r="CJ124" s="1" t="n">
        <v>1</v>
      </c>
      <c r="CL124" s="1" t="s">
        <v>728</v>
      </c>
      <c r="CM124" s="1" t="n">
        <v>1</v>
      </c>
      <c r="CO124" s="1" t="s">
        <v>728</v>
      </c>
      <c r="CP124" s="1" t="n">
        <v>1</v>
      </c>
      <c r="CR124" s="1" t="s">
        <v>728</v>
      </c>
      <c r="CS124" s="1" t="n">
        <v>1</v>
      </c>
      <c r="CU124" s="1" t="s">
        <v>728</v>
      </c>
      <c r="CV124" s="1" t="n">
        <v>1</v>
      </c>
      <c r="CX124" s="1" t="s">
        <v>728</v>
      </c>
      <c r="CY124" s="1" t="n">
        <v>1</v>
      </c>
    </row>
    <row r="125" customFormat="false" ht="15" hidden="false" customHeight="false" outlineLevel="0" collapsed="false">
      <c r="BQ125" s="1" t="s">
        <v>655</v>
      </c>
      <c r="BR125" s="1" t="n">
        <v>2</v>
      </c>
      <c r="BT125" s="1" t="s">
        <v>729</v>
      </c>
      <c r="BU125" s="1" t="n">
        <v>3</v>
      </c>
      <c r="BZ125" s="1" t="s">
        <v>716</v>
      </c>
      <c r="CA125" s="1" t="n">
        <v>3</v>
      </c>
      <c r="CC125" s="1" t="s">
        <v>664</v>
      </c>
      <c r="CD125" s="1" t="n">
        <v>1</v>
      </c>
      <c r="CI125" s="1" t="s">
        <v>308</v>
      </c>
      <c r="CJ125" s="1" t="n">
        <v>1</v>
      </c>
      <c r="CL125" s="1" t="s">
        <v>108</v>
      </c>
      <c r="CM125" s="1" t="n">
        <v>0</v>
      </c>
      <c r="CO125" s="1" t="s">
        <v>108</v>
      </c>
      <c r="CP125" s="1" t="n">
        <v>0</v>
      </c>
      <c r="CR125" s="1" t="s">
        <v>108</v>
      </c>
      <c r="CS125" s="1" t="n">
        <v>0</v>
      </c>
      <c r="CU125" s="1" t="s">
        <v>108</v>
      </c>
      <c r="CV125" s="1" t="n">
        <v>0</v>
      </c>
      <c r="CX125" s="1" t="s">
        <v>108</v>
      </c>
      <c r="CY125" s="1" t="n">
        <v>0</v>
      </c>
    </row>
    <row r="126" customFormat="false" ht="15" hidden="false" customHeight="false" outlineLevel="0" collapsed="false">
      <c r="BQ126" s="1" t="s">
        <v>111</v>
      </c>
      <c r="BR126" s="1" t="n">
        <v>2</v>
      </c>
      <c r="BT126" s="1" t="s">
        <v>730</v>
      </c>
      <c r="BU126" s="1" t="n">
        <v>3</v>
      </c>
      <c r="BZ126" s="1" t="s">
        <v>484</v>
      </c>
      <c r="CA126" s="1" t="n">
        <v>3</v>
      </c>
      <c r="CC126" s="1" t="s">
        <v>429</v>
      </c>
      <c r="CD126" s="1" t="n">
        <v>1</v>
      </c>
      <c r="CI126" s="1" t="s">
        <v>484</v>
      </c>
      <c r="CJ126" s="1" t="n">
        <v>1</v>
      </c>
      <c r="CL126" s="1" t="s">
        <v>209</v>
      </c>
      <c r="CM126" s="1" t="n">
        <v>0</v>
      </c>
      <c r="CO126" s="1" t="s">
        <v>209</v>
      </c>
      <c r="CP126" s="1" t="n">
        <v>0</v>
      </c>
      <c r="CR126" s="1" t="s">
        <v>209</v>
      </c>
      <c r="CS126" s="1" t="n">
        <v>0</v>
      </c>
      <c r="CU126" s="1" t="s">
        <v>209</v>
      </c>
      <c r="CV126" s="1" t="n">
        <v>0</v>
      </c>
      <c r="CX126" s="1" t="s">
        <v>209</v>
      </c>
      <c r="CY126" s="1" t="n">
        <v>0</v>
      </c>
    </row>
    <row r="127" customFormat="false" ht="15" hidden="false" customHeight="false" outlineLevel="0" collapsed="false">
      <c r="BQ127" s="1" t="s">
        <v>444</v>
      </c>
      <c r="BR127" s="1" t="n">
        <v>1</v>
      </c>
      <c r="BT127" s="1" t="s">
        <v>731</v>
      </c>
      <c r="BU127" s="1" t="n">
        <v>3</v>
      </c>
      <c r="BZ127" s="1" t="s">
        <v>654</v>
      </c>
      <c r="CA127" s="1" t="n">
        <v>3</v>
      </c>
      <c r="CC127" s="1" t="s">
        <v>670</v>
      </c>
      <c r="CD127" s="1" t="n">
        <v>1</v>
      </c>
      <c r="CI127" s="1" t="s">
        <v>677</v>
      </c>
      <c r="CJ127" s="1" t="n">
        <v>1</v>
      </c>
      <c r="CL127" s="1" t="s">
        <v>633</v>
      </c>
      <c r="CM127" s="1" t="n">
        <v>1</v>
      </c>
      <c r="CO127" s="1" t="s">
        <v>633</v>
      </c>
      <c r="CP127" s="1" t="n">
        <v>1</v>
      </c>
      <c r="CR127" s="1" t="s">
        <v>633</v>
      </c>
      <c r="CS127" s="1" t="n">
        <v>1</v>
      </c>
      <c r="CU127" s="1" t="s">
        <v>633</v>
      </c>
      <c r="CV127" s="1" t="n">
        <v>1</v>
      </c>
      <c r="CX127" s="1" t="s">
        <v>633</v>
      </c>
      <c r="CY127" s="1" t="n">
        <v>1</v>
      </c>
    </row>
    <row r="128" customFormat="false" ht="15" hidden="false" customHeight="false" outlineLevel="0" collapsed="false">
      <c r="BQ128" s="1" t="s">
        <v>703</v>
      </c>
      <c r="BR128" s="1" t="n">
        <v>1</v>
      </c>
      <c r="BT128" s="1" t="s">
        <v>732</v>
      </c>
      <c r="BU128" s="1" t="n">
        <v>3</v>
      </c>
      <c r="BZ128" s="1" t="s">
        <v>221</v>
      </c>
      <c r="CA128" s="1" t="n">
        <v>3</v>
      </c>
      <c r="CC128" s="1" t="s">
        <v>673</v>
      </c>
      <c r="CD128" s="1" t="n">
        <v>1</v>
      </c>
      <c r="CI128" s="1" t="s">
        <v>680</v>
      </c>
      <c r="CJ128" s="1" t="n">
        <v>1</v>
      </c>
      <c r="CL128" s="1" t="s">
        <v>81</v>
      </c>
      <c r="CM128" s="1" t="n">
        <v>0</v>
      </c>
      <c r="CO128" s="1" t="s">
        <v>81</v>
      </c>
      <c r="CP128" s="1" t="n">
        <v>0</v>
      </c>
      <c r="CR128" s="1" t="s">
        <v>81</v>
      </c>
      <c r="CS128" s="1" t="n">
        <v>1</v>
      </c>
      <c r="CU128" s="1" t="s">
        <v>81</v>
      </c>
      <c r="CV128" s="1" t="n">
        <v>1</v>
      </c>
      <c r="CX128" s="1" t="s">
        <v>81</v>
      </c>
      <c r="CY128" s="1" t="n">
        <v>0</v>
      </c>
    </row>
    <row r="129" customFormat="false" ht="15" hidden="false" customHeight="false" outlineLevel="0" collapsed="false">
      <c r="BQ129" s="1" t="s">
        <v>82</v>
      </c>
      <c r="BR129" s="1" t="n">
        <v>1</v>
      </c>
      <c r="BT129" s="1" t="s">
        <v>733</v>
      </c>
      <c r="BU129" s="1" t="n">
        <v>2</v>
      </c>
      <c r="BZ129" s="1" t="s">
        <v>727</v>
      </c>
      <c r="CA129" s="1" t="n">
        <v>3</v>
      </c>
      <c r="CC129" s="1" t="s">
        <v>379</v>
      </c>
      <c r="CD129" s="1" t="n">
        <v>1</v>
      </c>
      <c r="CI129" s="1" t="s">
        <v>632</v>
      </c>
      <c r="CJ129" s="1" t="n">
        <v>1</v>
      </c>
      <c r="CL129" s="1" t="s">
        <v>638</v>
      </c>
      <c r="CM129" s="1" t="n">
        <v>1</v>
      </c>
      <c r="CO129" s="1" t="s">
        <v>638</v>
      </c>
      <c r="CP129" s="1" t="n">
        <v>1</v>
      </c>
      <c r="CR129" s="1" t="s">
        <v>638</v>
      </c>
      <c r="CS129" s="1" t="n">
        <v>1</v>
      </c>
      <c r="CU129" s="1" t="s">
        <v>638</v>
      </c>
      <c r="CV129" s="1" t="n">
        <v>1</v>
      </c>
      <c r="CX129" s="1" t="s">
        <v>638</v>
      </c>
      <c r="CY129" s="1" t="n">
        <v>1</v>
      </c>
    </row>
    <row r="130" customFormat="false" ht="15" hidden="false" customHeight="false" outlineLevel="0" collapsed="false">
      <c r="BQ130" s="1" t="s">
        <v>695</v>
      </c>
      <c r="BR130" s="1" t="n">
        <v>1</v>
      </c>
      <c r="BT130" s="1" t="s">
        <v>734</v>
      </c>
      <c r="BU130" s="1" t="n">
        <v>2</v>
      </c>
      <c r="BZ130" s="1" t="s">
        <v>477</v>
      </c>
      <c r="CA130" s="1" t="n">
        <v>2</v>
      </c>
      <c r="CC130" s="1" t="s">
        <v>689</v>
      </c>
      <c r="CD130" s="1" t="n">
        <v>1</v>
      </c>
      <c r="CI130" s="1" t="s">
        <v>648</v>
      </c>
      <c r="CJ130" s="1" t="n">
        <v>1</v>
      </c>
      <c r="CL130" s="1" t="s">
        <v>735</v>
      </c>
      <c r="CM130" s="1" t="n">
        <v>1</v>
      </c>
      <c r="CO130" s="1" t="s">
        <v>735</v>
      </c>
      <c r="CP130" s="1" t="n">
        <v>1</v>
      </c>
      <c r="CR130" s="1" t="s">
        <v>735</v>
      </c>
      <c r="CS130" s="1" t="n">
        <v>1</v>
      </c>
      <c r="CU130" s="1" t="s">
        <v>735</v>
      </c>
      <c r="CV130" s="1" t="n">
        <v>1</v>
      </c>
      <c r="CX130" s="1" t="s">
        <v>735</v>
      </c>
      <c r="CY130" s="1" t="n">
        <v>1</v>
      </c>
    </row>
    <row r="131" customFormat="false" ht="15" hidden="false" customHeight="false" outlineLevel="0" collapsed="false">
      <c r="BQ131" s="1" t="s">
        <v>709</v>
      </c>
      <c r="BR131" s="1" t="n">
        <v>1</v>
      </c>
      <c r="BT131" s="1" t="s">
        <v>736</v>
      </c>
      <c r="BU131" s="1" t="n">
        <v>2</v>
      </c>
      <c r="BZ131" s="1" t="s">
        <v>469</v>
      </c>
      <c r="CA131" s="1" t="n">
        <v>2</v>
      </c>
      <c r="CC131" s="1" t="s">
        <v>63</v>
      </c>
      <c r="CD131" s="1" t="n">
        <v>1</v>
      </c>
      <c r="CI131" s="1" t="s">
        <v>428</v>
      </c>
      <c r="CJ131" s="1" t="n">
        <v>1</v>
      </c>
      <c r="CL131" s="1" t="s">
        <v>737</v>
      </c>
      <c r="CM131" s="1" t="n">
        <v>1</v>
      </c>
      <c r="CO131" s="1" t="s">
        <v>737</v>
      </c>
      <c r="CP131" s="1" t="n">
        <v>1</v>
      </c>
      <c r="CR131" s="1" t="s">
        <v>737</v>
      </c>
      <c r="CS131" s="1" t="n">
        <v>1</v>
      </c>
      <c r="CU131" s="1" t="s">
        <v>737</v>
      </c>
      <c r="CV131" s="1" t="n">
        <v>1</v>
      </c>
      <c r="CX131" s="1" t="s">
        <v>737</v>
      </c>
      <c r="CY131" s="1" t="n">
        <v>1</v>
      </c>
    </row>
    <row r="132" customFormat="false" ht="15" hidden="false" customHeight="false" outlineLevel="0" collapsed="false">
      <c r="BQ132" s="1" t="s">
        <v>569</v>
      </c>
      <c r="BR132" s="1" t="n">
        <v>1</v>
      </c>
      <c r="BT132" s="1" t="s">
        <v>738</v>
      </c>
      <c r="BU132" s="1" t="n">
        <v>2</v>
      </c>
      <c r="BZ132" s="1" t="s">
        <v>503</v>
      </c>
      <c r="CA132" s="1" t="n">
        <v>2</v>
      </c>
      <c r="CI132" s="1" t="s">
        <v>205</v>
      </c>
      <c r="CJ132" s="1" t="n">
        <v>1</v>
      </c>
      <c r="CL132" s="1" t="s">
        <v>293</v>
      </c>
      <c r="CM132" s="1" t="n">
        <v>1</v>
      </c>
      <c r="CO132" s="1" t="s">
        <v>293</v>
      </c>
      <c r="CP132" s="1" t="n">
        <v>1</v>
      </c>
      <c r="CR132" s="1" t="s">
        <v>293</v>
      </c>
      <c r="CS132" s="1" t="n">
        <v>1</v>
      </c>
      <c r="CU132" s="1" t="s">
        <v>293</v>
      </c>
      <c r="CV132" s="1" t="n">
        <v>1</v>
      </c>
      <c r="CX132" s="1" t="s">
        <v>293</v>
      </c>
      <c r="CY132" s="1" t="n">
        <v>1</v>
      </c>
    </row>
    <row r="133" customFormat="false" ht="15" hidden="false" customHeight="false" outlineLevel="0" collapsed="false">
      <c r="BQ133" s="1" t="s">
        <v>701</v>
      </c>
      <c r="BR133" s="1" t="n">
        <v>1</v>
      </c>
      <c r="BT133" s="1" t="s">
        <v>739</v>
      </c>
      <c r="BU133" s="1" t="n">
        <v>2</v>
      </c>
      <c r="BZ133" s="1" t="s">
        <v>726</v>
      </c>
      <c r="CA133" s="1" t="n">
        <v>2</v>
      </c>
      <c r="CI133" s="1" t="s">
        <v>80</v>
      </c>
      <c r="CJ133" s="1" t="n">
        <v>1</v>
      </c>
      <c r="CL133" s="1" t="s">
        <v>397</v>
      </c>
      <c r="CM133" s="1" t="n">
        <v>0</v>
      </c>
      <c r="CO133" s="1" t="s">
        <v>397</v>
      </c>
      <c r="CP133" s="1" t="n">
        <v>0</v>
      </c>
      <c r="CR133" s="1" t="s">
        <v>397</v>
      </c>
      <c r="CS133" s="1" t="n">
        <v>0</v>
      </c>
      <c r="CU133" s="1" t="s">
        <v>397</v>
      </c>
      <c r="CV133" s="1" t="n">
        <v>0</v>
      </c>
      <c r="CX133" s="1" t="s">
        <v>397</v>
      </c>
      <c r="CY133" s="1" t="n">
        <v>0</v>
      </c>
    </row>
    <row r="134" customFormat="false" ht="15" hidden="false" customHeight="false" outlineLevel="0" collapsed="false">
      <c r="BQ134" s="1" t="s">
        <v>699</v>
      </c>
      <c r="BR134" s="1" t="n">
        <v>1</v>
      </c>
      <c r="BT134" s="1" t="s">
        <v>138</v>
      </c>
      <c r="BU134" s="1" t="n">
        <v>2</v>
      </c>
      <c r="BZ134" s="1" t="s">
        <v>460</v>
      </c>
      <c r="CA134" s="1" t="n">
        <v>2</v>
      </c>
      <c r="CI134" s="1" t="s">
        <v>706</v>
      </c>
      <c r="CJ134" s="1" t="n">
        <v>1</v>
      </c>
      <c r="CL134" s="1" t="s">
        <v>645</v>
      </c>
      <c r="CM134" s="1" t="n">
        <v>1</v>
      </c>
      <c r="CO134" s="1" t="s">
        <v>645</v>
      </c>
      <c r="CP134" s="1" t="n">
        <v>1</v>
      </c>
      <c r="CR134" s="1" t="s">
        <v>645</v>
      </c>
      <c r="CS134" s="1" t="n">
        <v>1</v>
      </c>
      <c r="CU134" s="1" t="s">
        <v>645</v>
      </c>
      <c r="CV134" s="1" t="n">
        <v>1</v>
      </c>
      <c r="CX134" s="1" t="s">
        <v>645</v>
      </c>
      <c r="CY134" s="1" t="n">
        <v>1</v>
      </c>
    </row>
    <row r="135" customFormat="false" ht="15" hidden="false" customHeight="false" outlineLevel="0" collapsed="false">
      <c r="BQ135" s="1" t="s">
        <v>571</v>
      </c>
      <c r="BR135" s="1" t="n">
        <v>1</v>
      </c>
      <c r="BT135" s="1" t="s">
        <v>740</v>
      </c>
      <c r="BU135" s="1" t="n">
        <v>2</v>
      </c>
      <c r="BZ135" s="1" t="s">
        <v>741</v>
      </c>
      <c r="CA135" s="1" t="n">
        <v>2</v>
      </c>
      <c r="CI135" s="1" t="s">
        <v>703</v>
      </c>
      <c r="CJ135" s="1" t="n">
        <v>1</v>
      </c>
      <c r="CL135" s="1" t="s">
        <v>219</v>
      </c>
      <c r="CM135" s="1" t="n">
        <v>0</v>
      </c>
      <c r="CO135" s="1" t="s">
        <v>219</v>
      </c>
      <c r="CP135" s="1" t="n">
        <v>0</v>
      </c>
      <c r="CR135" s="1" t="s">
        <v>219</v>
      </c>
      <c r="CS135" s="1" t="n">
        <v>1</v>
      </c>
      <c r="CU135" s="1" t="s">
        <v>219</v>
      </c>
      <c r="CV135" s="1" t="n">
        <v>1</v>
      </c>
      <c r="CX135" s="1" t="s">
        <v>219</v>
      </c>
      <c r="CY135" s="1" t="n">
        <v>0</v>
      </c>
    </row>
    <row r="136" customFormat="false" ht="15" hidden="false" customHeight="false" outlineLevel="0" collapsed="false">
      <c r="BQ136" s="1" t="s">
        <v>692</v>
      </c>
      <c r="BR136" s="1" t="n">
        <v>1</v>
      </c>
      <c r="BT136" s="1" t="s">
        <v>742</v>
      </c>
      <c r="BU136" s="1" t="n">
        <v>2</v>
      </c>
      <c r="BZ136" s="1" t="s">
        <v>743</v>
      </c>
      <c r="CA136" s="1" t="n">
        <v>2</v>
      </c>
      <c r="CI136" s="1" t="s">
        <v>294</v>
      </c>
      <c r="CJ136" s="1" t="n">
        <v>1</v>
      </c>
      <c r="CL136" s="1" t="s">
        <v>744</v>
      </c>
      <c r="CM136" s="1" t="n">
        <v>0</v>
      </c>
      <c r="CO136" s="1" t="s">
        <v>744</v>
      </c>
      <c r="CP136" s="1" t="n">
        <v>0</v>
      </c>
      <c r="CR136" s="1" t="s">
        <v>744</v>
      </c>
      <c r="CS136" s="1" t="n">
        <v>1</v>
      </c>
      <c r="CU136" s="1" t="s">
        <v>744</v>
      </c>
      <c r="CV136" s="1" t="n">
        <v>1</v>
      </c>
      <c r="CX136" s="1" t="s">
        <v>744</v>
      </c>
      <c r="CY136" s="1" t="n">
        <v>0</v>
      </c>
    </row>
    <row r="137" customFormat="false" ht="15" hidden="false" customHeight="false" outlineLevel="0" collapsed="false">
      <c r="BQ137" s="1" t="s">
        <v>706</v>
      </c>
      <c r="BR137" s="1" t="n">
        <v>1</v>
      </c>
      <c r="BT137" s="1" t="s">
        <v>745</v>
      </c>
      <c r="BU137" s="1" t="n">
        <v>2</v>
      </c>
      <c r="BZ137" s="1" t="s">
        <v>746</v>
      </c>
      <c r="CA137" s="1" t="n">
        <v>2</v>
      </c>
      <c r="CI137" s="1" t="s">
        <v>685</v>
      </c>
      <c r="CJ137" s="1" t="n">
        <v>1</v>
      </c>
      <c r="CL137" s="1" t="s">
        <v>747</v>
      </c>
      <c r="CM137" s="1" t="n">
        <v>0</v>
      </c>
      <c r="CO137" s="1" t="s">
        <v>747</v>
      </c>
      <c r="CP137" s="1" t="n">
        <v>0</v>
      </c>
      <c r="CR137" s="1" t="s">
        <v>747</v>
      </c>
      <c r="CS137" s="1" t="n">
        <v>0</v>
      </c>
      <c r="CU137" s="1" t="s">
        <v>747</v>
      </c>
      <c r="CV137" s="1" t="n">
        <v>0</v>
      </c>
      <c r="CX137" s="1" t="s">
        <v>747</v>
      </c>
      <c r="CY137" s="1" t="n">
        <v>0</v>
      </c>
    </row>
    <row r="138" customFormat="false" ht="15" hidden="false" customHeight="false" outlineLevel="0" collapsed="false">
      <c r="BQ138" s="1" t="s">
        <v>689</v>
      </c>
      <c r="BR138" s="1" t="n">
        <v>1</v>
      </c>
      <c r="BT138" s="1" t="s">
        <v>748</v>
      </c>
      <c r="BU138" s="1" t="n">
        <v>2</v>
      </c>
      <c r="BZ138" s="1" t="s">
        <v>421</v>
      </c>
      <c r="CA138" s="1" t="n">
        <v>2</v>
      </c>
      <c r="CI138" s="1" t="s">
        <v>709</v>
      </c>
      <c r="CJ138" s="1" t="n">
        <v>1</v>
      </c>
      <c r="CL138" s="1" t="s">
        <v>655</v>
      </c>
      <c r="CM138" s="1" t="n">
        <v>1</v>
      </c>
      <c r="CO138" s="1" t="s">
        <v>655</v>
      </c>
      <c r="CP138" s="1" t="n">
        <v>1</v>
      </c>
      <c r="CR138" s="1" t="s">
        <v>655</v>
      </c>
      <c r="CS138" s="1" t="n">
        <v>1</v>
      </c>
      <c r="CU138" s="1" t="s">
        <v>655</v>
      </c>
      <c r="CV138" s="1" t="n">
        <v>1</v>
      </c>
      <c r="CX138" s="1" t="s">
        <v>655</v>
      </c>
      <c r="CY138" s="1" t="n">
        <v>1</v>
      </c>
    </row>
    <row r="139" customFormat="false" ht="15" hidden="false" customHeight="false" outlineLevel="0" collapsed="false">
      <c r="BQ139" s="1" t="s">
        <v>234</v>
      </c>
      <c r="BR139" s="1" t="n">
        <v>1</v>
      </c>
      <c r="BT139" s="1" t="s">
        <v>743</v>
      </c>
      <c r="BU139" s="1" t="n">
        <v>2</v>
      </c>
      <c r="BZ139" s="1" t="s">
        <v>408</v>
      </c>
      <c r="CA139" s="1" t="n">
        <v>2</v>
      </c>
      <c r="CI139" s="1" t="s">
        <v>696</v>
      </c>
      <c r="CJ139" s="1" t="n">
        <v>1</v>
      </c>
      <c r="CL139" s="1" t="s">
        <v>502</v>
      </c>
      <c r="CM139" s="1" t="n">
        <v>1</v>
      </c>
      <c r="CO139" s="1" t="s">
        <v>502</v>
      </c>
      <c r="CP139" s="1" t="n">
        <v>1</v>
      </c>
      <c r="CR139" s="1" t="s">
        <v>502</v>
      </c>
      <c r="CS139" s="1" t="n">
        <v>1</v>
      </c>
      <c r="CU139" s="1" t="s">
        <v>502</v>
      </c>
      <c r="CV139" s="1" t="n">
        <v>0</v>
      </c>
      <c r="CX139" s="1" t="s">
        <v>502</v>
      </c>
      <c r="CY139" s="1" t="n">
        <v>1</v>
      </c>
    </row>
    <row r="140" customFormat="false" ht="15" hidden="false" customHeight="false" outlineLevel="0" collapsed="false">
      <c r="BQ140" s="1" t="s">
        <v>602</v>
      </c>
      <c r="BR140" s="1" t="n">
        <v>1</v>
      </c>
      <c r="BT140" s="1" t="s">
        <v>741</v>
      </c>
      <c r="BU140" s="1" t="n">
        <v>2</v>
      </c>
      <c r="BZ140" s="1" t="s">
        <v>685</v>
      </c>
      <c r="CA140" s="1" t="n">
        <v>2</v>
      </c>
      <c r="CI140" s="1" t="s">
        <v>319</v>
      </c>
      <c r="CJ140" s="1" t="n">
        <v>1</v>
      </c>
      <c r="CL140" s="1" t="s">
        <v>749</v>
      </c>
      <c r="CM140" s="1" t="n">
        <v>1</v>
      </c>
      <c r="CO140" s="1" t="s">
        <v>749</v>
      </c>
      <c r="CP140" s="1" t="n">
        <v>1</v>
      </c>
      <c r="CR140" s="1" t="s">
        <v>749</v>
      </c>
      <c r="CS140" s="1" t="n">
        <v>1</v>
      </c>
      <c r="CU140" s="1" t="s">
        <v>749</v>
      </c>
      <c r="CV140" s="1" t="n">
        <v>1</v>
      </c>
      <c r="CX140" s="1" t="s">
        <v>749</v>
      </c>
      <c r="CY140" s="1" t="n">
        <v>1</v>
      </c>
    </row>
    <row r="141" customFormat="false" ht="15" hidden="false" customHeight="false" outlineLevel="0" collapsed="false">
      <c r="BQ141" s="1" t="s">
        <v>429</v>
      </c>
      <c r="BR141" s="1" t="n">
        <v>1</v>
      </c>
      <c r="BT141" s="1" t="s">
        <v>750</v>
      </c>
      <c r="BU141" s="1" t="n">
        <v>2</v>
      </c>
      <c r="BZ141" s="1" t="s">
        <v>680</v>
      </c>
      <c r="CA141" s="1" t="n">
        <v>2</v>
      </c>
      <c r="CI141" s="1" t="s">
        <v>436</v>
      </c>
      <c r="CJ141" s="1" t="n">
        <v>1</v>
      </c>
      <c r="CL141" s="1" t="s">
        <v>661</v>
      </c>
      <c r="CM141" s="1" t="n">
        <v>0</v>
      </c>
      <c r="CO141" s="1" t="s">
        <v>661</v>
      </c>
      <c r="CP141" s="1" t="n">
        <v>0</v>
      </c>
      <c r="CR141" s="1" t="s">
        <v>661</v>
      </c>
      <c r="CS141" s="1" t="n">
        <v>1</v>
      </c>
      <c r="CU141" s="1" t="s">
        <v>661</v>
      </c>
      <c r="CV141" s="1" t="n">
        <v>0</v>
      </c>
      <c r="CX141" s="1" t="s">
        <v>661</v>
      </c>
      <c r="CY141" s="1" t="n">
        <v>0</v>
      </c>
    </row>
    <row r="142" customFormat="false" ht="15" hidden="false" customHeight="false" outlineLevel="0" collapsed="false">
      <c r="BQ142" s="1" t="s">
        <v>606</v>
      </c>
      <c r="BR142" s="1" t="n">
        <v>1</v>
      </c>
      <c r="BT142" s="1" t="s">
        <v>751</v>
      </c>
      <c r="BU142" s="1" t="n">
        <v>2</v>
      </c>
      <c r="BZ142" s="1" t="s">
        <v>677</v>
      </c>
      <c r="CA142" s="1" t="n">
        <v>2</v>
      </c>
      <c r="CI142" s="1" t="s">
        <v>96</v>
      </c>
      <c r="CJ142" s="1" t="n">
        <v>1</v>
      </c>
      <c r="CL142" s="1" t="s">
        <v>664</v>
      </c>
      <c r="CM142" s="1" t="n">
        <v>0</v>
      </c>
      <c r="CO142" s="1" t="s">
        <v>664</v>
      </c>
      <c r="CP142" s="1" t="n">
        <v>0</v>
      </c>
      <c r="CR142" s="1" t="s">
        <v>664</v>
      </c>
      <c r="CS142" s="1" t="n">
        <v>0</v>
      </c>
      <c r="CU142" s="1" t="s">
        <v>664</v>
      </c>
      <c r="CV142" s="1" t="n">
        <v>0</v>
      </c>
      <c r="CX142" s="1" t="s">
        <v>664</v>
      </c>
      <c r="CY142" s="1" t="n">
        <v>0</v>
      </c>
    </row>
    <row r="143" customFormat="false" ht="15" hidden="false" customHeight="false" outlineLevel="0" collapsed="false">
      <c r="BQ143" s="1" t="s">
        <v>670</v>
      </c>
      <c r="BR143" s="1" t="n">
        <v>1</v>
      </c>
      <c r="BT143" s="1" t="s">
        <v>752</v>
      </c>
      <c r="BU143" s="1" t="n">
        <v>2</v>
      </c>
      <c r="BZ143" s="1" t="s">
        <v>687</v>
      </c>
      <c r="CA143" s="1" t="n">
        <v>2</v>
      </c>
      <c r="CI143" s="1" t="s">
        <v>692</v>
      </c>
      <c r="CJ143" s="1" t="n">
        <v>1</v>
      </c>
      <c r="CL143" s="1" t="s">
        <v>667</v>
      </c>
      <c r="CM143" s="1" t="n">
        <v>1</v>
      </c>
      <c r="CO143" s="1" t="s">
        <v>667</v>
      </c>
      <c r="CP143" s="1" t="n">
        <v>1</v>
      </c>
      <c r="CR143" s="1" t="s">
        <v>667</v>
      </c>
      <c r="CS143" s="1" t="n">
        <v>1</v>
      </c>
      <c r="CU143" s="1" t="s">
        <v>667</v>
      </c>
      <c r="CV143" s="1" t="n">
        <v>1</v>
      </c>
      <c r="CX143" s="1" t="s">
        <v>667</v>
      </c>
      <c r="CY143" s="1" t="n">
        <v>1</v>
      </c>
    </row>
    <row r="144" customFormat="false" ht="15" hidden="false" customHeight="false" outlineLevel="0" collapsed="false">
      <c r="BQ144" s="1" t="s">
        <v>610</v>
      </c>
      <c r="BR144" s="1" t="n">
        <v>1</v>
      </c>
      <c r="BT144" s="1" t="s">
        <v>746</v>
      </c>
      <c r="BU144" s="1" t="n">
        <v>2</v>
      </c>
      <c r="BZ144" s="1" t="s">
        <v>398</v>
      </c>
      <c r="CA144" s="1" t="n">
        <v>2</v>
      </c>
      <c r="CI144" s="1" t="s">
        <v>272</v>
      </c>
      <c r="CJ144" s="1" t="n">
        <v>1</v>
      </c>
      <c r="CL144" s="1" t="s">
        <v>753</v>
      </c>
      <c r="CM144" s="1" t="n">
        <v>1</v>
      </c>
      <c r="CO144" s="1" t="s">
        <v>753</v>
      </c>
      <c r="CP144" s="1" t="n">
        <v>1</v>
      </c>
      <c r="CR144" s="1" t="s">
        <v>753</v>
      </c>
      <c r="CS144" s="1" t="n">
        <v>1</v>
      </c>
      <c r="CU144" s="1" t="s">
        <v>753</v>
      </c>
      <c r="CV144" s="1" t="n">
        <v>1</v>
      </c>
      <c r="CX144" s="1" t="s">
        <v>753</v>
      </c>
      <c r="CY144" s="1" t="n">
        <v>1</v>
      </c>
    </row>
    <row r="145" customFormat="false" ht="15" hidden="false" customHeight="false" outlineLevel="0" collapsed="false">
      <c r="BQ145" s="1" t="s">
        <v>664</v>
      </c>
      <c r="BR145" s="1" t="n">
        <v>1</v>
      </c>
      <c r="BT145" s="1" t="s">
        <v>754</v>
      </c>
      <c r="BU145" s="1" t="n">
        <v>2</v>
      </c>
      <c r="BZ145" s="1" t="s">
        <v>675</v>
      </c>
      <c r="CA145" s="1" t="n">
        <v>2</v>
      </c>
      <c r="CI145" s="1" t="s">
        <v>557</v>
      </c>
      <c r="CJ145" s="1" t="n">
        <v>1</v>
      </c>
      <c r="CL145" s="1" t="s">
        <v>755</v>
      </c>
      <c r="CM145" s="1" t="n">
        <v>1</v>
      </c>
      <c r="CO145" s="1" t="s">
        <v>755</v>
      </c>
      <c r="CP145" s="1" t="n">
        <v>1</v>
      </c>
      <c r="CR145" s="1" t="s">
        <v>755</v>
      </c>
      <c r="CS145" s="1" t="n">
        <v>1</v>
      </c>
      <c r="CU145" s="1" t="s">
        <v>755</v>
      </c>
      <c r="CV145" s="1" t="n">
        <v>1</v>
      </c>
      <c r="CX145" s="1" t="s">
        <v>755</v>
      </c>
      <c r="CY145" s="1" t="n">
        <v>1</v>
      </c>
    </row>
    <row r="146" customFormat="false" ht="15" hidden="false" customHeight="false" outlineLevel="0" collapsed="false">
      <c r="BQ146" s="1" t="s">
        <v>661</v>
      </c>
      <c r="BR146" s="1" t="n">
        <v>1</v>
      </c>
      <c r="BT146" s="1" t="s">
        <v>756</v>
      </c>
      <c r="BU146" s="1" t="n">
        <v>2</v>
      </c>
      <c r="BZ146" s="1" t="s">
        <v>631</v>
      </c>
      <c r="CA146" s="1" t="n">
        <v>2</v>
      </c>
      <c r="CI146" s="1" t="s">
        <v>542</v>
      </c>
      <c r="CJ146" s="1" t="n">
        <v>1</v>
      </c>
      <c r="CL146" s="1" t="s">
        <v>670</v>
      </c>
      <c r="CM146" s="1" t="n">
        <v>1</v>
      </c>
      <c r="CO146" s="1" t="s">
        <v>670</v>
      </c>
      <c r="CP146" s="1" t="n">
        <v>1</v>
      </c>
      <c r="CR146" s="1" t="s">
        <v>670</v>
      </c>
      <c r="CS146" s="1" t="n">
        <v>1</v>
      </c>
      <c r="CU146" s="1" t="s">
        <v>670</v>
      </c>
      <c r="CV146" s="1" t="n">
        <v>1</v>
      </c>
      <c r="CX146" s="1" t="s">
        <v>670</v>
      </c>
      <c r="CY146" s="1" t="n">
        <v>1</v>
      </c>
    </row>
    <row r="147" customFormat="false" ht="15" hidden="false" customHeight="false" outlineLevel="0" collapsed="false">
      <c r="BQ147" s="1" t="s">
        <v>698</v>
      </c>
      <c r="BR147" s="1" t="n">
        <v>1</v>
      </c>
      <c r="BT147" s="1" t="s">
        <v>757</v>
      </c>
      <c r="BU147" s="1" t="n">
        <v>2</v>
      </c>
      <c r="BZ147" s="1" t="s">
        <v>667</v>
      </c>
      <c r="CA147" s="1" t="n">
        <v>2</v>
      </c>
      <c r="CI147" s="1" t="s">
        <v>695</v>
      </c>
      <c r="CJ147" s="1" t="n">
        <v>1</v>
      </c>
      <c r="CL147" s="1" t="s">
        <v>758</v>
      </c>
      <c r="CM147" s="1" t="n">
        <v>1</v>
      </c>
      <c r="CO147" s="1" t="s">
        <v>758</v>
      </c>
      <c r="CP147" s="1" t="n">
        <v>1</v>
      </c>
      <c r="CR147" s="1" t="s">
        <v>758</v>
      </c>
      <c r="CS147" s="1" t="n">
        <v>1</v>
      </c>
      <c r="CU147" s="1" t="s">
        <v>758</v>
      </c>
      <c r="CV147" s="1" t="n">
        <v>1</v>
      </c>
      <c r="CX147" s="1" t="s">
        <v>758</v>
      </c>
      <c r="CY147" s="1" t="n">
        <v>1</v>
      </c>
    </row>
    <row r="148" customFormat="false" ht="15" hidden="false" customHeight="false" outlineLevel="0" collapsed="false">
      <c r="BQ148" s="1" t="s">
        <v>623</v>
      </c>
      <c r="BR148" s="1" t="n">
        <v>1</v>
      </c>
      <c r="BT148" s="1" t="s">
        <v>759</v>
      </c>
      <c r="BU148" s="1" t="n">
        <v>1</v>
      </c>
      <c r="BZ148" s="1" t="s">
        <v>655</v>
      </c>
      <c r="CA148" s="1" t="n">
        <v>2</v>
      </c>
      <c r="CI148" s="1" t="s">
        <v>345</v>
      </c>
      <c r="CJ148" s="1" t="n">
        <v>1</v>
      </c>
      <c r="CL148" s="1" t="s">
        <v>760</v>
      </c>
      <c r="CM148" s="1" t="n">
        <v>0</v>
      </c>
      <c r="CO148" s="1" t="s">
        <v>760</v>
      </c>
      <c r="CP148" s="1" t="n">
        <v>0</v>
      </c>
      <c r="CR148" s="1" t="s">
        <v>760</v>
      </c>
      <c r="CS148" s="1" t="n">
        <v>0</v>
      </c>
      <c r="CU148" s="1" t="s">
        <v>760</v>
      </c>
      <c r="CV148" s="1" t="n">
        <v>0</v>
      </c>
      <c r="CX148" s="1" t="s">
        <v>760</v>
      </c>
      <c r="CY148" s="1" t="n">
        <v>0</v>
      </c>
    </row>
    <row r="149" customFormat="false" ht="15" hidden="false" customHeight="false" outlineLevel="0" collapsed="false">
      <c r="BQ149" s="1" t="s">
        <v>645</v>
      </c>
      <c r="BR149" s="1" t="n">
        <v>1</v>
      </c>
      <c r="BT149" s="1" t="s">
        <v>761</v>
      </c>
      <c r="BU149" s="1" t="n">
        <v>1</v>
      </c>
      <c r="BZ149" s="1" t="s">
        <v>284</v>
      </c>
      <c r="CA149" s="1" t="n">
        <v>2</v>
      </c>
      <c r="CI149" s="1" t="s">
        <v>698</v>
      </c>
      <c r="CJ149" s="1" t="n">
        <v>1</v>
      </c>
      <c r="CL149" s="1" t="s">
        <v>762</v>
      </c>
      <c r="CM149" s="1" t="n">
        <v>1</v>
      </c>
      <c r="CO149" s="1" t="s">
        <v>762</v>
      </c>
      <c r="CP149" s="1" t="n">
        <v>1</v>
      </c>
      <c r="CR149" s="1" t="s">
        <v>762</v>
      </c>
      <c r="CS149" s="1" t="n">
        <v>1</v>
      </c>
      <c r="CU149" s="1" t="s">
        <v>762</v>
      </c>
      <c r="CV149" s="1" t="n">
        <v>1</v>
      </c>
      <c r="CX149" s="1" t="s">
        <v>762</v>
      </c>
      <c r="CY149" s="1" t="n">
        <v>1</v>
      </c>
    </row>
    <row r="150" customFormat="false" ht="15" hidden="false" customHeight="false" outlineLevel="0" collapsed="false">
      <c r="BQ150" s="1" t="s">
        <v>638</v>
      </c>
      <c r="BR150" s="1" t="n">
        <v>1</v>
      </c>
      <c r="BT150" s="1" t="s">
        <v>763</v>
      </c>
      <c r="BU150" s="1" t="n">
        <v>1</v>
      </c>
      <c r="BZ150" s="1" t="s">
        <v>625</v>
      </c>
      <c r="CA150" s="1" t="n">
        <v>2</v>
      </c>
      <c r="CI150" s="1" t="s">
        <v>579</v>
      </c>
      <c r="CJ150" s="1" t="n">
        <v>1</v>
      </c>
      <c r="CL150" s="1" t="s">
        <v>764</v>
      </c>
      <c r="CM150" s="1" t="n">
        <v>0</v>
      </c>
      <c r="CO150" s="1" t="s">
        <v>764</v>
      </c>
      <c r="CP150" s="1" t="n">
        <v>0</v>
      </c>
      <c r="CR150" s="1" t="s">
        <v>764</v>
      </c>
      <c r="CS150" s="1" t="n">
        <v>0</v>
      </c>
      <c r="CU150" s="1" t="s">
        <v>764</v>
      </c>
      <c r="CV150" s="1" t="n">
        <v>1</v>
      </c>
      <c r="CX150" s="1" t="s">
        <v>764</v>
      </c>
      <c r="CY150" s="1" t="n">
        <v>0</v>
      </c>
    </row>
    <row r="151" customFormat="false" ht="15" hidden="false" customHeight="false" outlineLevel="0" collapsed="false">
      <c r="BQ151" s="1" t="s">
        <v>379</v>
      </c>
      <c r="BR151" s="1" t="n">
        <v>1</v>
      </c>
      <c r="BT151" s="1" t="s">
        <v>765</v>
      </c>
      <c r="BU151" s="1" t="n">
        <v>1</v>
      </c>
      <c r="BZ151" s="1" t="s">
        <v>766</v>
      </c>
      <c r="CA151" s="1" t="n">
        <v>1</v>
      </c>
      <c r="CI151" s="1" t="s">
        <v>418</v>
      </c>
      <c r="CJ151" s="1" t="n">
        <v>1</v>
      </c>
      <c r="CL151" s="1" t="s">
        <v>767</v>
      </c>
      <c r="CM151" s="1" t="n">
        <v>0</v>
      </c>
      <c r="CO151" s="1" t="s">
        <v>767</v>
      </c>
      <c r="CP151" s="1" t="n">
        <v>0</v>
      </c>
      <c r="CR151" s="1" t="s">
        <v>767</v>
      </c>
      <c r="CS151" s="1" t="n">
        <v>0</v>
      </c>
      <c r="CU151" s="1" t="s">
        <v>767</v>
      </c>
      <c r="CV151" s="1" t="n">
        <v>1</v>
      </c>
      <c r="CX151" s="1" t="s">
        <v>767</v>
      </c>
      <c r="CY151" s="1" t="n">
        <v>0</v>
      </c>
    </row>
    <row r="152" customFormat="false" ht="15" hidden="false" customHeight="false" outlineLevel="0" collapsed="false">
      <c r="BQ152" s="1" t="s">
        <v>633</v>
      </c>
      <c r="BR152" s="1" t="n">
        <v>1</v>
      </c>
      <c r="BT152" s="1" t="s">
        <v>768</v>
      </c>
      <c r="BU152" s="1" t="n">
        <v>1</v>
      </c>
      <c r="BZ152" s="1" t="s">
        <v>379</v>
      </c>
      <c r="CA152" s="1" t="n">
        <v>1</v>
      </c>
      <c r="CI152" s="1" t="s">
        <v>551</v>
      </c>
      <c r="CJ152" s="1" t="n">
        <v>1</v>
      </c>
      <c r="CL152" s="1" t="s">
        <v>769</v>
      </c>
      <c r="CM152" s="1" t="n">
        <v>0</v>
      </c>
      <c r="CO152" s="1" t="s">
        <v>769</v>
      </c>
      <c r="CP152" s="1" t="n">
        <v>0</v>
      </c>
      <c r="CR152" s="1" t="s">
        <v>769</v>
      </c>
      <c r="CS152" s="1" t="n">
        <v>0</v>
      </c>
      <c r="CU152" s="1" t="s">
        <v>769</v>
      </c>
      <c r="CV152" s="1" t="n">
        <v>0</v>
      </c>
      <c r="CX152" s="1" t="s">
        <v>769</v>
      </c>
      <c r="CY152" s="1" t="n">
        <v>0</v>
      </c>
    </row>
    <row r="153" customFormat="false" ht="15" hidden="false" customHeight="false" outlineLevel="0" collapsed="false">
      <c r="BQ153" s="1" t="s">
        <v>696</v>
      </c>
      <c r="BR153" s="1" t="n">
        <v>1</v>
      </c>
      <c r="BT153" s="1" t="s">
        <v>770</v>
      </c>
      <c r="BU153" s="1" t="n">
        <v>1</v>
      </c>
      <c r="BZ153" s="1" t="s">
        <v>234</v>
      </c>
      <c r="CA153" s="1" t="n">
        <v>1</v>
      </c>
      <c r="CI153" s="1" t="s">
        <v>346</v>
      </c>
      <c r="CJ153" s="1" t="n">
        <v>1</v>
      </c>
      <c r="CL153" s="1" t="s">
        <v>771</v>
      </c>
      <c r="CM153" s="1" t="n">
        <v>0</v>
      </c>
      <c r="CO153" s="1" t="s">
        <v>771</v>
      </c>
      <c r="CP153" s="1" t="n">
        <v>0</v>
      </c>
      <c r="CR153" s="1" t="s">
        <v>771</v>
      </c>
      <c r="CS153" s="1" t="n">
        <v>0</v>
      </c>
      <c r="CU153" s="1" t="s">
        <v>771</v>
      </c>
      <c r="CV153" s="1" t="n">
        <v>0</v>
      </c>
      <c r="CX153" s="1" t="s">
        <v>771</v>
      </c>
      <c r="CY153" s="1" t="n">
        <v>0</v>
      </c>
    </row>
    <row r="154" customFormat="false" ht="15" hidden="false" customHeight="false" outlineLevel="0" collapsed="false">
      <c r="BQ154" s="1" t="s">
        <v>63</v>
      </c>
      <c r="BR154" s="1" t="n">
        <v>1</v>
      </c>
      <c r="BT154" s="1" t="s">
        <v>772</v>
      </c>
      <c r="BU154" s="1" t="n">
        <v>1</v>
      </c>
      <c r="BZ154" s="1" t="s">
        <v>709</v>
      </c>
      <c r="CA154" s="1" t="n">
        <v>1</v>
      </c>
      <c r="CI154" s="1" t="s">
        <v>529</v>
      </c>
      <c r="CJ154" s="1" t="n">
        <v>1</v>
      </c>
      <c r="CL154" s="1" t="s">
        <v>773</v>
      </c>
      <c r="CM154" s="1" t="n">
        <v>1</v>
      </c>
      <c r="CO154" s="1" t="s">
        <v>773</v>
      </c>
      <c r="CP154" s="1" t="n">
        <v>1</v>
      </c>
      <c r="CR154" s="1" t="s">
        <v>773</v>
      </c>
      <c r="CS154" s="1" t="n">
        <v>1</v>
      </c>
      <c r="CU154" s="1" t="s">
        <v>773</v>
      </c>
      <c r="CV154" s="1" t="n">
        <v>0</v>
      </c>
      <c r="CX154" s="1" t="s">
        <v>773</v>
      </c>
      <c r="CY154" s="1" t="n">
        <v>1</v>
      </c>
    </row>
    <row r="155" customFormat="false" ht="15" hidden="false" customHeight="false" outlineLevel="0" collapsed="false">
      <c r="BQ155" s="1"/>
      <c r="BR155" s="1"/>
      <c r="BT155" s="1" t="s">
        <v>774</v>
      </c>
      <c r="BU155" s="1" t="n">
        <v>1</v>
      </c>
      <c r="BZ155" s="1" t="s">
        <v>429</v>
      </c>
      <c r="CA155" s="1" t="n">
        <v>1</v>
      </c>
      <c r="CL155" s="1" t="s">
        <v>673</v>
      </c>
      <c r="CM155" s="1" t="n">
        <v>1</v>
      </c>
      <c r="CO155" s="1" t="s">
        <v>673</v>
      </c>
      <c r="CP155" s="1" t="n">
        <v>1</v>
      </c>
      <c r="CR155" s="1" t="s">
        <v>673</v>
      </c>
      <c r="CS155" s="1" t="n">
        <v>1</v>
      </c>
      <c r="CU155" s="1" t="s">
        <v>673</v>
      </c>
      <c r="CV155" s="1" t="n">
        <v>0</v>
      </c>
      <c r="CX155" s="1" t="s">
        <v>673</v>
      </c>
      <c r="CY155" s="1" t="n">
        <v>1</v>
      </c>
    </row>
    <row r="156" customFormat="false" ht="15" hidden="false" customHeight="false" outlineLevel="0" collapsed="false">
      <c r="BQ156" s="1"/>
      <c r="BR156" s="1"/>
      <c r="BT156" s="1" t="s">
        <v>775</v>
      </c>
      <c r="BU156" s="1" t="n">
        <v>1</v>
      </c>
      <c r="BZ156" s="1" t="s">
        <v>82</v>
      </c>
      <c r="CA156" s="1" t="n">
        <v>1</v>
      </c>
      <c r="CL156" s="1" t="s">
        <v>576</v>
      </c>
      <c r="CM156" s="1" t="n">
        <v>1</v>
      </c>
      <c r="CO156" s="1" t="s">
        <v>576</v>
      </c>
      <c r="CP156" s="1" t="n">
        <v>1</v>
      </c>
      <c r="CR156" s="1" t="s">
        <v>576</v>
      </c>
      <c r="CS156" s="1" t="n">
        <v>1</v>
      </c>
      <c r="CU156" s="1" t="s">
        <v>576</v>
      </c>
      <c r="CV156" s="1" t="n">
        <v>1</v>
      </c>
      <c r="CX156" s="1" t="s">
        <v>576</v>
      </c>
      <c r="CY156" s="1" t="n">
        <v>1</v>
      </c>
    </row>
    <row r="157" customFormat="false" ht="15" hidden="false" customHeight="false" outlineLevel="0" collapsed="false">
      <c r="BQ157" s="1"/>
      <c r="BR157" s="1"/>
      <c r="BT157" s="1" t="s">
        <v>776</v>
      </c>
      <c r="BU157" s="1" t="n">
        <v>1</v>
      </c>
      <c r="BZ157" s="1" t="s">
        <v>436</v>
      </c>
      <c r="CA157" s="1" t="n">
        <v>1</v>
      </c>
      <c r="CL157" s="1" t="s">
        <v>511</v>
      </c>
      <c r="CM157" s="1" t="n">
        <v>1</v>
      </c>
      <c r="CO157" s="1" t="s">
        <v>511</v>
      </c>
      <c r="CP157" s="1" t="n">
        <v>1</v>
      </c>
      <c r="CR157" s="1" t="s">
        <v>511</v>
      </c>
      <c r="CS157" s="1" t="n">
        <v>1</v>
      </c>
      <c r="CU157" s="1" t="s">
        <v>511</v>
      </c>
      <c r="CV157" s="1" t="n">
        <v>1</v>
      </c>
      <c r="CX157" s="1" t="s">
        <v>511</v>
      </c>
      <c r="CY157" s="1" t="n">
        <v>1</v>
      </c>
    </row>
    <row r="158" customFormat="false" ht="15" hidden="false" customHeight="false" outlineLevel="0" collapsed="false">
      <c r="BQ158" s="1"/>
      <c r="BR158" s="1"/>
      <c r="BT158" s="1" t="s">
        <v>777</v>
      </c>
      <c r="BU158" s="1" t="n">
        <v>1</v>
      </c>
      <c r="BZ158" s="1" t="s">
        <v>606</v>
      </c>
      <c r="CA158" s="1" t="n">
        <v>1</v>
      </c>
      <c r="CL158" s="1" t="s">
        <v>574</v>
      </c>
      <c r="CM158" s="1" t="n">
        <v>1</v>
      </c>
      <c r="CO158" s="1" t="s">
        <v>574</v>
      </c>
      <c r="CP158" s="1" t="n">
        <v>1</v>
      </c>
      <c r="CR158" s="1" t="s">
        <v>574</v>
      </c>
      <c r="CS158" s="1" t="n">
        <v>1</v>
      </c>
      <c r="CU158" s="1" t="s">
        <v>574</v>
      </c>
      <c r="CV158" s="1" t="n">
        <v>1</v>
      </c>
      <c r="CX158" s="1" t="s">
        <v>574</v>
      </c>
      <c r="CY158" s="1" t="n">
        <v>1</v>
      </c>
    </row>
    <row r="159" customFormat="false" ht="15" hidden="false" customHeight="false" outlineLevel="0" collapsed="false">
      <c r="BQ159" s="1"/>
      <c r="BR159" s="1"/>
      <c r="BT159" s="1" t="s">
        <v>778</v>
      </c>
      <c r="BU159" s="1" t="n">
        <v>1</v>
      </c>
      <c r="BZ159" s="1" t="s">
        <v>459</v>
      </c>
      <c r="CA159" s="1" t="n">
        <v>1</v>
      </c>
      <c r="CL159" s="1" t="s">
        <v>443</v>
      </c>
      <c r="CM159" s="1" t="n">
        <v>1</v>
      </c>
      <c r="CO159" s="1" t="s">
        <v>443</v>
      </c>
      <c r="CP159" s="1" t="n">
        <v>1</v>
      </c>
      <c r="CR159" s="1" t="s">
        <v>443</v>
      </c>
      <c r="CS159" s="1" t="n">
        <v>1</v>
      </c>
      <c r="CU159" s="1" t="s">
        <v>443</v>
      </c>
      <c r="CV159" s="1" t="n">
        <v>1</v>
      </c>
      <c r="CX159" s="1" t="s">
        <v>443</v>
      </c>
      <c r="CY159" s="1" t="n">
        <v>1</v>
      </c>
    </row>
    <row r="160" customFormat="false" ht="15" hidden="false" customHeight="false" outlineLevel="0" collapsed="false">
      <c r="BQ160" s="1"/>
      <c r="BR160" s="1"/>
      <c r="BT160" s="1" t="s">
        <v>779</v>
      </c>
      <c r="BU160" s="1" t="n">
        <v>1</v>
      </c>
      <c r="BZ160" s="1" t="s">
        <v>661</v>
      </c>
      <c r="CA160" s="1" t="n">
        <v>1</v>
      </c>
      <c r="CL160" s="1" t="s">
        <v>358</v>
      </c>
      <c r="CM160" s="1" t="n">
        <v>1</v>
      </c>
      <c r="CO160" s="1" t="s">
        <v>358</v>
      </c>
      <c r="CP160" s="1" t="n">
        <v>1</v>
      </c>
      <c r="CR160" s="1" t="s">
        <v>358</v>
      </c>
      <c r="CS160" s="1" t="n">
        <v>1</v>
      </c>
      <c r="CU160" s="1" t="s">
        <v>358</v>
      </c>
      <c r="CV160" s="1" t="n">
        <v>1</v>
      </c>
      <c r="CX160" s="1" t="s">
        <v>358</v>
      </c>
      <c r="CY160" s="1" t="n">
        <v>1</v>
      </c>
    </row>
    <row r="161" customFormat="false" ht="15" hidden="false" customHeight="false" outlineLevel="0" collapsed="false">
      <c r="BQ161" s="1"/>
      <c r="BR161" s="1"/>
      <c r="BT161" s="1" t="s">
        <v>780</v>
      </c>
      <c r="BU161" s="1" t="n">
        <v>1</v>
      </c>
      <c r="BZ161" s="1" t="s">
        <v>696</v>
      </c>
      <c r="CA161" s="1" t="n">
        <v>1</v>
      </c>
      <c r="CL161" s="1" t="s">
        <v>333</v>
      </c>
      <c r="CM161" s="1" t="n">
        <v>1</v>
      </c>
      <c r="CO161" s="1" t="s">
        <v>333</v>
      </c>
      <c r="CP161" s="1" t="n">
        <v>1</v>
      </c>
      <c r="CR161" s="1" t="s">
        <v>333</v>
      </c>
      <c r="CS161" s="1" t="n">
        <v>1</v>
      </c>
      <c r="CU161" s="1" t="s">
        <v>333</v>
      </c>
      <c r="CV161" s="1" t="n">
        <v>1</v>
      </c>
      <c r="CX161" s="1" t="s">
        <v>333</v>
      </c>
      <c r="CY161" s="1" t="n">
        <v>0</v>
      </c>
    </row>
    <row r="162" customFormat="false" ht="15" hidden="false" customHeight="false" outlineLevel="0" collapsed="false">
      <c r="BQ162" s="1"/>
      <c r="BR162" s="1"/>
      <c r="BT162" s="1" t="s">
        <v>781</v>
      </c>
      <c r="BU162" s="1" t="n">
        <v>1</v>
      </c>
      <c r="BZ162" s="1" t="s">
        <v>256</v>
      </c>
      <c r="CA162" s="1" t="n">
        <v>1</v>
      </c>
      <c r="CL162" s="1" t="s">
        <v>689</v>
      </c>
      <c r="CM162" s="1" t="n">
        <v>0</v>
      </c>
      <c r="CO162" s="1" t="s">
        <v>689</v>
      </c>
      <c r="CP162" s="1" t="n">
        <v>0</v>
      </c>
      <c r="CR162" s="1" t="s">
        <v>689</v>
      </c>
      <c r="CS162" s="1" t="n">
        <v>0</v>
      </c>
      <c r="CU162" s="1" t="s">
        <v>689</v>
      </c>
      <c r="CV162" s="1" t="n">
        <v>0</v>
      </c>
      <c r="CX162" s="1" t="s">
        <v>689</v>
      </c>
      <c r="CY162" s="1" t="n">
        <v>0</v>
      </c>
    </row>
    <row r="163" customFormat="false" ht="15" hidden="false" customHeight="false" outlineLevel="0" collapsed="false">
      <c r="BQ163" s="1"/>
      <c r="BR163" s="1"/>
      <c r="BT163" s="1" t="s">
        <v>782</v>
      </c>
      <c r="BU163" s="1" t="n">
        <v>1</v>
      </c>
      <c r="BZ163" s="1" t="s">
        <v>695</v>
      </c>
      <c r="CA163" s="1" t="n">
        <v>1</v>
      </c>
      <c r="CL163" s="1" t="s">
        <v>534</v>
      </c>
      <c r="CM163" s="1" t="n">
        <v>0</v>
      </c>
      <c r="CO163" s="1" t="s">
        <v>534</v>
      </c>
      <c r="CP163" s="1" t="n">
        <v>0</v>
      </c>
      <c r="CR163" s="1" t="s">
        <v>534</v>
      </c>
      <c r="CS163" s="1" t="n">
        <v>1</v>
      </c>
      <c r="CU163" s="1" t="s">
        <v>534</v>
      </c>
      <c r="CV163" s="1" t="n">
        <v>1</v>
      </c>
      <c r="CX163" s="1" t="s">
        <v>534</v>
      </c>
      <c r="CY163" s="1" t="n">
        <v>1</v>
      </c>
    </row>
    <row r="164" customFormat="false" ht="15" hidden="false" customHeight="false" outlineLevel="0" collapsed="false">
      <c r="BQ164" s="1"/>
      <c r="BR164" s="1"/>
      <c r="BT164" s="1" t="s">
        <v>783</v>
      </c>
      <c r="BU164" s="1" t="n">
        <v>1</v>
      </c>
      <c r="BZ164" s="1" t="s">
        <v>703</v>
      </c>
      <c r="CA164" s="1" t="n">
        <v>1</v>
      </c>
      <c r="CL164" s="1" t="s">
        <v>538</v>
      </c>
      <c r="CM164" s="1" t="n">
        <v>1</v>
      </c>
      <c r="CO164" s="1" t="s">
        <v>538</v>
      </c>
      <c r="CP164" s="1" t="n">
        <v>1</v>
      </c>
      <c r="CR164" s="1" t="s">
        <v>538</v>
      </c>
      <c r="CS164" s="1" t="n">
        <v>1</v>
      </c>
      <c r="CU164" s="1" t="s">
        <v>538</v>
      </c>
      <c r="CV164" s="1" t="n">
        <v>1</v>
      </c>
      <c r="CX164" s="1" t="s">
        <v>538</v>
      </c>
      <c r="CY164" s="1" t="n">
        <v>1</v>
      </c>
    </row>
    <row r="165" customFormat="false" ht="15" hidden="false" customHeight="false" outlineLevel="0" collapsed="false">
      <c r="BQ165" s="1"/>
      <c r="BR165" s="1"/>
      <c r="BT165" s="1" t="s">
        <v>766</v>
      </c>
      <c r="BU165" s="1" t="n">
        <v>1</v>
      </c>
      <c r="BZ165" s="1" t="s">
        <v>706</v>
      </c>
      <c r="CA165" s="1" t="n">
        <v>1</v>
      </c>
      <c r="CL165" s="1" t="s">
        <v>61</v>
      </c>
      <c r="CM165" s="1" t="n">
        <v>0</v>
      </c>
      <c r="CO165" s="1" t="s">
        <v>61</v>
      </c>
      <c r="CP165" s="1" t="n">
        <v>0</v>
      </c>
      <c r="CR165" s="1" t="s">
        <v>61</v>
      </c>
      <c r="CS165" s="1" t="n">
        <v>0</v>
      </c>
      <c r="CU165" s="1" t="s">
        <v>61</v>
      </c>
      <c r="CV165" s="1" t="n">
        <v>0</v>
      </c>
      <c r="CX165" s="1" t="s">
        <v>61</v>
      </c>
      <c r="CY165" s="1" t="n">
        <v>0</v>
      </c>
    </row>
    <row r="166" customFormat="false" ht="15" hidden="false" customHeight="false" outlineLevel="0" collapsed="false">
      <c r="BQ166" s="1"/>
      <c r="BR166" s="1"/>
      <c r="BT166" s="1" t="s">
        <v>784</v>
      </c>
      <c r="BU166" s="1" t="n">
        <v>1</v>
      </c>
      <c r="BZ166" s="1" t="s">
        <v>698</v>
      </c>
      <c r="CA166" s="1" t="n">
        <v>1</v>
      </c>
      <c r="CL166" s="1" t="s">
        <v>451</v>
      </c>
      <c r="CM166" s="1" t="n">
        <v>1</v>
      </c>
      <c r="CO166" s="1" t="s">
        <v>451</v>
      </c>
      <c r="CP166" s="1" t="n">
        <v>1</v>
      </c>
      <c r="CR166" s="1" t="s">
        <v>451</v>
      </c>
      <c r="CS166" s="1" t="n">
        <v>1</v>
      </c>
      <c r="CU166" s="1" t="s">
        <v>451</v>
      </c>
      <c r="CV166" s="1" t="n">
        <v>1</v>
      </c>
      <c r="CX166" s="1" t="s">
        <v>451</v>
      </c>
      <c r="CY166" s="1" t="n">
        <v>0</v>
      </c>
    </row>
    <row r="167" customFormat="false" ht="15" hidden="false" customHeight="false" outlineLevel="0" collapsed="false">
      <c r="BQ167" s="1"/>
      <c r="BR167" s="1"/>
      <c r="BT167" s="1" t="s">
        <v>785</v>
      </c>
      <c r="BU167" s="1" t="n">
        <v>1</v>
      </c>
      <c r="BZ167" s="1" t="s">
        <v>701</v>
      </c>
      <c r="CA167" s="1" t="n">
        <v>1</v>
      </c>
      <c r="CL167" s="1" t="s">
        <v>786</v>
      </c>
      <c r="CM167" s="1" t="n">
        <v>1</v>
      </c>
      <c r="CO167" s="1" t="s">
        <v>786</v>
      </c>
      <c r="CP167" s="1" t="n">
        <v>1</v>
      </c>
      <c r="CR167" s="1" t="s">
        <v>786</v>
      </c>
      <c r="CS167" s="1" t="n">
        <v>1</v>
      </c>
      <c r="CU167" s="1" t="s">
        <v>786</v>
      </c>
      <c r="CV167" s="1" t="n">
        <v>1</v>
      </c>
      <c r="CX167" s="1" t="s">
        <v>786</v>
      </c>
      <c r="CY167" s="1" t="n">
        <v>1</v>
      </c>
    </row>
    <row r="168" customFormat="false" ht="15" hidden="false" customHeight="false" outlineLevel="0" collapsed="false">
      <c r="BQ168" s="1"/>
      <c r="BR168" s="1"/>
      <c r="BT168" s="1" t="s">
        <v>787</v>
      </c>
      <c r="BU168" s="1" t="n">
        <v>1</v>
      </c>
      <c r="BZ168" s="1" t="s">
        <v>699</v>
      </c>
      <c r="CA168" s="1" t="n">
        <v>1</v>
      </c>
      <c r="CL168" s="1" t="s">
        <v>675</v>
      </c>
      <c r="CM168" s="1" t="n">
        <v>1</v>
      </c>
      <c r="CO168" s="1" t="s">
        <v>675</v>
      </c>
      <c r="CP168" s="1" t="n">
        <v>1</v>
      </c>
      <c r="CR168" s="1" t="s">
        <v>675</v>
      </c>
      <c r="CS168" s="1" t="n">
        <v>1</v>
      </c>
      <c r="CU168" s="1" t="s">
        <v>675</v>
      </c>
      <c r="CV168" s="1" t="n">
        <v>1</v>
      </c>
      <c r="CX168" s="1" t="s">
        <v>675</v>
      </c>
      <c r="CY168" s="1" t="n">
        <v>1</v>
      </c>
    </row>
    <row r="169" customFormat="false" ht="15" hidden="false" customHeight="false" outlineLevel="0" collapsed="false">
      <c r="BQ169" s="1"/>
      <c r="BR169" s="1"/>
      <c r="BT169" s="1" t="s">
        <v>788</v>
      </c>
      <c r="BU169" s="1" t="n">
        <v>1</v>
      </c>
      <c r="BZ169" s="1" t="s">
        <v>689</v>
      </c>
      <c r="CA169" s="1" t="n">
        <v>1</v>
      </c>
      <c r="CL169" s="1" t="s">
        <v>699</v>
      </c>
      <c r="CM169" s="1" t="n">
        <v>0</v>
      </c>
      <c r="CO169" s="1" t="s">
        <v>699</v>
      </c>
      <c r="CP169" s="1" t="n">
        <v>0</v>
      </c>
      <c r="CR169" s="1" t="s">
        <v>699</v>
      </c>
      <c r="CS169" s="1" t="n">
        <v>0</v>
      </c>
      <c r="CU169" s="1" t="s">
        <v>699</v>
      </c>
      <c r="CV169" s="1" t="n">
        <v>0</v>
      </c>
      <c r="CX169" s="1" t="s">
        <v>699</v>
      </c>
      <c r="CY169" s="1" t="n">
        <v>0</v>
      </c>
    </row>
    <row r="170" customFormat="false" ht="15" hidden="false" customHeight="false" outlineLevel="0" collapsed="false">
      <c r="BQ170" s="1"/>
      <c r="BR170" s="1"/>
      <c r="BT170" s="1" t="s">
        <v>789</v>
      </c>
      <c r="BU170" s="1" t="n">
        <v>1</v>
      </c>
      <c r="BZ170" s="1" t="s">
        <v>601</v>
      </c>
      <c r="CA170" s="1" t="n">
        <v>1</v>
      </c>
      <c r="CL170" s="1" t="s">
        <v>701</v>
      </c>
      <c r="CM170" s="1" t="n">
        <v>1</v>
      </c>
      <c r="CO170" s="1" t="s">
        <v>701</v>
      </c>
      <c r="CP170" s="1" t="n">
        <v>1</v>
      </c>
      <c r="CR170" s="1" t="s">
        <v>701</v>
      </c>
      <c r="CS170" s="1" t="n">
        <v>1</v>
      </c>
      <c r="CU170" s="1" t="s">
        <v>701</v>
      </c>
      <c r="CV170" s="1" t="n">
        <v>1</v>
      </c>
      <c r="CX170" s="1" t="s">
        <v>701</v>
      </c>
      <c r="CY170" s="1" t="n">
        <v>0</v>
      </c>
    </row>
    <row r="171" customFormat="false" ht="15" hidden="false" customHeight="false" outlineLevel="0" collapsed="false">
      <c r="BQ171" s="1"/>
      <c r="BR171" s="1"/>
      <c r="BT171" s="1" t="s">
        <v>790</v>
      </c>
      <c r="BU171" s="1" t="n">
        <v>1</v>
      </c>
      <c r="BZ171" s="1" t="s">
        <v>673</v>
      </c>
      <c r="CA171" s="1" t="n">
        <v>1</v>
      </c>
      <c r="CL171" s="1" t="s">
        <v>357</v>
      </c>
      <c r="CM171" s="1" t="n">
        <v>1</v>
      </c>
      <c r="CO171" s="1" t="s">
        <v>357</v>
      </c>
      <c r="CP171" s="1" t="n">
        <v>1</v>
      </c>
      <c r="CR171" s="1" t="s">
        <v>357</v>
      </c>
      <c r="CS171" s="1" t="n">
        <v>1</v>
      </c>
      <c r="CU171" s="1" t="s">
        <v>357</v>
      </c>
      <c r="CV171" s="1" t="n">
        <v>1</v>
      </c>
      <c r="CX171" s="1" t="s">
        <v>357</v>
      </c>
      <c r="CY171" s="1" t="n">
        <v>1</v>
      </c>
    </row>
    <row r="172" customFormat="false" ht="15" hidden="false" customHeight="false" outlineLevel="0" collapsed="false">
      <c r="BQ172" s="1"/>
      <c r="BR172" s="1"/>
      <c r="BZ172" s="1" t="s">
        <v>670</v>
      </c>
      <c r="CA172" s="1" t="n">
        <v>1</v>
      </c>
      <c r="CL172" s="1" t="s">
        <v>189</v>
      </c>
      <c r="CM172" s="1" t="n">
        <v>1</v>
      </c>
      <c r="CO172" s="1" t="s">
        <v>189</v>
      </c>
      <c r="CP172" s="1" t="n">
        <v>1</v>
      </c>
      <c r="CR172" s="1" t="s">
        <v>189</v>
      </c>
      <c r="CS172" s="1" t="n">
        <v>1</v>
      </c>
      <c r="CU172" s="1" t="s">
        <v>189</v>
      </c>
      <c r="CV172" s="1" t="n">
        <v>1</v>
      </c>
      <c r="CX172" s="1" t="s">
        <v>189</v>
      </c>
      <c r="CY172" s="1" t="n">
        <v>0</v>
      </c>
    </row>
    <row r="173" customFormat="false" ht="15" hidden="false" customHeight="false" outlineLevel="0" collapsed="false">
      <c r="BQ173" s="1"/>
      <c r="BR173" s="1"/>
      <c r="BZ173" s="1" t="s">
        <v>664</v>
      </c>
      <c r="CA173" s="1" t="n">
        <v>1</v>
      </c>
      <c r="CL173" s="1" t="s">
        <v>123</v>
      </c>
      <c r="CM173" s="1" t="n">
        <v>1</v>
      </c>
      <c r="CO173" s="1" t="s">
        <v>123</v>
      </c>
      <c r="CP173" s="1" t="n">
        <v>1</v>
      </c>
      <c r="CR173" s="1" t="s">
        <v>123</v>
      </c>
      <c r="CS173" s="1" t="n">
        <v>1</v>
      </c>
      <c r="CU173" s="1" t="s">
        <v>123</v>
      </c>
      <c r="CV173" s="1" t="n">
        <v>1</v>
      </c>
      <c r="CX173" s="1" t="s">
        <v>123</v>
      </c>
      <c r="CY173" s="1" t="n">
        <v>1</v>
      </c>
    </row>
    <row r="174" customFormat="false" ht="15" hidden="false" customHeight="false" outlineLevel="0" collapsed="false">
      <c r="BQ174" s="1"/>
      <c r="BR174" s="1"/>
      <c r="BZ174" s="1" t="s">
        <v>645</v>
      </c>
      <c r="CA174" s="1" t="n">
        <v>1</v>
      </c>
      <c r="CL174" s="1" t="s">
        <v>175</v>
      </c>
      <c r="CM174" s="1" t="n">
        <v>1</v>
      </c>
      <c r="CO174" s="1" t="s">
        <v>175</v>
      </c>
      <c r="CP174" s="1" t="n">
        <v>1</v>
      </c>
      <c r="CR174" s="1" t="s">
        <v>175</v>
      </c>
      <c r="CS174" s="1" t="n">
        <v>1</v>
      </c>
      <c r="CU174" s="1" t="s">
        <v>175</v>
      </c>
      <c r="CV174" s="1" t="n">
        <v>1</v>
      </c>
      <c r="CX174" s="1" t="s">
        <v>175</v>
      </c>
      <c r="CY174" s="1" t="n">
        <v>1</v>
      </c>
    </row>
    <row r="175" customFormat="false" ht="15" hidden="false" customHeight="false" outlineLevel="0" collapsed="false">
      <c r="BQ175" s="1"/>
      <c r="BR175" s="1"/>
      <c r="BZ175" s="1" t="s">
        <v>450</v>
      </c>
      <c r="CA175" s="1" t="n">
        <v>1</v>
      </c>
      <c r="CL175" s="1" t="s">
        <v>163</v>
      </c>
      <c r="CM175" s="1" t="n">
        <v>1</v>
      </c>
      <c r="CO175" s="1" t="s">
        <v>163</v>
      </c>
      <c r="CP175" s="1" t="n">
        <v>1</v>
      </c>
      <c r="CR175" s="1" t="s">
        <v>163</v>
      </c>
      <c r="CS175" s="1" t="n">
        <v>1</v>
      </c>
      <c r="CU175" s="1" t="s">
        <v>163</v>
      </c>
      <c r="CV175" s="1" t="n">
        <v>1</v>
      </c>
      <c r="CX175" s="1" t="s">
        <v>163</v>
      </c>
      <c r="CY175" s="1" t="n">
        <v>0</v>
      </c>
    </row>
    <row r="176" customFormat="false" ht="15" hidden="false" customHeight="false" outlineLevel="0" collapsed="false">
      <c r="BQ176" s="1"/>
      <c r="BR176" s="1"/>
      <c r="BZ176" s="1" t="s">
        <v>593</v>
      </c>
      <c r="CA176" s="1" t="n">
        <v>1</v>
      </c>
      <c r="CL176" s="1" t="s">
        <v>152</v>
      </c>
      <c r="CM176" s="1" t="n">
        <v>1</v>
      </c>
      <c r="CO176" s="1" t="s">
        <v>152</v>
      </c>
      <c r="CP176" s="1" t="n">
        <v>1</v>
      </c>
      <c r="CR176" s="1" t="s">
        <v>152</v>
      </c>
      <c r="CS176" s="1" t="n">
        <v>1</v>
      </c>
      <c r="CU176" s="1" t="s">
        <v>152</v>
      </c>
      <c r="CV176" s="1" t="n">
        <v>1</v>
      </c>
      <c r="CX176" s="1" t="s">
        <v>152</v>
      </c>
      <c r="CY176" s="1" t="n">
        <v>1</v>
      </c>
    </row>
    <row r="177" customFormat="false" ht="15" hidden="false" customHeight="false" outlineLevel="0" collapsed="false">
      <c r="BQ177" s="1"/>
      <c r="BR177" s="1"/>
      <c r="BZ177" s="1" t="s">
        <v>779</v>
      </c>
      <c r="CA177" s="1" t="n">
        <v>1</v>
      </c>
      <c r="CL177" s="1" t="s">
        <v>137</v>
      </c>
      <c r="CM177" s="1" t="n">
        <v>1</v>
      </c>
      <c r="CO177" s="1" t="s">
        <v>137</v>
      </c>
      <c r="CP177" s="1" t="n">
        <v>1</v>
      </c>
      <c r="CR177" s="1" t="s">
        <v>137</v>
      </c>
      <c r="CS177" s="1" t="n">
        <v>1</v>
      </c>
      <c r="CU177" s="1" t="s">
        <v>137</v>
      </c>
      <c r="CV177" s="1" t="n">
        <v>1</v>
      </c>
      <c r="CX177" s="1" t="s">
        <v>137</v>
      </c>
      <c r="CY177" s="1" t="n">
        <v>0</v>
      </c>
    </row>
    <row r="178" customFormat="false" ht="15" hidden="false" customHeight="false" outlineLevel="0" collapsed="false">
      <c r="BQ178" s="1"/>
      <c r="BR178" s="1"/>
      <c r="BZ178" s="1" t="s">
        <v>638</v>
      </c>
      <c r="CA178" s="1" t="n">
        <v>1</v>
      </c>
      <c r="CL178" s="1" t="s">
        <v>791</v>
      </c>
      <c r="CM178" s="1" t="n">
        <v>1</v>
      </c>
      <c r="CO178" s="1" t="s">
        <v>791</v>
      </c>
      <c r="CP178" s="1" t="n">
        <v>1</v>
      </c>
      <c r="CR178" s="1" t="s">
        <v>791</v>
      </c>
      <c r="CS178" s="1" t="n">
        <v>1</v>
      </c>
      <c r="CU178" s="1" t="s">
        <v>791</v>
      </c>
      <c r="CV178" s="1" t="n">
        <v>1</v>
      </c>
      <c r="CX178" s="1" t="s">
        <v>791</v>
      </c>
      <c r="CY178" s="1" t="n">
        <v>1</v>
      </c>
    </row>
    <row r="179" customFormat="false" ht="15" hidden="false" customHeight="false" outlineLevel="0" collapsed="false">
      <c r="BZ179" s="1" t="s">
        <v>81</v>
      </c>
      <c r="CA179" s="1" t="n">
        <v>1</v>
      </c>
      <c r="CL179" s="1" t="s">
        <v>598</v>
      </c>
      <c r="CM179" s="1" t="n">
        <v>1</v>
      </c>
      <c r="CO179" s="1" t="s">
        <v>598</v>
      </c>
      <c r="CP179" s="1" t="n">
        <v>1</v>
      </c>
      <c r="CR179" s="1" t="s">
        <v>598</v>
      </c>
      <c r="CS179" s="1" t="n">
        <v>1</v>
      </c>
      <c r="CU179" s="1" t="s">
        <v>598</v>
      </c>
      <c r="CV179" s="1" t="n">
        <v>1</v>
      </c>
      <c r="CX179" s="1" t="s">
        <v>598</v>
      </c>
      <c r="CY179" s="1" t="n">
        <v>0</v>
      </c>
    </row>
    <row r="180" customFormat="false" ht="15" hidden="false" customHeight="false" outlineLevel="0" collapsed="false">
      <c r="BZ180" s="1" t="s">
        <v>633</v>
      </c>
      <c r="CA180" s="1" t="n">
        <v>1</v>
      </c>
      <c r="CL180" s="1" t="s">
        <v>792</v>
      </c>
      <c r="CM180" s="1" t="n">
        <v>1</v>
      </c>
      <c r="CO180" s="1" t="s">
        <v>792</v>
      </c>
      <c r="CP180" s="1" t="n">
        <v>1</v>
      </c>
      <c r="CR180" s="1" t="s">
        <v>792</v>
      </c>
      <c r="CS180" s="1" t="n">
        <v>1</v>
      </c>
      <c r="CU180" s="1" t="s">
        <v>792</v>
      </c>
      <c r="CV180" s="1" t="n">
        <v>1</v>
      </c>
      <c r="CX180" s="1" t="s">
        <v>792</v>
      </c>
      <c r="CY180" s="1" t="n">
        <v>0</v>
      </c>
    </row>
    <row r="181" customFormat="false" ht="15" hidden="false" customHeight="false" outlineLevel="0" collapsed="false">
      <c r="BZ181" s="1" t="s">
        <v>623</v>
      </c>
      <c r="CA181" s="1" t="n">
        <v>1</v>
      </c>
      <c r="CL181" s="1" t="s">
        <v>285</v>
      </c>
      <c r="CM181" s="1" t="n">
        <v>1</v>
      </c>
      <c r="CO181" s="1" t="s">
        <v>285</v>
      </c>
      <c r="CP181" s="1" t="n">
        <v>1</v>
      </c>
      <c r="CR181" s="1" t="s">
        <v>285</v>
      </c>
      <c r="CS181" s="1" t="n">
        <v>1</v>
      </c>
      <c r="CU181" s="1" t="s">
        <v>285</v>
      </c>
      <c r="CV181" s="1" t="n">
        <v>1</v>
      </c>
      <c r="CX181" s="1" t="s">
        <v>285</v>
      </c>
      <c r="CY181" s="1" t="n">
        <v>1</v>
      </c>
    </row>
    <row r="182" customFormat="false" ht="15" hidden="false" customHeight="false" outlineLevel="0" collapsed="false">
      <c r="BZ182" s="1" t="s">
        <v>610</v>
      </c>
      <c r="CA182" s="1" t="n">
        <v>1</v>
      </c>
      <c r="CJ182" s="14"/>
      <c r="CK182" s="14"/>
      <c r="CL182" s="1" t="s">
        <v>517</v>
      </c>
      <c r="CM182" s="1" t="n">
        <v>1</v>
      </c>
      <c r="CO182" s="1" t="s">
        <v>517</v>
      </c>
      <c r="CP182" s="1" t="n">
        <v>1</v>
      </c>
      <c r="CR182" s="1" t="s">
        <v>517</v>
      </c>
      <c r="CS182" s="1" t="n">
        <v>1</v>
      </c>
      <c r="CU182" s="1" t="s">
        <v>517</v>
      </c>
      <c r="CV182" s="1" t="n">
        <v>1</v>
      </c>
      <c r="CX182" s="1" t="s">
        <v>517</v>
      </c>
      <c r="CY182" s="1" t="n">
        <v>1</v>
      </c>
    </row>
    <row r="183" customFormat="false" ht="15" hidden="false" customHeight="false" outlineLevel="0" collapsed="false">
      <c r="BZ183" s="1" t="s">
        <v>692</v>
      </c>
      <c r="CA183" s="1" t="n">
        <v>1</v>
      </c>
      <c r="CL183" s="1" t="s">
        <v>526</v>
      </c>
      <c r="CM183" s="1" t="n">
        <v>0</v>
      </c>
      <c r="CO183" s="1" t="s">
        <v>526</v>
      </c>
      <c r="CP183" s="1" t="n">
        <v>0</v>
      </c>
      <c r="CR183" s="1" t="s">
        <v>526</v>
      </c>
      <c r="CS183" s="1" t="n">
        <v>1</v>
      </c>
      <c r="CU183" s="1" t="s">
        <v>526</v>
      </c>
      <c r="CV183" s="1" t="n">
        <v>1</v>
      </c>
      <c r="CX183" s="1" t="s">
        <v>526</v>
      </c>
      <c r="CY183" s="1" t="n">
        <v>1</v>
      </c>
    </row>
    <row r="184" customFormat="false" ht="15" hidden="false" customHeight="false" outlineLevel="0" collapsed="false">
      <c r="BZ184" s="1" t="s">
        <v>602</v>
      </c>
      <c r="CA184" s="1" t="n">
        <v>1</v>
      </c>
      <c r="CL184" s="1" t="s">
        <v>793</v>
      </c>
      <c r="CM184" s="1" t="n">
        <v>0</v>
      </c>
      <c r="CO184" s="1" t="s">
        <v>793</v>
      </c>
      <c r="CP184" s="1" t="n">
        <v>0</v>
      </c>
      <c r="CR184" s="1" t="s">
        <v>793</v>
      </c>
      <c r="CS184" s="1" t="n">
        <v>0</v>
      </c>
      <c r="CU184" s="1" t="s">
        <v>793</v>
      </c>
      <c r="CV184" s="1" t="n">
        <v>0</v>
      </c>
      <c r="CX184" s="1" t="s">
        <v>793</v>
      </c>
      <c r="CY184" s="1" t="n">
        <v>0</v>
      </c>
    </row>
    <row r="185" customFormat="false" ht="15" hidden="false" customHeight="false" outlineLevel="0" collapsed="false">
      <c r="BZ185" s="1" t="s">
        <v>571</v>
      </c>
      <c r="CA185" s="1" t="n">
        <v>1</v>
      </c>
      <c r="CL185" s="1" t="s">
        <v>794</v>
      </c>
      <c r="CM185" s="1" t="n">
        <v>0</v>
      </c>
      <c r="CO185" s="1" t="s">
        <v>794</v>
      </c>
      <c r="CP185" s="1" t="n">
        <v>0</v>
      </c>
      <c r="CR185" s="1" t="s">
        <v>794</v>
      </c>
      <c r="CS185" s="1" t="n">
        <v>0</v>
      </c>
      <c r="CU185" s="1" t="s">
        <v>794</v>
      </c>
      <c r="CV185" s="1" t="n">
        <v>0</v>
      </c>
      <c r="CX185" s="1" t="s">
        <v>794</v>
      </c>
      <c r="CY185" s="1" t="n">
        <v>0</v>
      </c>
    </row>
    <row r="186" customFormat="false" ht="15" hidden="false" customHeight="false" outlineLevel="0" collapsed="false">
      <c r="BZ186" s="1" t="s">
        <v>569</v>
      </c>
      <c r="CA186" s="1" t="n">
        <v>1</v>
      </c>
      <c r="CL186" s="1" t="s">
        <v>618</v>
      </c>
      <c r="CM186" s="1" t="n">
        <v>1</v>
      </c>
      <c r="CO186" s="1" t="s">
        <v>618</v>
      </c>
      <c r="CP186" s="1" t="n">
        <v>1</v>
      </c>
      <c r="CR186" s="1" t="s">
        <v>618</v>
      </c>
      <c r="CS186" s="1" t="n">
        <v>1</v>
      </c>
      <c r="CU186" s="1" t="s">
        <v>618</v>
      </c>
      <c r="CV186" s="1" t="n">
        <v>1</v>
      </c>
      <c r="CX186" s="1" t="s">
        <v>618</v>
      </c>
      <c r="CY186" s="1" t="n">
        <v>1</v>
      </c>
    </row>
    <row r="187" customFormat="false" ht="15" hidden="false" customHeight="false" outlineLevel="0" collapsed="false">
      <c r="BZ187" s="1" t="s">
        <v>435</v>
      </c>
      <c r="CA187" s="1" t="n">
        <v>1</v>
      </c>
      <c r="CL187" s="1" t="s">
        <v>420</v>
      </c>
      <c r="CM187" s="1" t="n">
        <v>1</v>
      </c>
      <c r="CO187" s="1" t="s">
        <v>420</v>
      </c>
      <c r="CP187" s="1" t="n">
        <v>1</v>
      </c>
      <c r="CR187" s="1" t="s">
        <v>420</v>
      </c>
      <c r="CS187" s="1" t="n">
        <v>1</v>
      </c>
      <c r="CU187" s="1" t="s">
        <v>420</v>
      </c>
      <c r="CV187" s="1" t="n">
        <v>1</v>
      </c>
      <c r="CX187" s="1" t="s">
        <v>420</v>
      </c>
      <c r="CY187" s="1" t="n">
        <v>1</v>
      </c>
    </row>
    <row r="188" customFormat="false" ht="15" hidden="false" customHeight="false" outlineLevel="0" collapsed="false">
      <c r="BZ188" s="1" t="s">
        <v>231</v>
      </c>
      <c r="CA188" s="1" t="n">
        <v>1</v>
      </c>
      <c r="CL188" s="1" t="s">
        <v>795</v>
      </c>
      <c r="CM188" s="1" t="n">
        <v>1</v>
      </c>
      <c r="CO188" s="1" t="s">
        <v>795</v>
      </c>
      <c r="CP188" s="1" t="n">
        <v>1</v>
      </c>
      <c r="CR188" s="1" t="s">
        <v>795</v>
      </c>
      <c r="CS188" s="1" t="n">
        <v>1</v>
      </c>
      <c r="CU188" s="1" t="s">
        <v>795</v>
      </c>
      <c r="CV188" s="1" t="n">
        <v>1</v>
      </c>
      <c r="CX188" s="1" t="s">
        <v>795</v>
      </c>
      <c r="CY188" s="1" t="n">
        <v>1</v>
      </c>
    </row>
    <row r="189" customFormat="false" ht="15" hidden="false" customHeight="false" outlineLevel="0" collapsed="false">
      <c r="BZ189" s="1" t="s">
        <v>63</v>
      </c>
      <c r="CA189" s="1" t="n">
        <v>1</v>
      </c>
      <c r="CL189" s="1" t="s">
        <v>796</v>
      </c>
      <c r="CM189" s="1" t="n">
        <v>1</v>
      </c>
      <c r="CO189" s="1" t="s">
        <v>796</v>
      </c>
      <c r="CP189" s="1" t="n">
        <v>1</v>
      </c>
      <c r="CR189" s="1" t="s">
        <v>796</v>
      </c>
      <c r="CS189" s="1" t="n">
        <v>1</v>
      </c>
      <c r="CU189" s="1" t="s">
        <v>796</v>
      </c>
      <c r="CV189" s="1" t="n">
        <v>1</v>
      </c>
      <c r="CX189" s="1" t="s">
        <v>796</v>
      </c>
      <c r="CY189" s="1" t="n">
        <v>1</v>
      </c>
    </row>
    <row r="190" customFormat="false" ht="15" hidden="false" customHeight="false" outlineLevel="0" collapsed="false">
      <c r="BZ190" s="1" t="s">
        <v>706</v>
      </c>
      <c r="CA190" s="1" t="n">
        <v>1</v>
      </c>
      <c r="CL190" s="1" t="s">
        <v>797</v>
      </c>
      <c r="CM190" s="1" t="n">
        <v>1</v>
      </c>
      <c r="CO190" s="1" t="s">
        <v>797</v>
      </c>
      <c r="CP190" s="1" t="n">
        <v>1</v>
      </c>
      <c r="CR190" s="1" t="s">
        <v>797</v>
      </c>
      <c r="CS190" s="1" t="n">
        <v>1</v>
      </c>
      <c r="CU190" s="1" t="s">
        <v>797</v>
      </c>
      <c r="CV190" s="1" t="n">
        <v>1</v>
      </c>
      <c r="CX190" s="1" t="s">
        <v>797</v>
      </c>
      <c r="CY190" s="1" t="n">
        <v>1</v>
      </c>
    </row>
    <row r="191" customFormat="false" ht="15" hidden="false" customHeight="false" outlineLevel="0" collapsed="false">
      <c r="BZ191" s="1" t="s">
        <v>703</v>
      </c>
      <c r="CA191" s="1" t="n">
        <v>1</v>
      </c>
      <c r="CL191" s="1" t="s">
        <v>78</v>
      </c>
      <c r="CM191" s="1" t="n">
        <v>0</v>
      </c>
      <c r="CO191" s="1" t="s">
        <v>78</v>
      </c>
      <c r="CP191" s="1" t="n">
        <v>0</v>
      </c>
      <c r="CR191" s="1" t="s">
        <v>78</v>
      </c>
      <c r="CS191" s="1" t="n">
        <v>0</v>
      </c>
      <c r="CU191" s="1" t="s">
        <v>78</v>
      </c>
      <c r="CV191" s="1" t="n">
        <v>0</v>
      </c>
      <c r="CX191" s="1" t="s">
        <v>78</v>
      </c>
      <c r="CY191" s="1" t="n">
        <v>0</v>
      </c>
    </row>
    <row r="192" customFormat="false" ht="15" hidden="false" customHeight="false" outlineLevel="0" collapsed="false">
      <c r="BZ192" s="1" t="s">
        <v>689</v>
      </c>
      <c r="CA192" s="1" t="n">
        <v>1</v>
      </c>
      <c r="CL192" s="1" t="s">
        <v>798</v>
      </c>
      <c r="CM192" s="1" t="n">
        <v>1</v>
      </c>
      <c r="CO192" s="1" t="s">
        <v>798</v>
      </c>
      <c r="CP192" s="1" t="n">
        <v>1</v>
      </c>
      <c r="CR192" s="1" t="s">
        <v>798</v>
      </c>
      <c r="CS192" s="1" t="n">
        <v>1</v>
      </c>
      <c r="CU192" s="1" t="s">
        <v>798</v>
      </c>
      <c r="CV192" s="1" t="n">
        <v>1</v>
      </c>
      <c r="CX192" s="1" t="s">
        <v>798</v>
      </c>
      <c r="CY192" s="1" t="n">
        <v>1</v>
      </c>
    </row>
    <row r="193" customFormat="false" ht="15" hidden="false" customHeight="false" outlineLevel="0" collapsed="false">
      <c r="BZ193" s="1" t="s">
        <v>256</v>
      </c>
      <c r="CA193" s="1" t="n">
        <v>1</v>
      </c>
      <c r="CL193" s="1" t="s">
        <v>406</v>
      </c>
      <c r="CM193" s="1" t="n">
        <v>0</v>
      </c>
      <c r="CO193" s="1" t="s">
        <v>406</v>
      </c>
      <c r="CP193" s="1" t="n">
        <v>0</v>
      </c>
      <c r="CR193" s="1" t="s">
        <v>406</v>
      </c>
      <c r="CS193" s="1" t="n">
        <v>0</v>
      </c>
      <c r="CU193" s="1" t="s">
        <v>406</v>
      </c>
      <c r="CV193" s="1" t="n">
        <v>0</v>
      </c>
      <c r="CX193" s="1" t="s">
        <v>406</v>
      </c>
      <c r="CY193" s="1" t="n">
        <v>0</v>
      </c>
    </row>
    <row r="194" customFormat="false" ht="15" hidden="false" customHeight="false" outlineLevel="0" collapsed="false">
      <c r="BZ194" s="1" t="s">
        <v>696</v>
      </c>
      <c r="CA194" s="1" t="n">
        <v>1</v>
      </c>
      <c r="CL194" s="1" t="s">
        <v>687</v>
      </c>
      <c r="CM194" s="1" t="n">
        <v>0</v>
      </c>
      <c r="CO194" s="1" t="s">
        <v>687</v>
      </c>
      <c r="CP194" s="1" t="n">
        <v>0</v>
      </c>
      <c r="CR194" s="1" t="s">
        <v>687</v>
      </c>
      <c r="CS194" s="1" t="n">
        <v>0</v>
      </c>
      <c r="CU194" s="1" t="s">
        <v>687</v>
      </c>
      <c r="CV194" s="1" t="n">
        <v>0</v>
      </c>
      <c r="CX194" s="1" t="s">
        <v>687</v>
      </c>
      <c r="CY194" s="1" t="n">
        <v>0</v>
      </c>
    </row>
    <row r="195" customFormat="false" ht="15" hidden="false" customHeight="false" outlineLevel="0" collapsed="false">
      <c r="BZ195" s="1" t="s">
        <v>733</v>
      </c>
      <c r="CA195" s="1" t="n">
        <v>1</v>
      </c>
      <c r="CL195" s="1" t="s">
        <v>62</v>
      </c>
      <c r="CM195" s="1" t="n">
        <v>1</v>
      </c>
      <c r="CO195" s="1" t="s">
        <v>62</v>
      </c>
      <c r="CP195" s="1" t="n">
        <v>1</v>
      </c>
      <c r="CR195" s="1" t="s">
        <v>62</v>
      </c>
      <c r="CS195" s="1" t="n">
        <v>1</v>
      </c>
      <c r="CU195" s="1" t="s">
        <v>62</v>
      </c>
      <c r="CV195" s="1" t="n">
        <v>1</v>
      </c>
      <c r="CX195" s="1" t="s">
        <v>62</v>
      </c>
      <c r="CY195" s="1" t="n">
        <v>1</v>
      </c>
    </row>
    <row r="196" customFormat="false" ht="15" hidden="false" customHeight="false" outlineLevel="0" collapsed="false">
      <c r="BZ196" s="1" t="s">
        <v>63</v>
      </c>
      <c r="CA196" s="1" t="n">
        <v>1</v>
      </c>
      <c r="CL196" s="1" t="s">
        <v>308</v>
      </c>
      <c r="CM196" s="1" t="n">
        <v>0</v>
      </c>
      <c r="CO196" s="1" t="s">
        <v>308</v>
      </c>
      <c r="CP196" s="1" t="n">
        <v>0</v>
      </c>
      <c r="CR196" s="1" t="s">
        <v>308</v>
      </c>
      <c r="CS196" s="1" t="n">
        <v>0</v>
      </c>
      <c r="CU196" s="1" t="s">
        <v>308</v>
      </c>
      <c r="CV196" s="1" t="n">
        <v>0</v>
      </c>
      <c r="CX196" s="1" t="s">
        <v>308</v>
      </c>
      <c r="CY196" s="1" t="n">
        <v>0</v>
      </c>
    </row>
    <row r="197" customFormat="false" ht="15" hidden="false" customHeight="false" outlineLevel="0" collapsed="false">
      <c r="CL197" s="1" t="s">
        <v>484</v>
      </c>
      <c r="CM197" s="1" t="n">
        <v>0</v>
      </c>
      <c r="CO197" s="1" t="s">
        <v>484</v>
      </c>
      <c r="CP197" s="1" t="n">
        <v>0</v>
      </c>
      <c r="CR197" s="1" t="s">
        <v>484</v>
      </c>
      <c r="CS197" s="1" t="n">
        <v>0</v>
      </c>
      <c r="CU197" s="1" t="s">
        <v>484</v>
      </c>
      <c r="CV197" s="1" t="n">
        <v>0</v>
      </c>
      <c r="CX197" s="1" t="s">
        <v>484</v>
      </c>
      <c r="CY197" s="1" t="n">
        <v>0</v>
      </c>
    </row>
    <row r="198" customFormat="false" ht="15" hidden="false" customHeight="false" outlineLevel="0" collapsed="false">
      <c r="CL198" s="1" t="s">
        <v>677</v>
      </c>
      <c r="CM198" s="1" t="n">
        <v>0</v>
      </c>
      <c r="CO198" s="1" t="s">
        <v>677</v>
      </c>
      <c r="CP198" s="1" t="n">
        <v>0</v>
      </c>
      <c r="CR198" s="1" t="s">
        <v>677</v>
      </c>
      <c r="CS198" s="1" t="n">
        <v>0</v>
      </c>
      <c r="CU198" s="1" t="s">
        <v>677</v>
      </c>
      <c r="CV198" s="1" t="n">
        <v>0</v>
      </c>
      <c r="CX198" s="1" t="s">
        <v>677</v>
      </c>
      <c r="CY198" s="1" t="n">
        <v>0</v>
      </c>
    </row>
    <row r="199" customFormat="false" ht="15" hidden="false" customHeight="false" outlineLevel="0" collapsed="false">
      <c r="CL199" s="1" t="s">
        <v>680</v>
      </c>
      <c r="CM199" s="1" t="n">
        <v>0</v>
      </c>
      <c r="CO199" s="1" t="s">
        <v>680</v>
      </c>
      <c r="CP199" s="1" t="n">
        <v>0</v>
      </c>
      <c r="CR199" s="1" t="s">
        <v>680</v>
      </c>
      <c r="CS199" s="1" t="n">
        <v>0</v>
      </c>
      <c r="CU199" s="1" t="s">
        <v>680</v>
      </c>
      <c r="CV199" s="1" t="n">
        <v>0</v>
      </c>
      <c r="CX199" s="1" t="s">
        <v>680</v>
      </c>
      <c r="CY199" s="1" t="n">
        <v>0</v>
      </c>
    </row>
    <row r="200" customFormat="false" ht="15" hidden="false" customHeight="false" outlineLevel="0" collapsed="false">
      <c r="CL200" s="1" t="s">
        <v>632</v>
      </c>
      <c r="CM200" s="1" t="n">
        <v>0</v>
      </c>
      <c r="CO200" s="1" t="s">
        <v>632</v>
      </c>
      <c r="CP200" s="1" t="n">
        <v>0</v>
      </c>
      <c r="CR200" s="1" t="s">
        <v>632</v>
      </c>
      <c r="CS200" s="1" t="n">
        <v>0</v>
      </c>
      <c r="CU200" s="1" t="s">
        <v>632</v>
      </c>
      <c r="CV200" s="1" t="n">
        <v>0</v>
      </c>
      <c r="CX200" s="1" t="s">
        <v>632</v>
      </c>
      <c r="CY200" s="1" t="n">
        <v>0</v>
      </c>
    </row>
    <row r="201" customFormat="false" ht="15" hidden="false" customHeight="false" outlineLevel="0" collapsed="false">
      <c r="CL201" s="1" t="s">
        <v>648</v>
      </c>
      <c r="CM201" s="1" t="n">
        <v>0</v>
      </c>
      <c r="CO201" s="1" t="s">
        <v>648</v>
      </c>
      <c r="CP201" s="1" t="n">
        <v>0</v>
      </c>
      <c r="CR201" s="1" t="s">
        <v>648</v>
      </c>
      <c r="CS201" s="1" t="n">
        <v>0</v>
      </c>
      <c r="CU201" s="1" t="s">
        <v>648</v>
      </c>
      <c r="CV201" s="1" t="n">
        <v>0</v>
      </c>
      <c r="CX201" s="1" t="s">
        <v>648</v>
      </c>
      <c r="CY201" s="1" t="n">
        <v>0</v>
      </c>
    </row>
    <row r="202" customFormat="false" ht="15" hidden="false" customHeight="false" outlineLevel="0" collapsed="false">
      <c r="CL202" s="1" t="s">
        <v>428</v>
      </c>
      <c r="CM202" s="1" t="n">
        <v>1</v>
      </c>
      <c r="CO202" s="1" t="s">
        <v>428</v>
      </c>
      <c r="CP202" s="1" t="n">
        <v>1</v>
      </c>
      <c r="CR202" s="1" t="s">
        <v>428</v>
      </c>
      <c r="CS202" s="1" t="n">
        <v>1</v>
      </c>
      <c r="CU202" s="1" t="s">
        <v>428</v>
      </c>
      <c r="CV202" s="1" t="n">
        <v>1</v>
      </c>
      <c r="CX202" s="1" t="s">
        <v>428</v>
      </c>
      <c r="CY202" s="1" t="n">
        <v>1</v>
      </c>
    </row>
    <row r="203" customFormat="false" ht="15" hidden="false" customHeight="false" outlineLevel="0" collapsed="false">
      <c r="CL203" s="1" t="s">
        <v>205</v>
      </c>
      <c r="CM203" s="1" t="n">
        <v>1</v>
      </c>
      <c r="CO203" s="1" t="s">
        <v>205</v>
      </c>
      <c r="CP203" s="1" t="n">
        <v>1</v>
      </c>
      <c r="CR203" s="1" t="s">
        <v>205</v>
      </c>
      <c r="CS203" s="1" t="n">
        <v>1</v>
      </c>
      <c r="CU203" s="1" t="s">
        <v>205</v>
      </c>
      <c r="CV203" s="1" t="n">
        <v>1</v>
      </c>
      <c r="CX203" s="1" t="s">
        <v>205</v>
      </c>
      <c r="CY203" s="1" t="n">
        <v>1</v>
      </c>
    </row>
    <row r="204" customFormat="false" ht="15" hidden="false" customHeight="false" outlineLevel="0" collapsed="false">
      <c r="CL204" s="1" t="s">
        <v>80</v>
      </c>
      <c r="CM204" s="1" t="n">
        <v>1</v>
      </c>
      <c r="CO204" s="1" t="s">
        <v>80</v>
      </c>
      <c r="CP204" s="1" t="n">
        <v>1</v>
      </c>
      <c r="CR204" s="1" t="s">
        <v>80</v>
      </c>
      <c r="CS204" s="1" t="n">
        <v>1</v>
      </c>
      <c r="CU204" s="1" t="s">
        <v>80</v>
      </c>
      <c r="CV204" s="1" t="n">
        <v>1</v>
      </c>
      <c r="CX204" s="1" t="s">
        <v>80</v>
      </c>
      <c r="CY204" s="1" t="n">
        <v>1</v>
      </c>
    </row>
    <row r="205" customFormat="false" ht="15" hidden="false" customHeight="false" outlineLevel="0" collapsed="false">
      <c r="CL205" s="1" t="s">
        <v>706</v>
      </c>
      <c r="CM205" s="1" t="n">
        <v>1</v>
      </c>
      <c r="CO205" s="1" t="s">
        <v>706</v>
      </c>
      <c r="CP205" s="1" t="n">
        <v>1</v>
      </c>
      <c r="CR205" s="1" t="s">
        <v>706</v>
      </c>
      <c r="CS205" s="1" t="n">
        <v>1</v>
      </c>
      <c r="CU205" s="1" t="s">
        <v>706</v>
      </c>
      <c r="CV205" s="1" t="n">
        <v>1</v>
      </c>
      <c r="CX205" s="1" t="s">
        <v>706</v>
      </c>
      <c r="CY205" s="1" t="n">
        <v>1</v>
      </c>
    </row>
    <row r="206" customFormat="false" ht="15" hidden="false" customHeight="false" outlineLevel="0" collapsed="false">
      <c r="CL206" s="1" t="s">
        <v>703</v>
      </c>
      <c r="CM206" s="1" t="n">
        <v>1</v>
      </c>
      <c r="CO206" s="1" t="s">
        <v>703</v>
      </c>
      <c r="CP206" s="1" t="n">
        <v>1</v>
      </c>
      <c r="CR206" s="1" t="s">
        <v>703</v>
      </c>
      <c r="CS206" s="1" t="n">
        <v>1</v>
      </c>
      <c r="CU206" s="1" t="s">
        <v>703</v>
      </c>
      <c r="CV206" s="1" t="n">
        <v>1</v>
      </c>
      <c r="CX206" s="1" t="s">
        <v>703</v>
      </c>
      <c r="CY206" s="1" t="n">
        <v>1</v>
      </c>
    </row>
    <row r="207" customFormat="false" ht="15" hidden="false" customHeight="false" outlineLevel="0" collapsed="false">
      <c r="CL207" s="1" t="s">
        <v>294</v>
      </c>
      <c r="CM207" s="1" t="n">
        <v>0</v>
      </c>
      <c r="CO207" s="1" t="s">
        <v>294</v>
      </c>
      <c r="CP207" s="1" t="n">
        <v>0</v>
      </c>
      <c r="CR207" s="1" t="s">
        <v>294</v>
      </c>
      <c r="CS207" s="1" t="n">
        <v>0</v>
      </c>
      <c r="CU207" s="1" t="s">
        <v>294</v>
      </c>
      <c r="CV207" s="1" t="n">
        <v>0</v>
      </c>
      <c r="CX207" s="1" t="s">
        <v>294</v>
      </c>
      <c r="CY207" s="1" t="n">
        <v>0</v>
      </c>
    </row>
    <row r="208" customFormat="false" ht="15" hidden="false" customHeight="false" outlineLevel="0" collapsed="false">
      <c r="CL208" s="1" t="s">
        <v>685</v>
      </c>
      <c r="CM208" s="1" t="n">
        <v>1</v>
      </c>
      <c r="CO208" s="1" t="s">
        <v>685</v>
      </c>
      <c r="CP208" s="1" t="n">
        <v>1</v>
      </c>
      <c r="CR208" s="1" t="s">
        <v>685</v>
      </c>
      <c r="CS208" s="1" t="n">
        <v>1</v>
      </c>
      <c r="CU208" s="1" t="s">
        <v>685</v>
      </c>
      <c r="CV208" s="1" t="n">
        <v>1</v>
      </c>
      <c r="CX208" s="1" t="s">
        <v>685</v>
      </c>
      <c r="CY208" s="1" t="n">
        <v>1</v>
      </c>
    </row>
    <row r="209" customFormat="false" ht="15" hidden="false" customHeight="false" outlineLevel="0" collapsed="false">
      <c r="CL209" s="1" t="s">
        <v>709</v>
      </c>
      <c r="CM209" s="1" t="n">
        <v>0</v>
      </c>
      <c r="CO209" s="1" t="s">
        <v>709</v>
      </c>
      <c r="CP209" s="1" t="n">
        <v>0</v>
      </c>
      <c r="CR209" s="1" t="s">
        <v>709</v>
      </c>
      <c r="CS209" s="1" t="n">
        <v>0</v>
      </c>
      <c r="CU209" s="1" t="s">
        <v>709</v>
      </c>
      <c r="CV209" s="1" t="n">
        <v>0</v>
      </c>
      <c r="CX209" s="1" t="s">
        <v>709</v>
      </c>
      <c r="CY209" s="1" t="n">
        <v>0</v>
      </c>
    </row>
    <row r="210" customFormat="false" ht="15" hidden="false" customHeight="false" outlineLevel="0" collapsed="false">
      <c r="CL210" s="1" t="s">
        <v>799</v>
      </c>
      <c r="CM210" s="1" t="n">
        <v>1</v>
      </c>
      <c r="CO210" s="1" t="s">
        <v>799</v>
      </c>
      <c r="CP210" s="1" t="n">
        <v>1</v>
      </c>
      <c r="CR210" s="1" t="s">
        <v>799</v>
      </c>
      <c r="CS210" s="1" t="n">
        <v>1</v>
      </c>
      <c r="CU210" s="1" t="s">
        <v>799</v>
      </c>
      <c r="CV210" s="1" t="n">
        <v>1</v>
      </c>
      <c r="CX210" s="1" t="s">
        <v>799</v>
      </c>
      <c r="CY210" s="1" t="n">
        <v>0</v>
      </c>
    </row>
    <row r="211" customFormat="false" ht="15" hidden="false" customHeight="false" outlineLevel="0" collapsed="false">
      <c r="CL211" s="1" t="s">
        <v>800</v>
      </c>
      <c r="CM211" s="1" t="n">
        <v>0</v>
      </c>
      <c r="CO211" s="1" t="s">
        <v>800</v>
      </c>
      <c r="CP211" s="1" t="n">
        <v>1</v>
      </c>
      <c r="CR211" s="1" t="s">
        <v>800</v>
      </c>
      <c r="CS211" s="1" t="n">
        <v>1</v>
      </c>
      <c r="CU211" s="1" t="s">
        <v>800</v>
      </c>
      <c r="CV211" s="1" t="n">
        <v>1</v>
      </c>
      <c r="CX211" s="1" t="s">
        <v>800</v>
      </c>
      <c r="CY211" s="1" t="n">
        <v>0</v>
      </c>
    </row>
    <row r="212" customFormat="false" ht="15" hidden="false" customHeight="false" outlineLevel="0" collapsed="false">
      <c r="CL212" s="1" t="s">
        <v>696</v>
      </c>
      <c r="CM212" s="1" t="n">
        <v>1</v>
      </c>
      <c r="CO212" s="1" t="s">
        <v>696</v>
      </c>
      <c r="CP212" s="1" t="n">
        <v>1</v>
      </c>
      <c r="CR212" s="1" t="s">
        <v>696</v>
      </c>
      <c r="CS212" s="1" t="n">
        <v>1</v>
      </c>
      <c r="CU212" s="1" t="s">
        <v>696</v>
      </c>
      <c r="CV212" s="1" t="n">
        <v>1</v>
      </c>
      <c r="CX212" s="1" t="s">
        <v>696</v>
      </c>
      <c r="CY212" s="1" t="n">
        <v>1</v>
      </c>
    </row>
    <row r="213" customFormat="false" ht="15" hidden="false" customHeight="false" outlineLevel="0" collapsed="false">
      <c r="CL213" s="1" t="s">
        <v>319</v>
      </c>
      <c r="CM213" s="1" t="n">
        <v>1</v>
      </c>
      <c r="CO213" s="1" t="s">
        <v>319</v>
      </c>
      <c r="CP213" s="1" t="n">
        <v>1</v>
      </c>
      <c r="CR213" s="1" t="s">
        <v>319</v>
      </c>
      <c r="CS213" s="1" t="n">
        <v>1</v>
      </c>
      <c r="CU213" s="1" t="s">
        <v>319</v>
      </c>
      <c r="CV213" s="1" t="n">
        <v>1</v>
      </c>
      <c r="CX213" s="1" t="s">
        <v>319</v>
      </c>
      <c r="CY213" s="1" t="n">
        <v>0</v>
      </c>
    </row>
    <row r="214" customFormat="false" ht="15" hidden="false" customHeight="false" outlineLevel="0" collapsed="false">
      <c r="CL214" s="1" t="s">
        <v>436</v>
      </c>
      <c r="CM214" s="1" t="n">
        <v>1</v>
      </c>
      <c r="CO214" s="1" t="s">
        <v>436</v>
      </c>
      <c r="CP214" s="1" t="n">
        <v>1</v>
      </c>
      <c r="CR214" s="1" t="s">
        <v>436</v>
      </c>
      <c r="CS214" s="1" t="n">
        <v>1</v>
      </c>
      <c r="CU214" s="1" t="s">
        <v>436</v>
      </c>
      <c r="CV214" s="1" t="n">
        <v>1</v>
      </c>
      <c r="CX214" s="1" t="s">
        <v>436</v>
      </c>
      <c r="CY214" s="1" t="n">
        <v>1</v>
      </c>
    </row>
    <row r="215" customFormat="false" ht="15" hidden="false" customHeight="false" outlineLevel="0" collapsed="false">
      <c r="CL215" s="1" t="s">
        <v>96</v>
      </c>
      <c r="CM215" s="1" t="n">
        <v>0</v>
      </c>
      <c r="CO215" s="1" t="s">
        <v>96</v>
      </c>
      <c r="CP215" s="1" t="n">
        <v>0</v>
      </c>
      <c r="CR215" s="1" t="s">
        <v>96</v>
      </c>
      <c r="CS215" s="1" t="n">
        <v>0</v>
      </c>
      <c r="CU215" s="1" t="s">
        <v>96</v>
      </c>
      <c r="CV215" s="1" t="n">
        <v>0</v>
      </c>
      <c r="CX215" s="1" t="s">
        <v>96</v>
      </c>
      <c r="CY215" s="1" t="n">
        <v>0</v>
      </c>
    </row>
    <row r="216" customFormat="false" ht="15" hidden="false" customHeight="false" outlineLevel="0" collapsed="false">
      <c r="CL216" s="1" t="s">
        <v>692</v>
      </c>
      <c r="CM216" s="1" t="n">
        <v>1</v>
      </c>
      <c r="CO216" s="1" t="s">
        <v>692</v>
      </c>
      <c r="CP216" s="1" t="n">
        <v>1</v>
      </c>
      <c r="CR216" s="1" t="s">
        <v>692</v>
      </c>
      <c r="CS216" s="1" t="n">
        <v>1</v>
      </c>
      <c r="CU216" s="1" t="s">
        <v>692</v>
      </c>
      <c r="CV216" s="1" t="n">
        <v>1</v>
      </c>
      <c r="CX216" s="1" t="s">
        <v>692</v>
      </c>
      <c r="CY216" s="1" t="n">
        <v>1</v>
      </c>
    </row>
    <row r="217" customFormat="false" ht="15" hidden="false" customHeight="false" outlineLevel="0" collapsed="false">
      <c r="CL217" s="1" t="s">
        <v>272</v>
      </c>
      <c r="CM217" s="1" t="n">
        <v>0</v>
      </c>
      <c r="CO217" s="1" t="s">
        <v>272</v>
      </c>
      <c r="CP217" s="1" t="n">
        <v>0</v>
      </c>
      <c r="CR217" s="1" t="s">
        <v>272</v>
      </c>
      <c r="CS217" s="1" t="n">
        <v>0</v>
      </c>
      <c r="CU217" s="1" t="s">
        <v>272</v>
      </c>
      <c r="CV217" s="1" t="n">
        <v>0</v>
      </c>
      <c r="CX217" s="1" t="s">
        <v>272</v>
      </c>
      <c r="CY217" s="1" t="n">
        <v>0</v>
      </c>
    </row>
    <row r="218" customFormat="false" ht="15" hidden="false" customHeight="false" outlineLevel="0" collapsed="false">
      <c r="CL218" s="1" t="s">
        <v>557</v>
      </c>
      <c r="CM218" s="1" t="n">
        <v>1</v>
      </c>
      <c r="CO218" s="1" t="s">
        <v>557</v>
      </c>
      <c r="CP218" s="1" t="n">
        <v>1</v>
      </c>
      <c r="CR218" s="1" t="s">
        <v>557</v>
      </c>
      <c r="CS218" s="1" t="n">
        <v>1</v>
      </c>
      <c r="CU218" s="1" t="s">
        <v>557</v>
      </c>
      <c r="CV218" s="1" t="n">
        <v>1</v>
      </c>
      <c r="CX218" s="1" t="s">
        <v>557</v>
      </c>
      <c r="CY218" s="1" t="n">
        <v>1</v>
      </c>
    </row>
    <row r="219" customFormat="false" ht="15" hidden="false" customHeight="false" outlineLevel="0" collapsed="false">
      <c r="CL219" s="1" t="s">
        <v>542</v>
      </c>
      <c r="CM219" s="1" t="n">
        <v>1</v>
      </c>
      <c r="CO219" s="1" t="s">
        <v>542</v>
      </c>
      <c r="CP219" s="1" t="n">
        <v>1</v>
      </c>
      <c r="CR219" s="1" t="s">
        <v>542</v>
      </c>
      <c r="CS219" s="1" t="n">
        <v>1</v>
      </c>
      <c r="CU219" s="1" t="s">
        <v>542</v>
      </c>
      <c r="CV219" s="1" t="n">
        <v>1</v>
      </c>
      <c r="CX219" s="1" t="s">
        <v>542</v>
      </c>
      <c r="CY219" s="1" t="n">
        <v>1</v>
      </c>
    </row>
    <row r="220" customFormat="false" ht="15" hidden="false" customHeight="false" outlineLevel="0" collapsed="false">
      <c r="CL220" s="1" t="s">
        <v>801</v>
      </c>
      <c r="CM220" s="1" t="n">
        <v>1</v>
      </c>
      <c r="CO220" s="1" t="s">
        <v>801</v>
      </c>
      <c r="CP220" s="1" t="n">
        <v>1</v>
      </c>
      <c r="CR220" s="1" t="s">
        <v>801</v>
      </c>
      <c r="CS220" s="1" t="n">
        <v>1</v>
      </c>
      <c r="CU220" s="1" t="s">
        <v>801</v>
      </c>
      <c r="CV220" s="1" t="n">
        <v>1</v>
      </c>
      <c r="CX220" s="1" t="s">
        <v>801</v>
      </c>
      <c r="CY220" s="1" t="n">
        <v>1</v>
      </c>
    </row>
    <row r="221" customFormat="false" ht="15" hidden="false" customHeight="false" outlineLevel="0" collapsed="false">
      <c r="CL221" s="1" t="s">
        <v>802</v>
      </c>
      <c r="CM221" s="1" t="n">
        <v>0</v>
      </c>
      <c r="CO221" s="1" t="s">
        <v>802</v>
      </c>
      <c r="CP221" s="1" t="n">
        <v>0</v>
      </c>
      <c r="CR221" s="1" t="s">
        <v>802</v>
      </c>
      <c r="CS221" s="1" t="n">
        <v>0</v>
      </c>
      <c r="CU221" s="1" t="s">
        <v>802</v>
      </c>
      <c r="CV221" s="1" t="n">
        <v>0</v>
      </c>
      <c r="CX221" s="1" t="s">
        <v>802</v>
      </c>
      <c r="CY221" s="1" t="n">
        <v>0</v>
      </c>
    </row>
    <row r="222" customFormat="false" ht="15" hidden="false" customHeight="false" outlineLevel="0" collapsed="false">
      <c r="CL222" s="1" t="s">
        <v>803</v>
      </c>
      <c r="CM222" s="1" t="n">
        <v>0</v>
      </c>
      <c r="CO222" s="1" t="s">
        <v>803</v>
      </c>
      <c r="CP222" s="1" t="n">
        <v>0</v>
      </c>
      <c r="CR222" s="1" t="s">
        <v>803</v>
      </c>
      <c r="CS222" s="1" t="n">
        <v>1</v>
      </c>
      <c r="CU222" s="1" t="s">
        <v>803</v>
      </c>
      <c r="CV222" s="1" t="n">
        <v>0</v>
      </c>
      <c r="CX222" s="1" t="s">
        <v>803</v>
      </c>
      <c r="CY222" s="1" t="n">
        <v>0</v>
      </c>
    </row>
    <row r="223" customFormat="false" ht="15" hidden="false" customHeight="false" outlineLevel="0" collapsed="false">
      <c r="CL223" s="1" t="s">
        <v>695</v>
      </c>
      <c r="CM223" s="1" t="n">
        <v>0</v>
      </c>
      <c r="CO223" s="1" t="s">
        <v>695</v>
      </c>
      <c r="CP223" s="1" t="n">
        <v>0</v>
      </c>
      <c r="CR223" s="1" t="s">
        <v>695</v>
      </c>
      <c r="CS223" s="1" t="n">
        <v>0</v>
      </c>
      <c r="CU223" s="1" t="s">
        <v>695</v>
      </c>
      <c r="CV223" s="1" t="n">
        <v>0</v>
      </c>
      <c r="CX223" s="1" t="s">
        <v>695</v>
      </c>
      <c r="CY223" s="1" t="n">
        <v>0</v>
      </c>
    </row>
    <row r="224" customFormat="false" ht="15" hidden="false" customHeight="false" outlineLevel="0" collapsed="false">
      <c r="CL224" s="1" t="s">
        <v>804</v>
      </c>
      <c r="CM224" s="1" t="n">
        <v>0</v>
      </c>
      <c r="CO224" s="1" t="s">
        <v>804</v>
      </c>
      <c r="CP224" s="1" t="n">
        <v>1</v>
      </c>
      <c r="CR224" s="1" t="s">
        <v>804</v>
      </c>
      <c r="CS224" s="1" t="n">
        <v>1</v>
      </c>
      <c r="CU224" s="1" t="s">
        <v>804</v>
      </c>
      <c r="CV224" s="1" t="n">
        <v>1</v>
      </c>
      <c r="CX224" s="1" t="s">
        <v>804</v>
      </c>
      <c r="CY224" s="1" t="n">
        <v>1</v>
      </c>
    </row>
    <row r="225" customFormat="false" ht="15" hidden="false" customHeight="false" outlineLevel="0" collapsed="false">
      <c r="CL225" s="1" t="s">
        <v>805</v>
      </c>
      <c r="CM225" s="1" t="n">
        <v>0</v>
      </c>
      <c r="CO225" s="1" t="s">
        <v>805</v>
      </c>
      <c r="CP225" s="1" t="n">
        <v>0</v>
      </c>
      <c r="CR225" s="1" t="s">
        <v>805</v>
      </c>
      <c r="CS225" s="1" t="n">
        <v>1</v>
      </c>
      <c r="CU225" s="1" t="s">
        <v>805</v>
      </c>
      <c r="CV225" s="1" t="n">
        <v>1</v>
      </c>
      <c r="CX225" s="1" t="s">
        <v>805</v>
      </c>
      <c r="CY225" s="1" t="n">
        <v>0</v>
      </c>
    </row>
    <row r="226" customFormat="false" ht="15" hidden="false" customHeight="false" outlineLevel="0" collapsed="false">
      <c r="CL226" s="1" t="s">
        <v>806</v>
      </c>
      <c r="CM226" s="1" t="n">
        <v>0</v>
      </c>
      <c r="CO226" s="1" t="s">
        <v>806</v>
      </c>
      <c r="CP226" s="1" t="n">
        <v>0</v>
      </c>
      <c r="CR226" s="1" t="s">
        <v>806</v>
      </c>
      <c r="CS226" s="1" t="n">
        <v>0</v>
      </c>
      <c r="CU226" s="1" t="s">
        <v>806</v>
      </c>
      <c r="CV226" s="1" t="n">
        <v>0</v>
      </c>
      <c r="CX226" s="1" t="s">
        <v>806</v>
      </c>
      <c r="CY226" s="1" t="n">
        <v>0</v>
      </c>
    </row>
    <row r="227" customFormat="false" ht="15" hidden="false" customHeight="false" outlineLevel="0" collapsed="false">
      <c r="CL227" s="1" t="s">
        <v>807</v>
      </c>
      <c r="CM227" s="1" t="n">
        <v>0</v>
      </c>
      <c r="CO227" s="1" t="s">
        <v>807</v>
      </c>
      <c r="CP227" s="1" t="n">
        <v>0</v>
      </c>
      <c r="CR227" s="1" t="s">
        <v>807</v>
      </c>
      <c r="CS227" s="1" t="n">
        <v>1</v>
      </c>
      <c r="CU227" s="1" t="s">
        <v>807</v>
      </c>
      <c r="CV227" s="1" t="n">
        <v>1</v>
      </c>
      <c r="CX227" s="1" t="s">
        <v>807</v>
      </c>
      <c r="CY227" s="1" t="n">
        <v>0</v>
      </c>
    </row>
    <row r="228" customFormat="false" ht="15" hidden="false" customHeight="false" outlineLevel="0" collapsed="false">
      <c r="CL228" s="1" t="s">
        <v>345</v>
      </c>
      <c r="CM228" s="1" t="n">
        <v>1</v>
      </c>
      <c r="CO228" s="1" t="s">
        <v>345</v>
      </c>
      <c r="CP228" s="1" t="n">
        <v>1</v>
      </c>
      <c r="CR228" s="1" t="s">
        <v>345</v>
      </c>
      <c r="CS228" s="1" t="n">
        <v>1</v>
      </c>
      <c r="CU228" s="1" t="s">
        <v>345</v>
      </c>
      <c r="CV228" s="1" t="n">
        <v>1</v>
      </c>
      <c r="CX228" s="1" t="s">
        <v>345</v>
      </c>
      <c r="CY228" s="1" t="n">
        <v>1</v>
      </c>
    </row>
    <row r="229" customFormat="false" ht="15" hidden="false" customHeight="false" outlineLevel="0" collapsed="false">
      <c r="CL229" s="1" t="s">
        <v>808</v>
      </c>
      <c r="CM229" s="1" t="n">
        <v>1</v>
      </c>
      <c r="CO229" s="1" t="s">
        <v>808</v>
      </c>
      <c r="CP229" s="1" t="n">
        <v>1</v>
      </c>
      <c r="CR229" s="1" t="s">
        <v>808</v>
      </c>
      <c r="CS229" s="1" t="n">
        <v>1</v>
      </c>
      <c r="CU229" s="1" t="s">
        <v>808</v>
      </c>
      <c r="CV229" s="1" t="n">
        <v>1</v>
      </c>
      <c r="CX229" s="1" t="s">
        <v>808</v>
      </c>
      <c r="CY229" s="1" t="n">
        <v>0</v>
      </c>
    </row>
    <row r="230" customFormat="false" ht="15" hidden="false" customHeight="false" outlineLevel="0" collapsed="false">
      <c r="CL230" s="1" t="s">
        <v>809</v>
      </c>
      <c r="CM230" s="1" t="n">
        <v>1</v>
      </c>
      <c r="CO230" s="1" t="s">
        <v>809</v>
      </c>
      <c r="CP230" s="1" t="n">
        <v>1</v>
      </c>
      <c r="CR230" s="1" t="s">
        <v>809</v>
      </c>
      <c r="CS230" s="1" t="n">
        <v>1</v>
      </c>
      <c r="CU230" s="1" t="s">
        <v>809</v>
      </c>
      <c r="CV230" s="1" t="n">
        <v>1</v>
      </c>
      <c r="CX230" s="1" t="s">
        <v>809</v>
      </c>
      <c r="CY230" s="1" t="n">
        <v>1</v>
      </c>
    </row>
    <row r="231" customFormat="false" ht="15" hidden="false" customHeight="false" outlineLevel="0" collapsed="false">
      <c r="CL231" s="1" t="s">
        <v>698</v>
      </c>
      <c r="CM231" s="1" t="n">
        <v>0</v>
      </c>
      <c r="CO231" s="1" t="s">
        <v>698</v>
      </c>
      <c r="CP231" s="1" t="n">
        <v>0</v>
      </c>
      <c r="CR231" s="1" t="s">
        <v>698</v>
      </c>
      <c r="CS231" s="1" t="n">
        <v>1</v>
      </c>
      <c r="CU231" s="1" t="s">
        <v>698</v>
      </c>
      <c r="CV231" s="1" t="n">
        <v>1</v>
      </c>
      <c r="CX231" s="1" t="s">
        <v>698</v>
      </c>
      <c r="CY231" s="1" t="n">
        <v>1</v>
      </c>
    </row>
    <row r="232" customFormat="false" ht="15" hidden="false" customHeight="false" outlineLevel="0" collapsed="false">
      <c r="CL232" s="1" t="s">
        <v>579</v>
      </c>
      <c r="CM232" s="1" t="n">
        <v>0</v>
      </c>
      <c r="CO232" s="1" t="s">
        <v>579</v>
      </c>
      <c r="CP232" s="1" t="n">
        <v>0</v>
      </c>
      <c r="CR232" s="1" t="s">
        <v>579</v>
      </c>
      <c r="CS232" s="1" t="n">
        <v>1</v>
      </c>
      <c r="CU232" s="1" t="s">
        <v>579</v>
      </c>
      <c r="CV232" s="1" t="n">
        <v>1</v>
      </c>
      <c r="CX232" s="1" t="s">
        <v>579</v>
      </c>
      <c r="CY232" s="1" t="n">
        <v>0</v>
      </c>
    </row>
    <row r="233" customFormat="false" ht="15" hidden="false" customHeight="false" outlineLevel="0" collapsed="false">
      <c r="CL233" s="1" t="s">
        <v>810</v>
      </c>
      <c r="CM233" s="1" t="n">
        <v>1</v>
      </c>
      <c r="CO233" s="1" t="s">
        <v>810</v>
      </c>
      <c r="CP233" s="1" t="n">
        <v>1</v>
      </c>
      <c r="CR233" s="1" t="s">
        <v>810</v>
      </c>
      <c r="CS233" s="1" t="n">
        <v>1</v>
      </c>
      <c r="CU233" s="1" t="s">
        <v>810</v>
      </c>
      <c r="CV233" s="1" t="n">
        <v>1</v>
      </c>
      <c r="CX233" s="1" t="s">
        <v>810</v>
      </c>
      <c r="CY233" s="1" t="n">
        <v>1</v>
      </c>
    </row>
    <row r="234" customFormat="false" ht="15" hidden="false" customHeight="false" outlineLevel="0" collapsed="false">
      <c r="CL234" s="1" t="s">
        <v>418</v>
      </c>
      <c r="CM234" s="1" t="n">
        <v>1</v>
      </c>
      <c r="CO234" s="1" t="s">
        <v>418</v>
      </c>
      <c r="CP234" s="1" t="n">
        <v>1</v>
      </c>
      <c r="CR234" s="1" t="s">
        <v>418</v>
      </c>
      <c r="CS234" s="1" t="n">
        <v>1</v>
      </c>
      <c r="CU234" s="1" t="s">
        <v>418</v>
      </c>
      <c r="CV234" s="1" t="n">
        <v>1</v>
      </c>
      <c r="CX234" s="1" t="s">
        <v>418</v>
      </c>
      <c r="CY234" s="1" t="n">
        <v>1</v>
      </c>
    </row>
    <row r="235" customFormat="false" ht="15" hidden="false" customHeight="false" outlineLevel="0" collapsed="false">
      <c r="CL235" s="1" t="s">
        <v>551</v>
      </c>
      <c r="CM235" s="1" t="n">
        <v>1</v>
      </c>
      <c r="CO235" s="1" t="s">
        <v>551</v>
      </c>
      <c r="CP235" s="1" t="n">
        <v>1</v>
      </c>
      <c r="CR235" s="1" t="s">
        <v>551</v>
      </c>
      <c r="CS235" s="1" t="n">
        <v>1</v>
      </c>
      <c r="CU235" s="1" t="s">
        <v>551</v>
      </c>
      <c r="CV235" s="1" t="n">
        <v>1</v>
      </c>
      <c r="CX235" s="1" t="s">
        <v>551</v>
      </c>
      <c r="CY235" s="1" t="n">
        <v>1</v>
      </c>
    </row>
    <row r="236" customFormat="false" ht="15" hidden="false" customHeight="false" outlineLevel="0" collapsed="false">
      <c r="CL236" s="1" t="s">
        <v>811</v>
      </c>
      <c r="CM236" s="1" t="n">
        <v>0</v>
      </c>
      <c r="CO236" s="1" t="s">
        <v>811</v>
      </c>
      <c r="CP236" s="1" t="n">
        <v>0</v>
      </c>
      <c r="CR236" s="1" t="s">
        <v>811</v>
      </c>
      <c r="CS236" s="1" t="n">
        <v>0</v>
      </c>
      <c r="CU236" s="1" t="s">
        <v>811</v>
      </c>
      <c r="CV236" s="1" t="n">
        <v>0</v>
      </c>
      <c r="CX236" s="1" t="s">
        <v>811</v>
      </c>
      <c r="CY236" s="1" t="n">
        <v>0</v>
      </c>
    </row>
    <row r="237" customFormat="false" ht="15" hidden="false" customHeight="false" outlineLevel="0" collapsed="false">
      <c r="CL237" s="1" t="s">
        <v>812</v>
      </c>
      <c r="CM237" s="1" t="n">
        <v>1</v>
      </c>
      <c r="CO237" s="1" t="s">
        <v>812</v>
      </c>
      <c r="CP237" s="1" t="n">
        <v>1</v>
      </c>
      <c r="CR237" s="1" t="s">
        <v>812</v>
      </c>
      <c r="CS237" s="1" t="n">
        <v>1</v>
      </c>
      <c r="CU237" s="1" t="s">
        <v>812</v>
      </c>
      <c r="CV237" s="1" t="n">
        <v>1</v>
      </c>
      <c r="CX237" s="1" t="s">
        <v>812</v>
      </c>
      <c r="CY237" s="1" t="n">
        <v>1</v>
      </c>
    </row>
    <row r="238" customFormat="false" ht="15" hidden="false" customHeight="false" outlineLevel="0" collapsed="false">
      <c r="CL238" s="1" t="s">
        <v>346</v>
      </c>
      <c r="CM238" s="1" t="n">
        <v>0</v>
      </c>
      <c r="CO238" s="1" t="s">
        <v>346</v>
      </c>
      <c r="CP238" s="1" t="n">
        <v>0</v>
      </c>
      <c r="CR238" s="1" t="s">
        <v>346</v>
      </c>
      <c r="CS238" s="1" t="n">
        <v>0</v>
      </c>
      <c r="CU238" s="1" t="s">
        <v>346</v>
      </c>
      <c r="CV238" s="1" t="n">
        <v>0</v>
      </c>
      <c r="CX238" s="1" t="s">
        <v>346</v>
      </c>
      <c r="CY238" s="1" t="n">
        <v>0</v>
      </c>
    </row>
    <row r="239" customFormat="false" ht="15" hidden="false" customHeight="false" outlineLevel="0" collapsed="false">
      <c r="CL239" s="1" t="s">
        <v>813</v>
      </c>
      <c r="CM239" s="1" t="n">
        <v>1</v>
      </c>
      <c r="CO239" s="1" t="s">
        <v>813</v>
      </c>
      <c r="CP239" s="1" t="n">
        <v>1</v>
      </c>
      <c r="CR239" s="1" t="s">
        <v>813</v>
      </c>
      <c r="CS239" s="1" t="n">
        <v>1</v>
      </c>
      <c r="CU239" s="1" t="s">
        <v>813</v>
      </c>
      <c r="CV239" s="1" t="n">
        <v>1</v>
      </c>
      <c r="CX239" s="1" t="s">
        <v>813</v>
      </c>
      <c r="CY239" s="1" t="n">
        <v>1</v>
      </c>
    </row>
    <row r="240" customFormat="false" ht="15" hidden="false" customHeight="false" outlineLevel="0" collapsed="false">
      <c r="CL240" s="1" t="s">
        <v>814</v>
      </c>
      <c r="CM240" s="1" t="n">
        <v>0</v>
      </c>
      <c r="CO240" s="1" t="s">
        <v>814</v>
      </c>
      <c r="CP240" s="1" t="n">
        <v>0</v>
      </c>
      <c r="CR240" s="1" t="s">
        <v>814</v>
      </c>
      <c r="CS240" s="1" t="n">
        <v>0</v>
      </c>
      <c r="CU240" s="1" t="s">
        <v>814</v>
      </c>
      <c r="CV240" s="1" t="n">
        <v>0</v>
      </c>
      <c r="CX240" s="1" t="s">
        <v>814</v>
      </c>
      <c r="CY240" s="1" t="n">
        <v>0</v>
      </c>
    </row>
    <row r="241" customFormat="false" ht="15" hidden="false" customHeight="false" outlineLevel="0" collapsed="false">
      <c r="CL241" s="1" t="s">
        <v>529</v>
      </c>
      <c r="CM241" s="1" t="n">
        <v>1</v>
      </c>
      <c r="CO241" s="1" t="s">
        <v>529</v>
      </c>
      <c r="CP241" s="1" t="n">
        <v>1</v>
      </c>
      <c r="CR241" s="1" t="s">
        <v>529</v>
      </c>
      <c r="CS241" s="1" t="n">
        <v>1</v>
      </c>
      <c r="CU241" s="1" t="s">
        <v>529</v>
      </c>
      <c r="CV241" s="1" t="n">
        <v>1</v>
      </c>
      <c r="CX241" s="1" t="s">
        <v>529</v>
      </c>
      <c r="CY241" s="1" t="n">
        <v>1</v>
      </c>
    </row>
  </sheetData>
  <autoFilter ref="CI1:CJ1"/>
  <conditionalFormatting sqref="CF2:CG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447"/>
  <sheetViews>
    <sheetView showFormulas="false" showGridLines="true" showRowColHeaders="true" showZeros="true" rightToLeft="false" tabSelected="false" showOutlineSymbols="true" defaultGridColor="true" view="normal" topLeftCell="BG1" colorId="64" zoomScale="70" zoomScaleNormal="70" zoomScalePageLayoutView="100" workbookViewId="0">
      <selection pane="topLeft" activeCell="F34" activeCellId="0" sqref="F34"/>
    </sheetView>
  </sheetViews>
  <sheetFormatPr defaultColWidth="8.5078125" defaultRowHeight="15" zeroHeight="false" outlineLevelRow="0" outlineLevelCol="0"/>
  <cols>
    <col collapsed="false" customWidth="true" hidden="false" outlineLevel="0" max="1" min="1" style="1" width="19.67"/>
    <col collapsed="false" customWidth="true" hidden="false" outlineLevel="0" max="2" min="2" style="1" width="18.33"/>
    <col collapsed="false" customWidth="true" hidden="false" outlineLevel="0" max="4" min="3" style="1" width="15"/>
    <col collapsed="false" customWidth="true" hidden="false" outlineLevel="0" max="5" min="5" style="1" width="9.17"/>
    <col collapsed="false" customWidth="true" hidden="false" outlineLevel="0" max="6" min="6" style="15" width="17.5"/>
    <col collapsed="false" customWidth="true" hidden="false" outlineLevel="0" max="7" min="7" style="4" width="17.5"/>
    <col collapsed="false" customWidth="true" hidden="false" outlineLevel="0" max="8" min="8" style="1" width="16.33"/>
    <col collapsed="false" customWidth="true" hidden="false" outlineLevel="0" max="11" min="9" style="1" width="11.17"/>
    <col collapsed="false" customWidth="true" hidden="false" outlineLevel="0" max="13" min="12" style="1" width="11.51"/>
    <col collapsed="false" customWidth="true" hidden="false" outlineLevel="0" max="14" min="14" style="1" width="9.17"/>
    <col collapsed="false" customWidth="true" hidden="false" outlineLevel="0" max="16" min="15" style="1" width="12.83"/>
    <col collapsed="false" customWidth="true" hidden="false" outlineLevel="0" max="20" min="19" style="1" width="14.5"/>
    <col collapsed="false" customWidth="true" hidden="false" outlineLevel="0" max="29" min="28" style="1" width="14.5"/>
    <col collapsed="false" customWidth="true" hidden="false" outlineLevel="0" max="33" min="31" style="1" width="18.33"/>
    <col collapsed="false" customWidth="true" hidden="false" outlineLevel="0" max="34" min="34" style="1" width="15.83"/>
    <col collapsed="false" customWidth="true" hidden="false" outlineLevel="0" max="36" min="36" style="1" width="9.17"/>
    <col collapsed="false" customWidth="true" hidden="false" outlineLevel="0" max="53" min="53" style="1" width="24"/>
    <col collapsed="false" customWidth="true" hidden="false" outlineLevel="0" max="54" min="54" style="1" width="13.51"/>
    <col collapsed="false" customWidth="true" hidden="false" outlineLevel="0" max="56" min="56" style="1" width="15.33"/>
    <col collapsed="false" customWidth="true" hidden="false" outlineLevel="0" max="62" min="62" style="1" width="11.51"/>
    <col collapsed="false" customWidth="true" hidden="false" outlineLevel="0" max="65" min="65" style="0" width="11.51"/>
    <col collapsed="false" customWidth="true" hidden="false" outlineLevel="0" max="69" min="69" style="1" width="12.83"/>
    <col collapsed="false" customWidth="true" hidden="false" outlineLevel="0" max="70" min="70" style="1" width="17.67"/>
    <col collapsed="false" customWidth="true" hidden="false" outlineLevel="0" max="73" min="73" style="1" width="9.51"/>
    <col collapsed="false" customWidth="true" hidden="false" outlineLevel="0" max="1024" min="1020" style="0" width="9.17"/>
  </cols>
  <sheetData>
    <row r="1" s="18" customFormat="true" ht="15" hidden="false" customHeight="false" outlineLevel="0" collapsed="false">
      <c r="A1" s="10" t="s">
        <v>815</v>
      </c>
      <c r="B1" s="10" t="s">
        <v>816</v>
      </c>
      <c r="C1" s="10" t="s">
        <v>817</v>
      </c>
      <c r="D1" s="10"/>
      <c r="E1" s="10" t="s">
        <v>818</v>
      </c>
      <c r="F1" s="10" t="s">
        <v>18</v>
      </c>
      <c r="G1" s="10" t="s">
        <v>16</v>
      </c>
      <c r="H1" s="10" t="s">
        <v>819</v>
      </c>
      <c r="I1" s="10" t="s">
        <v>820</v>
      </c>
      <c r="J1" s="10"/>
      <c r="K1" s="10" t="s">
        <v>24</v>
      </c>
      <c r="L1" s="10" t="s">
        <v>821</v>
      </c>
      <c r="M1" s="10"/>
      <c r="N1" s="10" t="s">
        <v>25</v>
      </c>
      <c r="O1" s="10" t="s">
        <v>822</v>
      </c>
      <c r="P1" s="10"/>
      <c r="Q1" s="16" t="s">
        <v>28</v>
      </c>
      <c r="R1" s="10" t="s">
        <v>823</v>
      </c>
      <c r="S1" s="10" t="s">
        <v>824</v>
      </c>
      <c r="T1" s="10"/>
      <c r="U1" s="9" t="s">
        <v>23</v>
      </c>
      <c r="V1" s="10" t="s">
        <v>825</v>
      </c>
      <c r="W1" s="10"/>
      <c r="X1" s="9" t="s">
        <v>826</v>
      </c>
      <c r="Y1" s="9" t="s">
        <v>47</v>
      </c>
      <c r="Z1" s="10" t="s">
        <v>827</v>
      </c>
      <c r="AA1" s="10"/>
      <c r="AB1" s="10" t="s">
        <v>828</v>
      </c>
      <c r="AC1" s="10" t="s">
        <v>829</v>
      </c>
      <c r="AD1" s="10" t="s">
        <v>16</v>
      </c>
      <c r="AE1" s="10" t="s">
        <v>830</v>
      </c>
      <c r="AF1" s="10" t="s">
        <v>831</v>
      </c>
      <c r="AG1" s="17"/>
      <c r="AH1" s="10" t="s">
        <v>832</v>
      </c>
      <c r="AI1" s="10" t="s">
        <v>833</v>
      </c>
      <c r="AJ1" s="9" t="s">
        <v>39</v>
      </c>
      <c r="AK1" s="9" t="s">
        <v>41</v>
      </c>
      <c r="AL1" s="9" t="s">
        <v>42</v>
      </c>
      <c r="AM1" s="9" t="s">
        <v>834</v>
      </c>
      <c r="AN1" s="9" t="s">
        <v>44</v>
      </c>
      <c r="AO1" s="9" t="s">
        <v>45</v>
      </c>
      <c r="AP1" s="10" t="s">
        <v>835</v>
      </c>
      <c r="AQ1" s="10"/>
      <c r="AR1" s="10"/>
      <c r="AS1" s="10" t="s">
        <v>836</v>
      </c>
      <c r="AT1" s="10" t="s">
        <v>837</v>
      </c>
      <c r="AU1" s="10" t="s">
        <v>838</v>
      </c>
      <c r="AV1" s="10"/>
      <c r="AW1" s="9" t="s">
        <v>52</v>
      </c>
      <c r="AX1" s="9" t="s">
        <v>839</v>
      </c>
      <c r="AY1" s="9" t="s">
        <v>840</v>
      </c>
      <c r="AZ1" s="10" t="s">
        <v>841</v>
      </c>
      <c r="BA1" s="10" t="s">
        <v>842</v>
      </c>
      <c r="BB1" s="10" t="s">
        <v>843</v>
      </c>
      <c r="BC1" s="10"/>
      <c r="BD1" s="10" t="s">
        <v>844</v>
      </c>
      <c r="BE1" s="10" t="s">
        <v>845</v>
      </c>
      <c r="BF1" s="10" t="s">
        <v>846</v>
      </c>
      <c r="BG1" s="10" t="s">
        <v>847</v>
      </c>
      <c r="BH1" s="10" t="s">
        <v>848</v>
      </c>
      <c r="BI1" s="10" t="s">
        <v>849</v>
      </c>
      <c r="BJ1" s="10" t="s">
        <v>850</v>
      </c>
      <c r="BP1" s="19" t="s">
        <v>851</v>
      </c>
      <c r="BQ1" s="9" t="s">
        <v>852</v>
      </c>
      <c r="BR1" s="10" t="s">
        <v>853</v>
      </c>
      <c r="BS1" s="10" t="s">
        <v>854</v>
      </c>
      <c r="BT1" s="10" t="s">
        <v>855</v>
      </c>
      <c r="BU1" s="10" t="s">
        <v>856</v>
      </c>
      <c r="BV1" s="10" t="s">
        <v>857</v>
      </c>
      <c r="BW1" s="10" t="s">
        <v>858</v>
      </c>
      <c r="BZ1" s="10" t="s">
        <v>859</v>
      </c>
      <c r="CA1" s="10" t="s">
        <v>860</v>
      </c>
      <c r="CB1" s="10" t="s">
        <v>861</v>
      </c>
      <c r="CC1" s="10" t="s">
        <v>862</v>
      </c>
      <c r="CD1" s="10" t="s">
        <v>863</v>
      </c>
    </row>
    <row r="2" customFormat="false" ht="15" hidden="false" customHeight="false" outlineLevel="0" collapsed="false">
      <c r="A2" s="1" t="s">
        <v>363</v>
      </c>
      <c r="B2" s="20" t="s">
        <v>864</v>
      </c>
      <c r="C2" s="1" t="n">
        <v>6</v>
      </c>
      <c r="E2" s="1" t="s">
        <v>865</v>
      </c>
      <c r="F2" s="15" t="s">
        <v>56</v>
      </c>
      <c r="G2" s="1" t="n">
        <v>860</v>
      </c>
      <c r="H2" s="1" t="s">
        <v>865</v>
      </c>
      <c r="I2" s="1" t="n">
        <v>4</v>
      </c>
      <c r="K2" s="1" t="n">
        <v>0.05</v>
      </c>
      <c r="L2" s="1" t="n">
        <f aca="false">IF(K2&lt;=0.01,1,IF(K2&lt;=0.075,2,IF(K2&lt;=0.25,3,IF(K2&lt;1,4,5))))</f>
        <v>2</v>
      </c>
      <c r="N2" s="1" t="s">
        <v>57</v>
      </c>
      <c r="O2" s="1" t="n">
        <v>3</v>
      </c>
      <c r="Q2" s="1" t="s">
        <v>57</v>
      </c>
      <c r="R2" s="1" t="s">
        <v>866</v>
      </c>
      <c r="S2" s="1" t="n">
        <v>1</v>
      </c>
      <c r="U2" s="1" t="n">
        <v>1</v>
      </c>
      <c r="V2" s="1" t="n">
        <v>2</v>
      </c>
      <c r="X2" s="1" t="s">
        <v>66</v>
      </c>
      <c r="Y2" s="1" t="n">
        <v>2162</v>
      </c>
      <c r="Z2" s="1" t="n">
        <v>6</v>
      </c>
      <c r="AB2" s="1" t="s">
        <v>64</v>
      </c>
      <c r="AC2" s="1" t="s">
        <v>64</v>
      </c>
      <c r="AD2" s="1" t="n">
        <v>2616</v>
      </c>
      <c r="AE2" s="1" t="s">
        <v>64</v>
      </c>
      <c r="AF2" s="1" t="s">
        <v>64</v>
      </c>
      <c r="AH2" s="1" t="s">
        <v>63</v>
      </c>
      <c r="AI2" s="1" t="s">
        <v>867</v>
      </c>
      <c r="AJ2" s="1" t="s">
        <v>63</v>
      </c>
      <c r="AK2" s="1" t="n">
        <v>1</v>
      </c>
      <c r="AL2" s="1" t="n">
        <v>1</v>
      </c>
      <c r="AM2" s="1" t="n">
        <v>1</v>
      </c>
      <c r="AN2" s="1" t="n">
        <v>0</v>
      </c>
      <c r="AO2" s="1" t="n">
        <v>1</v>
      </c>
      <c r="AS2" s="1" t="s">
        <v>868</v>
      </c>
      <c r="AT2" s="1" t="n">
        <v>1</v>
      </c>
      <c r="AU2" s="1" t="n">
        <v>180.156</v>
      </c>
      <c r="AW2" s="1" t="s">
        <v>68</v>
      </c>
      <c r="AX2" s="1" t="s">
        <v>869</v>
      </c>
      <c r="AY2" s="1" t="s">
        <v>869</v>
      </c>
      <c r="AZ2" s="1" t="s">
        <v>870</v>
      </c>
      <c r="BA2" s="1" t="s">
        <v>871</v>
      </c>
      <c r="BB2" s="1" t="s">
        <v>872</v>
      </c>
      <c r="BC2" s="1" t="s">
        <v>873</v>
      </c>
      <c r="BD2" s="1" t="s">
        <v>874</v>
      </c>
      <c r="BE2" s="1" t="s">
        <v>875</v>
      </c>
      <c r="BF2" s="1" t="s">
        <v>876</v>
      </c>
      <c r="BG2" s="1" t="s">
        <v>875</v>
      </c>
      <c r="BH2" s="1" t="s">
        <v>877</v>
      </c>
      <c r="BI2" s="1" t="s">
        <v>878</v>
      </c>
      <c r="BJ2" s="1" t="s">
        <v>879</v>
      </c>
      <c r="BP2" s="1" t="s">
        <v>880</v>
      </c>
      <c r="BQ2" s="1" t="n">
        <v>5.60606182350908</v>
      </c>
      <c r="BR2" s="1" t="n">
        <v>6.29776446133316</v>
      </c>
      <c r="BS2" s="1" t="n">
        <v>6.80376495732803</v>
      </c>
      <c r="BT2" s="1" t="n">
        <v>5.18410877908596</v>
      </c>
      <c r="BU2" s="1" t="n">
        <v>6.67918063640292</v>
      </c>
      <c r="BV2" s="1" t="n">
        <v>7.35528490447832</v>
      </c>
      <c r="BW2" s="1" t="n">
        <v>9.94040764057248</v>
      </c>
      <c r="BZ2" s="1" t="n">
        <v>0</v>
      </c>
      <c r="CA2" s="1" t="n">
        <v>7.26285465197259</v>
      </c>
      <c r="CB2" s="1" t="n">
        <v>6.23897234968197</v>
      </c>
      <c r="CC2" s="1" t="n">
        <v>8.66763854327088</v>
      </c>
      <c r="CD2" s="1" t="n">
        <v>7.95007799766026</v>
      </c>
    </row>
    <row r="3" customFormat="false" ht="15" hidden="false" customHeight="false" outlineLevel="0" collapsed="false">
      <c r="A3" s="21" t="s">
        <v>481</v>
      </c>
      <c r="B3" s="21" t="s">
        <v>864</v>
      </c>
      <c r="C3" s="1" t="n">
        <v>6</v>
      </c>
      <c r="E3" s="21" t="s">
        <v>72</v>
      </c>
      <c r="F3" s="15" t="s">
        <v>72</v>
      </c>
      <c r="G3" s="1" t="n">
        <v>432</v>
      </c>
      <c r="H3" s="1" t="s">
        <v>881</v>
      </c>
      <c r="I3" s="1" t="n">
        <v>5</v>
      </c>
      <c r="K3" s="1" t="n">
        <v>0.003</v>
      </c>
      <c r="L3" s="1" t="n">
        <f aca="false">IF(K3&lt;=0.01,1,IF(K3&lt;=0.075,2,IF(K3&lt;=0.25,3,IF(K3&lt;1,4,5))))</f>
        <v>1</v>
      </c>
      <c r="N3" s="1" t="s">
        <v>73</v>
      </c>
      <c r="O3" s="1" t="n">
        <v>1</v>
      </c>
      <c r="Q3" s="1" t="s">
        <v>74</v>
      </c>
      <c r="R3" s="1" t="s">
        <v>882</v>
      </c>
      <c r="S3" s="1" t="n">
        <v>0</v>
      </c>
      <c r="U3" s="1" t="n">
        <v>5</v>
      </c>
      <c r="V3" s="1" t="n">
        <v>1</v>
      </c>
      <c r="X3" s="1" t="s">
        <v>64</v>
      </c>
      <c r="Y3" s="1" t="n">
        <v>1564</v>
      </c>
      <c r="Z3" s="1" t="s">
        <v>64</v>
      </c>
      <c r="AB3" s="22" t="s">
        <v>83</v>
      </c>
      <c r="AC3" s="22" t="s">
        <v>83</v>
      </c>
      <c r="AD3" s="1" t="n">
        <v>1669</v>
      </c>
      <c r="AE3" s="1" t="n">
        <v>4</v>
      </c>
      <c r="AF3" s="1" t="n">
        <v>4</v>
      </c>
      <c r="AH3" s="1" t="s">
        <v>82</v>
      </c>
      <c r="AI3" s="1" t="s">
        <v>883</v>
      </c>
      <c r="AJ3" s="1" t="s">
        <v>82</v>
      </c>
      <c r="AK3" s="1" t="n">
        <v>1</v>
      </c>
      <c r="AL3" s="1" t="n">
        <v>1</v>
      </c>
      <c r="AM3" s="1" t="n">
        <v>1</v>
      </c>
      <c r="AN3" s="1" t="n">
        <v>1</v>
      </c>
      <c r="AO3" s="1" t="n">
        <v>1</v>
      </c>
      <c r="AS3" s="1" t="s">
        <v>884</v>
      </c>
      <c r="AT3" s="1" t="n">
        <v>2</v>
      </c>
      <c r="AU3" s="1" t="n">
        <v>92.09382</v>
      </c>
      <c r="AW3" s="1" t="s">
        <v>85</v>
      </c>
      <c r="AX3" s="1" t="s">
        <v>885</v>
      </c>
      <c r="AY3" s="1" t="s">
        <v>885</v>
      </c>
      <c r="AZ3" s="1" t="s">
        <v>886</v>
      </c>
      <c r="BA3" s="1" t="s">
        <v>887</v>
      </c>
      <c r="BB3" s="1" t="s">
        <v>888</v>
      </c>
      <c r="BC3" s="1" t="s">
        <v>889</v>
      </c>
      <c r="BD3" s="1" t="s">
        <v>890</v>
      </c>
      <c r="BE3" s="1" t="s">
        <v>891</v>
      </c>
      <c r="BF3" s="1" t="s">
        <v>892</v>
      </c>
      <c r="BG3" s="1" t="s">
        <v>891</v>
      </c>
      <c r="BH3" s="1" t="s">
        <v>893</v>
      </c>
      <c r="BI3" s="1" t="s">
        <v>894</v>
      </c>
      <c r="BJ3" s="1" t="s">
        <v>895</v>
      </c>
      <c r="BP3" s="1" t="s">
        <v>896</v>
      </c>
      <c r="BQ3" s="1" t="n">
        <v>1.91956935770298</v>
      </c>
      <c r="BR3" s="1" t="n">
        <v>3.16344294638705</v>
      </c>
      <c r="BS3" s="1" t="n">
        <v>8.42831099008132</v>
      </c>
      <c r="BT3" s="1" t="n">
        <v>1.60211756043058</v>
      </c>
      <c r="BU3" s="1" t="n">
        <v>5.8656618770682</v>
      </c>
      <c r="BV3" s="1" t="n">
        <v>10.4126080222197</v>
      </c>
      <c r="BW3" s="1" t="n">
        <v>0.0445081034410653</v>
      </c>
      <c r="BZ3" s="1" t="n">
        <v>6.38976482561105</v>
      </c>
      <c r="CA3" s="1" t="n">
        <v>1.31412242911182</v>
      </c>
      <c r="CB3" s="1" t="n">
        <v>4.6902558959193</v>
      </c>
      <c r="CC3" s="1" t="n">
        <v>8.69427895423372</v>
      </c>
      <c r="CD3" s="1" t="n">
        <v>10.3093430844197</v>
      </c>
    </row>
    <row r="4" customFormat="false" ht="15" hidden="false" customHeight="false" outlineLevel="0" collapsed="false">
      <c r="A4" s="1" t="s">
        <v>289</v>
      </c>
      <c r="B4" s="1" t="s">
        <v>897</v>
      </c>
      <c r="C4" s="1" t="n">
        <v>1</v>
      </c>
      <c r="E4" s="15" t="s">
        <v>89</v>
      </c>
      <c r="F4" s="15" t="s">
        <v>89</v>
      </c>
      <c r="G4" s="1" t="n">
        <v>256</v>
      </c>
      <c r="H4" s="1" t="s">
        <v>898</v>
      </c>
      <c r="I4" s="1" t="n">
        <v>3</v>
      </c>
      <c r="K4" s="1" t="n">
        <v>0.01</v>
      </c>
      <c r="L4" s="1" t="n">
        <f aca="false">IF(K4&lt;=0.01,1,IF(K4&lt;=0.075,2,IF(K4&lt;=0.25,3,IF(K4&lt;1,4,5))))</f>
        <v>1</v>
      </c>
      <c r="N4" s="1" t="s">
        <v>90</v>
      </c>
      <c r="O4" s="1" t="n">
        <v>1</v>
      </c>
      <c r="Q4" s="1" t="s">
        <v>91</v>
      </c>
      <c r="R4" s="1" t="s">
        <v>866</v>
      </c>
      <c r="S4" s="1" t="n">
        <v>1</v>
      </c>
      <c r="U4" s="1" t="n">
        <v>2</v>
      </c>
      <c r="V4" s="1" t="n">
        <v>3</v>
      </c>
      <c r="X4" s="1" t="s">
        <v>99</v>
      </c>
      <c r="Y4" s="1" t="n">
        <v>1483</v>
      </c>
      <c r="Z4" s="1" t="n">
        <v>4</v>
      </c>
      <c r="AB4" s="1" t="s">
        <v>98</v>
      </c>
      <c r="AC4" s="1" t="s">
        <v>98</v>
      </c>
      <c r="AD4" s="1" t="n">
        <v>1395</v>
      </c>
      <c r="AE4" s="1" t="n">
        <v>3</v>
      </c>
      <c r="AF4" s="1" t="n">
        <v>3</v>
      </c>
      <c r="AH4" s="1" t="s">
        <v>97</v>
      </c>
      <c r="AI4" s="1" t="s">
        <v>899</v>
      </c>
      <c r="AJ4" s="1" t="s">
        <v>97</v>
      </c>
      <c r="AK4" s="1" t="n">
        <v>1</v>
      </c>
      <c r="AL4" s="1" t="n">
        <v>1</v>
      </c>
      <c r="AM4" s="1" t="n">
        <v>0</v>
      </c>
      <c r="AN4" s="1" t="n">
        <v>1</v>
      </c>
      <c r="AO4" s="1" t="n">
        <v>0</v>
      </c>
      <c r="AS4" s="1" t="s">
        <v>900</v>
      </c>
      <c r="AT4" s="1" t="s">
        <v>104</v>
      </c>
      <c r="AU4" s="1" t="n">
        <v>92.09382</v>
      </c>
      <c r="AW4" s="1" t="s">
        <v>71</v>
      </c>
      <c r="AX4" s="1" t="s">
        <v>901</v>
      </c>
      <c r="AY4" s="1" t="s">
        <v>901</v>
      </c>
      <c r="AZ4" s="1" t="s">
        <v>902</v>
      </c>
      <c r="BA4" s="1" t="s">
        <v>903</v>
      </c>
      <c r="BB4" s="1" t="s">
        <v>904</v>
      </c>
      <c r="BC4" s="1" t="s">
        <v>71</v>
      </c>
      <c r="BD4" s="1" t="s">
        <v>905</v>
      </c>
      <c r="BE4" s="1" t="s">
        <v>906</v>
      </c>
      <c r="BF4" s="1" t="s">
        <v>907</v>
      </c>
      <c r="BG4" s="1" t="s">
        <v>906</v>
      </c>
      <c r="BH4" s="1" t="s">
        <v>908</v>
      </c>
      <c r="BI4" s="1" t="s">
        <v>909</v>
      </c>
      <c r="BJ4" s="1" t="s">
        <v>910</v>
      </c>
      <c r="BP4" s="1" t="s">
        <v>911</v>
      </c>
      <c r="BQ4" s="1" t="n">
        <v>1.00122103923161</v>
      </c>
      <c r="BR4" s="1" t="n">
        <v>5.34306538257681</v>
      </c>
      <c r="BS4" s="1" t="n">
        <v>3.57757160670423</v>
      </c>
      <c r="BT4" s="1" t="n">
        <v>7.23419719208304</v>
      </c>
      <c r="BU4" s="1" t="n">
        <v>0.701588049057371</v>
      </c>
      <c r="BV4" s="1" t="n">
        <v>5.49512443402363</v>
      </c>
      <c r="BW4" s="1" t="n">
        <v>0.019541971214015</v>
      </c>
      <c r="BZ4" s="1" t="n">
        <v>4.78178958715261</v>
      </c>
      <c r="CA4" s="1" t="n">
        <v>0.897032006178044</v>
      </c>
      <c r="CB4" s="1" t="n">
        <v>4.65578099019318</v>
      </c>
      <c r="CC4" s="1" t="n">
        <v>0.788978223088117</v>
      </c>
      <c r="CD4" s="1" t="n">
        <v>1.15482050117009</v>
      </c>
    </row>
    <row r="5" customFormat="false" ht="15" hidden="false" customHeight="false" outlineLevel="0" collapsed="false">
      <c r="A5" s="21" t="s">
        <v>327</v>
      </c>
      <c r="B5" s="21" t="s">
        <v>912</v>
      </c>
      <c r="C5" s="1" t="n">
        <v>3</v>
      </c>
      <c r="E5" s="1" t="s">
        <v>865</v>
      </c>
      <c r="F5" s="15" t="s">
        <v>103</v>
      </c>
      <c r="G5" s="1" t="n">
        <v>250</v>
      </c>
      <c r="H5" s="1" t="s">
        <v>865</v>
      </c>
      <c r="I5" s="1" t="n">
        <v>4</v>
      </c>
      <c r="K5" s="1" t="n">
        <v>0.03</v>
      </c>
      <c r="L5" s="1" t="n">
        <f aca="false">IF(K5&lt;=0.01,1,IF(K5&lt;=0.075,2,IF(K5&lt;=0.25,3,IF(K5&lt;1,4,5))))</f>
        <v>2</v>
      </c>
      <c r="N5" s="1" t="s">
        <v>913</v>
      </c>
      <c r="O5" s="1" t="n">
        <v>3</v>
      </c>
      <c r="Q5" s="1" t="s">
        <v>106</v>
      </c>
      <c r="R5" s="13" t="s">
        <v>882</v>
      </c>
      <c r="S5" s="1" t="n">
        <v>0</v>
      </c>
      <c r="U5" s="1" t="n">
        <v>4</v>
      </c>
      <c r="V5" s="1" t="n">
        <v>3</v>
      </c>
      <c r="X5" s="1" t="s">
        <v>113</v>
      </c>
      <c r="Y5" s="1" t="n">
        <v>883</v>
      </c>
      <c r="Z5" s="1" t="n">
        <v>2</v>
      </c>
      <c r="AB5" s="1" t="s">
        <v>112</v>
      </c>
      <c r="AC5" s="1" t="s">
        <v>112</v>
      </c>
      <c r="AD5" s="1" t="n">
        <v>1338</v>
      </c>
      <c r="AE5" s="1" t="n">
        <v>3</v>
      </c>
      <c r="AF5" s="1" t="n">
        <v>3</v>
      </c>
      <c r="AH5" s="1" t="s">
        <v>95</v>
      </c>
      <c r="AI5" s="1" t="s">
        <v>914</v>
      </c>
      <c r="AJ5" s="1" t="s">
        <v>95</v>
      </c>
      <c r="AK5" s="1" t="n">
        <v>1</v>
      </c>
      <c r="AL5" s="1" t="n">
        <v>1</v>
      </c>
      <c r="AM5" s="1" t="n">
        <v>1</v>
      </c>
      <c r="AN5" s="1" t="n">
        <v>1</v>
      </c>
      <c r="AO5" s="1" t="n">
        <v>1</v>
      </c>
      <c r="AS5" s="1" t="s">
        <v>915</v>
      </c>
      <c r="AT5" s="1" t="n">
        <v>3</v>
      </c>
      <c r="AU5" s="1" t="n">
        <v>192.124</v>
      </c>
      <c r="AW5" s="1" t="s">
        <v>102</v>
      </c>
      <c r="AX5" s="1" t="s">
        <v>916</v>
      </c>
      <c r="AY5" s="1" t="s">
        <v>916</v>
      </c>
      <c r="AZ5" s="1" t="s">
        <v>917</v>
      </c>
      <c r="BA5" s="1" t="s">
        <v>918</v>
      </c>
      <c r="BB5" s="1" t="s">
        <v>919</v>
      </c>
      <c r="BC5" s="1" t="s">
        <v>102</v>
      </c>
      <c r="BD5" s="1" t="s">
        <v>920</v>
      </c>
      <c r="BE5" s="1" t="s">
        <v>921</v>
      </c>
      <c r="BF5" s="1" t="s">
        <v>922</v>
      </c>
      <c r="BG5" s="1" t="s">
        <v>921</v>
      </c>
      <c r="BH5" s="1" t="s">
        <v>923</v>
      </c>
      <c r="BI5" s="1" t="s">
        <v>924</v>
      </c>
      <c r="BJ5" s="1" t="s">
        <v>925</v>
      </c>
      <c r="BP5" s="1" t="s">
        <v>926</v>
      </c>
      <c r="BQ5" s="1" t="n">
        <v>0.853495561635425</v>
      </c>
      <c r="BR5" s="1" t="n">
        <v>-14.9890947997968</v>
      </c>
      <c r="BS5" s="1" t="n">
        <v>-18.3724511115544</v>
      </c>
      <c r="BT5" s="1" t="n">
        <v>-13.5242960053504</v>
      </c>
      <c r="BU5" s="1" t="n">
        <v>-13.5242960053504</v>
      </c>
      <c r="BV5" s="1" t="n">
        <v>-25.0946831319152</v>
      </c>
      <c r="BW5" s="1" t="n">
        <v>-0.473220950832563</v>
      </c>
      <c r="BZ5" s="1" t="n">
        <v>-23.585388073824</v>
      </c>
      <c r="CA5" s="1" t="n">
        <v>-21.2221379801072</v>
      </c>
      <c r="CB5" s="1" t="n">
        <v>-18.4682353461626</v>
      </c>
      <c r="CC5" s="1" t="n">
        <v>-29.6833618536053</v>
      </c>
      <c r="CD5" s="1" t="n">
        <v>32.6214893245719</v>
      </c>
    </row>
    <row r="6" customFormat="false" ht="15" hidden="false" customHeight="false" outlineLevel="0" collapsed="false">
      <c r="A6" s="21" t="s">
        <v>520</v>
      </c>
      <c r="B6" s="21" t="s">
        <v>927</v>
      </c>
      <c r="C6" s="1" t="n">
        <v>4</v>
      </c>
      <c r="E6" s="1" t="s">
        <v>865</v>
      </c>
      <c r="F6" s="15" t="s">
        <v>118</v>
      </c>
      <c r="G6" s="1" t="n">
        <v>173</v>
      </c>
      <c r="H6" s="1" t="s">
        <v>865</v>
      </c>
      <c r="I6" s="1" t="n">
        <v>4</v>
      </c>
      <c r="K6" s="1" t="n">
        <v>2</v>
      </c>
      <c r="L6" s="1" t="n">
        <f aca="false">IF(K6&lt;=0.01,1,IF(K6&lt;=0.075,2,IF(K6&lt;=0.25,3,IF(K6&lt;1,4,5))))</f>
        <v>5</v>
      </c>
      <c r="N6" s="1" t="s">
        <v>105</v>
      </c>
      <c r="O6" s="1" t="n">
        <v>2</v>
      </c>
      <c r="Q6" s="1" t="s">
        <v>120</v>
      </c>
      <c r="R6" s="13" t="s">
        <v>928</v>
      </c>
      <c r="S6" s="1" t="n">
        <v>1</v>
      </c>
      <c r="U6" s="1" t="n">
        <v>3</v>
      </c>
      <c r="V6" s="1" t="n">
        <v>3</v>
      </c>
      <c r="X6" s="1" t="s">
        <v>141</v>
      </c>
      <c r="Y6" s="1" t="n">
        <v>883</v>
      </c>
      <c r="Z6" s="1" t="n">
        <v>2</v>
      </c>
      <c r="AB6" s="1" t="s">
        <v>126</v>
      </c>
      <c r="AC6" s="1" t="s">
        <v>126</v>
      </c>
      <c r="AD6" s="1" t="n">
        <v>1335</v>
      </c>
      <c r="AE6" s="1" t="n">
        <v>3</v>
      </c>
      <c r="AF6" s="1" t="n">
        <v>3</v>
      </c>
      <c r="AH6" s="1" t="s">
        <v>94</v>
      </c>
      <c r="AI6" s="1" t="s">
        <v>929</v>
      </c>
      <c r="AJ6" s="1" t="s">
        <v>94</v>
      </c>
      <c r="AK6" s="1" t="n">
        <v>1</v>
      </c>
      <c r="AL6" s="1" t="n">
        <v>1</v>
      </c>
      <c r="AM6" s="1" t="n">
        <v>1</v>
      </c>
      <c r="AN6" s="1" t="n">
        <v>1</v>
      </c>
      <c r="AO6" s="1" t="n">
        <v>1</v>
      </c>
      <c r="AS6" s="1" t="s">
        <v>930</v>
      </c>
      <c r="AT6" s="1" t="n">
        <v>4</v>
      </c>
      <c r="AU6" s="1" t="n">
        <v>59.044</v>
      </c>
      <c r="AW6" s="1" t="s">
        <v>129</v>
      </c>
      <c r="AX6" s="1" t="s">
        <v>931</v>
      </c>
      <c r="AY6" s="1" t="s">
        <v>931</v>
      </c>
      <c r="AZ6" s="1" t="s">
        <v>932</v>
      </c>
      <c r="BA6" s="1" t="s">
        <v>933</v>
      </c>
      <c r="BB6" s="1" t="s">
        <v>934</v>
      </c>
      <c r="BC6" s="1" t="s">
        <v>129</v>
      </c>
      <c r="BD6" s="1" t="s">
        <v>935</v>
      </c>
      <c r="BE6" s="1" t="s">
        <v>936</v>
      </c>
      <c r="BF6" s="1" t="s">
        <v>937</v>
      </c>
      <c r="BG6" s="1" t="s">
        <v>936</v>
      </c>
      <c r="BH6" s="1" t="s">
        <v>938</v>
      </c>
      <c r="BI6" s="1" t="s">
        <v>939</v>
      </c>
      <c r="BJ6" s="1" t="s">
        <v>940</v>
      </c>
      <c r="BP6" s="1" t="s">
        <v>941</v>
      </c>
      <c r="BQ6" s="1" t="n">
        <v>1.75351179108842</v>
      </c>
      <c r="BR6" s="1" t="n">
        <v>1.1398166174414</v>
      </c>
      <c r="BS6" s="1" t="n">
        <v>1.05398368736139</v>
      </c>
      <c r="BT6" s="1" t="n">
        <v>1.46350865565363</v>
      </c>
      <c r="BU6" s="1" t="n">
        <v>1.37757704311488</v>
      </c>
      <c r="BV6" s="1" t="n">
        <v>0.762068068059932</v>
      </c>
      <c r="BW6" s="1" t="n">
        <v>0.0511060549470075</v>
      </c>
      <c r="BZ6" s="1" t="n">
        <v>0.817398124501741</v>
      </c>
      <c r="CA6" s="1" t="n">
        <v>0.906335160379458</v>
      </c>
      <c r="CB6" s="1" t="n">
        <v>1.11707316348286</v>
      </c>
      <c r="CC6" s="1" t="n">
        <v>0.675954786219533</v>
      </c>
      <c r="CD6" s="1" t="n">
        <v>0.750437411316906</v>
      </c>
    </row>
    <row r="7" customFormat="false" ht="15" hidden="false" customHeight="true" outlineLevel="0" collapsed="false">
      <c r="A7" s="1" t="s">
        <v>157</v>
      </c>
      <c r="B7" s="1" t="s">
        <v>897</v>
      </c>
      <c r="C7" s="1" t="n">
        <v>1</v>
      </c>
      <c r="E7" s="1" t="s">
        <v>865</v>
      </c>
      <c r="F7" s="15" t="s">
        <v>133</v>
      </c>
      <c r="G7" s="1" t="n">
        <v>146</v>
      </c>
      <c r="H7" s="1" t="s">
        <v>865</v>
      </c>
      <c r="I7" s="1" t="n">
        <v>4</v>
      </c>
      <c r="K7" s="1" t="n">
        <v>0.1</v>
      </c>
      <c r="L7" s="1" t="n">
        <f aca="false">IF(K7&lt;=0.01,1,IF(K7&lt;=0.075,2,IF(K7&lt;=0.25,3,IF(K7&lt;1,4,5))))</f>
        <v>3</v>
      </c>
      <c r="N7" s="1" t="s">
        <v>119</v>
      </c>
      <c r="O7" s="1" t="n">
        <v>2</v>
      </c>
      <c r="Q7" s="1" t="s">
        <v>135</v>
      </c>
      <c r="R7" s="13" t="s">
        <v>866</v>
      </c>
      <c r="S7" s="1" t="n">
        <v>1</v>
      </c>
      <c r="X7" s="1" t="s">
        <v>127</v>
      </c>
      <c r="Y7" s="1" t="n">
        <v>808</v>
      </c>
      <c r="Z7" s="1" t="n">
        <v>5</v>
      </c>
      <c r="AB7" s="1" t="s">
        <v>140</v>
      </c>
      <c r="AC7" s="1" t="s">
        <v>140</v>
      </c>
      <c r="AD7" s="1" t="n">
        <v>1085</v>
      </c>
      <c r="AE7" s="1" t="n">
        <v>2</v>
      </c>
      <c r="AF7" s="1" t="n">
        <v>2</v>
      </c>
      <c r="AH7" s="1" t="s">
        <v>139</v>
      </c>
      <c r="AI7" s="1" t="s">
        <v>942</v>
      </c>
      <c r="AJ7" s="1" t="s">
        <v>139</v>
      </c>
      <c r="AK7" s="1" t="n">
        <v>1</v>
      </c>
      <c r="AL7" s="1" t="n">
        <v>1</v>
      </c>
      <c r="AM7" s="1" t="n">
        <v>1</v>
      </c>
      <c r="AN7" s="1" t="n">
        <v>1</v>
      </c>
      <c r="AO7" s="1" t="n">
        <v>0</v>
      </c>
      <c r="AR7" s="23"/>
      <c r="AS7" s="1" t="s">
        <v>943</v>
      </c>
      <c r="AT7" s="1" t="n">
        <v>5</v>
      </c>
      <c r="AU7" s="1" t="n">
        <v>88.06</v>
      </c>
      <c r="AW7" s="1" t="s">
        <v>144</v>
      </c>
      <c r="AX7" s="1" t="s">
        <v>944</v>
      </c>
      <c r="AY7" s="1" t="s">
        <v>944</v>
      </c>
      <c r="AZ7" s="1" t="s">
        <v>945</v>
      </c>
      <c r="BA7" s="1" t="s">
        <v>946</v>
      </c>
      <c r="BB7" s="1" t="s">
        <v>947</v>
      </c>
      <c r="BC7" s="1" t="s">
        <v>144</v>
      </c>
      <c r="BD7" s="1" t="s">
        <v>948</v>
      </c>
      <c r="BE7" s="1" t="s">
        <v>949</v>
      </c>
      <c r="BF7" s="1" t="s">
        <v>950</v>
      </c>
      <c r="BG7" s="1" t="s">
        <v>949</v>
      </c>
      <c r="BH7" s="1" t="s">
        <v>951</v>
      </c>
      <c r="BI7" s="1" t="s">
        <v>952</v>
      </c>
      <c r="BJ7" s="1" t="s">
        <v>953</v>
      </c>
      <c r="BP7" s="1" t="s">
        <v>954</v>
      </c>
      <c r="BQ7" s="1" t="n">
        <v>107.407185799686</v>
      </c>
      <c r="BR7" s="1" t="n">
        <v>58.3468946658696</v>
      </c>
      <c r="BS7" s="1" t="n">
        <v>66.6021092941188</v>
      </c>
      <c r="BT7" s="1" t="n">
        <v>107.823323580714</v>
      </c>
      <c r="BU7" s="1" t="n">
        <v>64.5536927561158</v>
      </c>
      <c r="BV7" s="1" t="n">
        <v>79.4568002191417</v>
      </c>
      <c r="BW7" s="1" t="n">
        <v>44.4473189172267</v>
      </c>
      <c r="BZ7" s="1" t="n">
        <v>142.477677645789</v>
      </c>
      <c r="CA7" s="1" t="n">
        <v>89.7414467943548</v>
      </c>
      <c r="CB7" s="1" t="n">
        <v>109.886794406341</v>
      </c>
      <c r="CC7" s="1" t="n">
        <v>138.600957908169</v>
      </c>
      <c r="CD7" s="1" t="n">
        <v>133.029783935764</v>
      </c>
    </row>
    <row r="8" customFormat="false" ht="15" hidden="false" customHeight="false" outlineLevel="0" collapsed="false">
      <c r="A8" s="21" t="s">
        <v>508</v>
      </c>
      <c r="B8" s="21" t="s">
        <v>955</v>
      </c>
      <c r="C8" s="1" t="n">
        <v>2</v>
      </c>
      <c r="E8" s="21" t="s">
        <v>956</v>
      </c>
      <c r="F8" s="15" t="s">
        <v>147</v>
      </c>
      <c r="G8" s="1" t="n">
        <v>117</v>
      </c>
      <c r="H8" s="1" t="s">
        <v>957</v>
      </c>
      <c r="I8" s="1" t="n">
        <v>2</v>
      </c>
      <c r="K8" s="1" t="n">
        <v>0.5</v>
      </c>
      <c r="L8" s="1" t="n">
        <f aca="false">IF(K8&lt;=0.01,1,IF(K8&lt;=0.075,2,IF(K8&lt;=0.25,3,IF(K8&lt;1,4,5))))</f>
        <v>4</v>
      </c>
      <c r="N8" s="1" t="s">
        <v>134</v>
      </c>
      <c r="O8" s="1" t="n">
        <v>2</v>
      </c>
      <c r="Q8" s="1" t="s">
        <v>149</v>
      </c>
      <c r="R8" s="13" t="s">
        <v>866</v>
      </c>
      <c r="S8" s="1" t="n">
        <v>1</v>
      </c>
      <c r="X8" s="1" t="s">
        <v>155</v>
      </c>
      <c r="Y8" s="1" t="n">
        <v>562</v>
      </c>
      <c r="Z8" s="1" t="n">
        <v>1</v>
      </c>
      <c r="AB8" s="1" t="s">
        <v>154</v>
      </c>
      <c r="AC8" s="1" t="s">
        <v>154</v>
      </c>
      <c r="AD8" s="1" t="n">
        <v>451</v>
      </c>
      <c r="AE8" s="1" t="n">
        <v>3</v>
      </c>
      <c r="AF8" s="1" t="n">
        <v>3</v>
      </c>
      <c r="AH8" s="1" t="s">
        <v>153</v>
      </c>
      <c r="AI8" s="1" t="s">
        <v>958</v>
      </c>
      <c r="AJ8" s="1" t="s">
        <v>153</v>
      </c>
      <c r="AK8" s="1" t="n">
        <v>1</v>
      </c>
      <c r="AL8" s="1" t="n">
        <v>1</v>
      </c>
      <c r="AM8" s="1" t="n">
        <v>1</v>
      </c>
      <c r="AN8" s="1" t="n">
        <v>1</v>
      </c>
      <c r="AO8" s="1" t="n">
        <v>0</v>
      </c>
      <c r="AR8" s="23"/>
      <c r="AS8" s="1" t="s">
        <v>959</v>
      </c>
      <c r="AT8" s="1" t="n">
        <v>6</v>
      </c>
      <c r="AU8" s="1" t="n">
        <v>46.07</v>
      </c>
      <c r="AW8" s="1" t="s">
        <v>157</v>
      </c>
      <c r="AX8" s="1" t="s">
        <v>960</v>
      </c>
      <c r="AY8" s="1" t="s">
        <v>960</v>
      </c>
      <c r="AZ8" s="1" t="s">
        <v>961</v>
      </c>
      <c r="BA8" s="1" t="s">
        <v>962</v>
      </c>
      <c r="BB8" s="1" t="s">
        <v>963</v>
      </c>
      <c r="BC8" s="1" t="s">
        <v>157</v>
      </c>
      <c r="BD8" s="1" t="s">
        <v>964</v>
      </c>
      <c r="BE8" s="1" t="s">
        <v>965</v>
      </c>
      <c r="BF8" s="1" t="s">
        <v>966</v>
      </c>
      <c r="BG8" s="1" t="s">
        <v>965</v>
      </c>
      <c r="BH8" s="1" t="s">
        <v>967</v>
      </c>
      <c r="BI8" s="1" t="s">
        <v>968</v>
      </c>
      <c r="BJ8" s="1" t="s">
        <v>969</v>
      </c>
      <c r="BP8" s="1" t="s">
        <v>970</v>
      </c>
      <c r="BQ8" s="1" t="n">
        <v>9.37970656081683</v>
      </c>
      <c r="BR8" s="1" t="n">
        <v>13.957598903648</v>
      </c>
      <c r="BS8" s="1" t="n">
        <v>12.2628333112051</v>
      </c>
      <c r="BT8" s="1" t="n">
        <v>8.83631475251363</v>
      </c>
      <c r="BU8" s="1" t="n">
        <v>12.3039811026474</v>
      </c>
      <c r="BV8" s="1" t="n">
        <v>12.2557128210244</v>
      </c>
      <c r="BW8" s="1" t="n">
        <v>23.3388653805091</v>
      </c>
      <c r="BZ8" s="1" t="n">
        <v>10.4881544622851</v>
      </c>
      <c r="CA8" s="1" t="n">
        <v>16.4384048080997</v>
      </c>
      <c r="CB8" s="1" t="n">
        <v>5.94403439843321</v>
      </c>
      <c r="CC8" s="1" t="n">
        <v>1.08343520573774</v>
      </c>
      <c r="CD8" s="1" t="n">
        <v>5.79630335617444</v>
      </c>
    </row>
    <row r="9" customFormat="false" ht="15" hidden="false" customHeight="false" outlineLevel="0" collapsed="false">
      <c r="A9" s="1" t="s">
        <v>561</v>
      </c>
      <c r="B9" s="20" t="s">
        <v>864</v>
      </c>
      <c r="C9" s="1" t="n">
        <v>6</v>
      </c>
      <c r="E9" s="15" t="s">
        <v>160</v>
      </c>
      <c r="F9" s="15" t="s">
        <v>160</v>
      </c>
      <c r="G9" s="1" t="n">
        <v>117</v>
      </c>
      <c r="H9" s="1" t="s">
        <v>971</v>
      </c>
      <c r="I9" s="1" t="n">
        <v>6</v>
      </c>
      <c r="K9" s="1" t="n">
        <v>0.025</v>
      </c>
      <c r="L9" s="1" t="n">
        <f aca="false">IF(K9&lt;=0.01,1,IF(K9&lt;=0.075,2,IF(K9&lt;=0.25,3,IF(K9&lt;1,4,5))))</f>
        <v>2</v>
      </c>
      <c r="N9" s="1" t="s">
        <v>972</v>
      </c>
      <c r="O9" s="1" t="n">
        <v>2</v>
      </c>
      <c r="Q9" s="1" t="s">
        <v>162</v>
      </c>
      <c r="R9" s="13" t="s">
        <v>866</v>
      </c>
      <c r="S9" s="1" t="n">
        <v>1</v>
      </c>
      <c r="X9" s="1" t="s">
        <v>142</v>
      </c>
      <c r="Y9" s="1" t="n">
        <v>515</v>
      </c>
      <c r="Z9" s="1" t="n">
        <v>2</v>
      </c>
      <c r="AB9" s="22" t="s">
        <v>166</v>
      </c>
      <c r="AC9" s="1" t="s">
        <v>193</v>
      </c>
      <c r="AD9" s="1" t="n">
        <v>424</v>
      </c>
      <c r="AE9" s="1" t="n">
        <v>5</v>
      </c>
      <c r="AF9" s="1" t="n">
        <v>5</v>
      </c>
      <c r="AH9" s="1" t="s">
        <v>165</v>
      </c>
      <c r="AI9" s="1" t="s">
        <v>973</v>
      </c>
      <c r="AJ9" s="1" t="s">
        <v>165</v>
      </c>
      <c r="AK9" s="1" t="n">
        <v>1</v>
      </c>
      <c r="AL9" s="1" t="n">
        <v>1</v>
      </c>
      <c r="AM9" s="1" t="n">
        <v>1</v>
      </c>
      <c r="AN9" s="1" t="n">
        <v>1</v>
      </c>
      <c r="AO9" s="1" t="n">
        <v>1</v>
      </c>
      <c r="AS9" s="1" t="s">
        <v>974</v>
      </c>
      <c r="AT9" s="1" t="n">
        <v>7</v>
      </c>
      <c r="AU9" s="1" t="n">
        <v>150.13</v>
      </c>
      <c r="AW9" s="1" t="s">
        <v>167</v>
      </c>
      <c r="AX9" s="1" t="s">
        <v>975</v>
      </c>
      <c r="AY9" s="1" t="s">
        <v>975</v>
      </c>
      <c r="AZ9" s="1" t="s">
        <v>976</v>
      </c>
      <c r="BA9" s="1" t="s">
        <v>977</v>
      </c>
      <c r="BB9" s="1" t="s">
        <v>978</v>
      </c>
      <c r="BC9" s="1" t="s">
        <v>979</v>
      </c>
      <c r="BD9" s="1" t="s">
        <v>980</v>
      </c>
      <c r="BE9" s="1" t="s">
        <v>981</v>
      </c>
      <c r="BF9" s="1" t="s">
        <v>982</v>
      </c>
      <c r="BG9" s="1" t="s">
        <v>981</v>
      </c>
      <c r="BH9" s="1" t="s">
        <v>983</v>
      </c>
      <c r="BI9" s="1" t="s">
        <v>984</v>
      </c>
      <c r="BJ9" s="1" t="s">
        <v>985</v>
      </c>
    </row>
    <row r="10" customFormat="false" ht="15" hidden="false" customHeight="false" outlineLevel="0" collapsed="false">
      <c r="A10" s="1" t="s">
        <v>449</v>
      </c>
      <c r="B10" s="1" t="s">
        <v>927</v>
      </c>
      <c r="C10" s="1" t="n">
        <v>4</v>
      </c>
      <c r="E10" s="15" t="s">
        <v>986</v>
      </c>
      <c r="F10" s="15" t="s">
        <v>171</v>
      </c>
      <c r="G10" s="1" t="n">
        <v>87</v>
      </c>
      <c r="H10" s="1" t="s">
        <v>987</v>
      </c>
      <c r="I10" s="1" t="n">
        <v>1</v>
      </c>
      <c r="K10" s="1" t="n">
        <v>1</v>
      </c>
      <c r="L10" s="1" t="n">
        <f aca="false">IF(K10&lt;=0.01,1,IF(K10&lt;=0.075,2,IF(K10&lt;=0.25,3,IF(K10&lt;1,4,5))))</f>
        <v>5</v>
      </c>
      <c r="N10" s="1" t="s">
        <v>161</v>
      </c>
      <c r="O10" s="1" t="n">
        <v>2</v>
      </c>
      <c r="Q10" s="1" t="s">
        <v>173</v>
      </c>
      <c r="R10" s="13" t="s">
        <v>866</v>
      </c>
      <c r="S10" s="1" t="n">
        <v>1</v>
      </c>
      <c r="X10" s="1" t="s">
        <v>180</v>
      </c>
      <c r="Y10" s="1" t="n">
        <v>305</v>
      </c>
      <c r="Z10" s="1" t="n">
        <v>2</v>
      </c>
      <c r="AB10" s="22" t="s">
        <v>179</v>
      </c>
      <c r="AC10" s="22" t="s">
        <v>179</v>
      </c>
      <c r="AD10" s="1" t="n">
        <v>183</v>
      </c>
      <c r="AE10" s="1" t="n">
        <v>4</v>
      </c>
      <c r="AF10" s="1" t="n">
        <v>4</v>
      </c>
      <c r="AH10" s="1" t="s">
        <v>178</v>
      </c>
      <c r="AI10" s="1" t="s">
        <v>988</v>
      </c>
      <c r="AJ10" s="1" t="s">
        <v>178</v>
      </c>
      <c r="AK10" s="1" t="n">
        <v>1</v>
      </c>
      <c r="AL10" s="1" t="n">
        <v>1</v>
      </c>
      <c r="AM10" s="1" t="n">
        <v>1</v>
      </c>
      <c r="AN10" s="1" t="n">
        <v>0</v>
      </c>
      <c r="AO10" s="1" t="n">
        <v>1</v>
      </c>
      <c r="AS10" s="1" t="s">
        <v>989</v>
      </c>
      <c r="AT10" s="1" t="n">
        <v>8</v>
      </c>
      <c r="AU10" s="1" t="n">
        <v>180.156</v>
      </c>
      <c r="AW10" s="1" t="s">
        <v>181</v>
      </c>
      <c r="AX10" s="1" t="s">
        <v>990</v>
      </c>
      <c r="AY10" s="1" t="s">
        <v>990</v>
      </c>
      <c r="AZ10" s="1" t="s">
        <v>991</v>
      </c>
      <c r="BA10" s="1" t="s">
        <v>992</v>
      </c>
      <c r="BB10" s="1" t="s">
        <v>993</v>
      </c>
      <c r="BC10" s="1" t="s">
        <v>994</v>
      </c>
      <c r="BD10" s="1" t="s">
        <v>995</v>
      </c>
      <c r="BE10" s="1" t="s">
        <v>996</v>
      </c>
      <c r="BF10" s="1" t="s">
        <v>997</v>
      </c>
      <c r="BG10" s="1" t="s">
        <v>996</v>
      </c>
      <c r="BH10" s="1" t="s">
        <v>998</v>
      </c>
      <c r="BI10" s="1" t="s">
        <v>999</v>
      </c>
      <c r="BJ10" s="1" t="s">
        <v>1000</v>
      </c>
    </row>
    <row r="11" customFormat="false" ht="15" hidden="false" customHeight="false" outlineLevel="0" collapsed="false">
      <c r="A11" s="21" t="s">
        <v>489</v>
      </c>
      <c r="B11" s="21" t="s">
        <v>955</v>
      </c>
      <c r="C11" s="1" t="n">
        <v>2</v>
      </c>
      <c r="E11" s="15" t="s">
        <v>185</v>
      </c>
      <c r="F11" s="15" t="s">
        <v>185</v>
      </c>
      <c r="G11" s="1" t="n">
        <v>63</v>
      </c>
      <c r="H11" s="1" t="s">
        <v>1001</v>
      </c>
      <c r="I11" s="1" t="n">
        <v>0</v>
      </c>
      <c r="K11" s="1" t="n">
        <v>0.04</v>
      </c>
      <c r="L11" s="1" t="n">
        <f aca="false">IF(K11&lt;=0.01,1,IF(K11&lt;=0.075,2,IF(K11&lt;=0.25,3,IF(K11&lt;1,4,5))))</f>
        <v>2</v>
      </c>
      <c r="N11" s="1" t="s">
        <v>172</v>
      </c>
      <c r="O11" s="1" t="n">
        <v>2</v>
      </c>
      <c r="Q11" s="1" t="s">
        <v>187</v>
      </c>
      <c r="R11" s="13" t="s">
        <v>866</v>
      </c>
      <c r="S11" s="1" t="n">
        <v>1</v>
      </c>
      <c r="X11" s="1" t="s">
        <v>209</v>
      </c>
      <c r="Y11" s="1" t="n">
        <v>122</v>
      </c>
      <c r="Z11" s="1" t="n">
        <v>6</v>
      </c>
      <c r="AB11" s="1" t="s">
        <v>193</v>
      </c>
      <c r="AC11" s="1" t="s">
        <v>193</v>
      </c>
      <c r="AD11" s="1" t="n">
        <v>97</v>
      </c>
      <c r="AE11" s="1" t="n">
        <v>5</v>
      </c>
      <c r="AF11" s="1" t="n">
        <v>5</v>
      </c>
      <c r="AH11" s="1" t="s">
        <v>177</v>
      </c>
      <c r="AI11" s="1" t="s">
        <v>1002</v>
      </c>
      <c r="AJ11" s="1" t="s">
        <v>177</v>
      </c>
      <c r="AK11" s="1" t="n">
        <v>1</v>
      </c>
      <c r="AL11" s="1" t="n">
        <v>1</v>
      </c>
      <c r="AM11" s="1" t="n">
        <v>1</v>
      </c>
      <c r="AN11" s="1" t="n">
        <v>1</v>
      </c>
      <c r="AO11" s="1" t="n">
        <v>1</v>
      </c>
      <c r="AS11" s="1" t="s">
        <v>1003</v>
      </c>
      <c r="AT11" s="1" t="n">
        <v>9</v>
      </c>
      <c r="AU11" s="1" t="n">
        <v>342.3</v>
      </c>
      <c r="AW11" s="1" t="s">
        <v>196</v>
      </c>
      <c r="AX11" s="1" t="s">
        <v>1004</v>
      </c>
      <c r="AY11" s="1" t="s">
        <v>1004</v>
      </c>
      <c r="AZ11" s="1" t="s">
        <v>1005</v>
      </c>
      <c r="BA11" s="1" t="s">
        <v>1006</v>
      </c>
      <c r="BB11" s="1" t="s">
        <v>1007</v>
      </c>
      <c r="BC11" s="1" t="s">
        <v>196</v>
      </c>
      <c r="BD11" s="1" t="s">
        <v>1008</v>
      </c>
      <c r="BE11" s="1" t="s">
        <v>1009</v>
      </c>
      <c r="BF11" s="1" t="s">
        <v>1010</v>
      </c>
      <c r="BG11" s="1" t="s">
        <v>1009</v>
      </c>
      <c r="BH11" s="1" t="s">
        <v>1011</v>
      </c>
      <c r="BI11" s="1" t="s">
        <v>1012</v>
      </c>
      <c r="BJ11" s="1" t="s">
        <v>1013</v>
      </c>
    </row>
    <row r="12" customFormat="false" ht="15" hidden="false" customHeight="false" outlineLevel="0" collapsed="false">
      <c r="A12" s="1" t="s">
        <v>426</v>
      </c>
      <c r="B12" s="1" t="s">
        <v>1014</v>
      </c>
      <c r="C12" s="1" t="n">
        <v>8</v>
      </c>
      <c r="E12" s="15" t="s">
        <v>1015</v>
      </c>
      <c r="F12" s="15" t="s">
        <v>200</v>
      </c>
      <c r="G12" s="1" t="n">
        <v>59</v>
      </c>
      <c r="H12" s="1" t="s">
        <v>1016</v>
      </c>
      <c r="I12" s="1" t="n">
        <v>1</v>
      </c>
      <c r="K12" s="1" t="n">
        <v>0.002</v>
      </c>
      <c r="L12" s="1" t="n">
        <f aca="false">IF(K12&lt;=0.01,1,IF(K12&lt;=0.075,2,IF(K12&lt;=0.25,3,IF(K12&lt;1,4,5))))</f>
        <v>1</v>
      </c>
      <c r="N12" s="1" t="s">
        <v>186</v>
      </c>
      <c r="O12" s="1" t="n">
        <v>2</v>
      </c>
      <c r="Q12" s="1" t="s">
        <v>202</v>
      </c>
      <c r="R12" s="13" t="s">
        <v>882</v>
      </c>
      <c r="S12" s="1" t="n">
        <v>0</v>
      </c>
      <c r="X12" s="1" t="s">
        <v>189</v>
      </c>
      <c r="Y12" s="1" t="n">
        <v>117</v>
      </c>
      <c r="Z12" s="1" t="n">
        <v>3</v>
      </c>
      <c r="AB12" s="22" t="s">
        <v>208</v>
      </c>
      <c r="AC12" s="22" t="s">
        <v>208</v>
      </c>
      <c r="AD12" s="1" t="n">
        <v>68</v>
      </c>
      <c r="AE12" s="1" t="n">
        <v>2</v>
      </c>
      <c r="AF12" s="1" t="n">
        <v>2</v>
      </c>
      <c r="AH12" s="1" t="s">
        <v>192</v>
      </c>
      <c r="AI12" s="1" t="s">
        <v>1017</v>
      </c>
      <c r="AJ12" s="1" t="s">
        <v>192</v>
      </c>
      <c r="AK12" s="1" t="n">
        <v>1</v>
      </c>
      <c r="AL12" s="1" t="n">
        <v>1</v>
      </c>
      <c r="AM12" s="1" t="n">
        <v>1</v>
      </c>
      <c r="AN12" s="1" t="n">
        <v>0</v>
      </c>
      <c r="AO12" s="1" t="n">
        <v>1</v>
      </c>
      <c r="AS12" s="1" t="s">
        <v>1018</v>
      </c>
      <c r="AT12" s="1" t="n">
        <v>10</v>
      </c>
      <c r="AU12" s="1" t="n">
        <v>1382.2</v>
      </c>
      <c r="AW12" s="1" t="s">
        <v>211</v>
      </c>
      <c r="AX12" s="1" t="s">
        <v>1019</v>
      </c>
      <c r="AY12" s="1" t="s">
        <v>1019</v>
      </c>
      <c r="AZ12" s="1" t="s">
        <v>1020</v>
      </c>
      <c r="BA12" s="1" t="s">
        <v>1021</v>
      </c>
      <c r="BB12" s="1" t="s">
        <v>1022</v>
      </c>
      <c r="BC12" s="1" t="s">
        <v>211</v>
      </c>
      <c r="BD12" s="1" t="s">
        <v>1023</v>
      </c>
      <c r="BE12" s="1" t="s">
        <v>1024</v>
      </c>
      <c r="BF12" s="1" t="s">
        <v>1025</v>
      </c>
      <c r="BG12" s="1" t="s">
        <v>1024</v>
      </c>
      <c r="BH12" s="1" t="s">
        <v>1026</v>
      </c>
      <c r="BI12" s="1" t="s">
        <v>1027</v>
      </c>
      <c r="BJ12" s="1" t="s">
        <v>1028</v>
      </c>
    </row>
    <row r="13" customFormat="false" ht="15" hidden="false" customHeight="false" outlineLevel="0" collapsed="false">
      <c r="A13" s="1" t="s">
        <v>1029</v>
      </c>
      <c r="B13" s="1" t="s">
        <v>912</v>
      </c>
      <c r="C13" s="1" t="n">
        <v>3</v>
      </c>
      <c r="E13" s="21" t="s">
        <v>956</v>
      </c>
      <c r="F13" s="15" t="s">
        <v>215</v>
      </c>
      <c r="G13" s="1" t="n">
        <v>50</v>
      </c>
      <c r="H13" s="1" t="s">
        <v>957</v>
      </c>
      <c r="I13" s="1" t="n">
        <v>2</v>
      </c>
      <c r="K13" s="1" t="n">
        <v>0.02</v>
      </c>
      <c r="L13" s="1" t="n">
        <f aca="false">IF(K13&lt;=0.01,1,IF(K13&lt;=0.075,2,IF(K13&lt;=0.25,3,IF(K13&lt;1,4,5))))</f>
        <v>2</v>
      </c>
      <c r="N13" s="1" t="s">
        <v>201</v>
      </c>
      <c r="O13" s="1" t="n">
        <v>1</v>
      </c>
      <c r="Q13" s="1" t="s">
        <v>217</v>
      </c>
      <c r="R13" s="13" t="s">
        <v>882</v>
      </c>
      <c r="S13" s="1" t="n">
        <v>0</v>
      </c>
      <c r="X13" s="1" t="s">
        <v>108</v>
      </c>
      <c r="Y13" s="1" t="n">
        <v>101</v>
      </c>
      <c r="Z13" s="1" t="n">
        <v>6</v>
      </c>
      <c r="AB13" s="22" t="s">
        <v>223</v>
      </c>
      <c r="AC13" s="22" t="s">
        <v>223</v>
      </c>
      <c r="AD13" s="1" t="n">
        <v>52</v>
      </c>
      <c r="AE13" s="1" t="n">
        <v>2</v>
      </c>
      <c r="AF13" s="1" t="n">
        <v>2</v>
      </c>
      <c r="AH13" s="1" t="s">
        <v>222</v>
      </c>
      <c r="AI13" s="1" t="s">
        <v>1030</v>
      </c>
      <c r="AJ13" s="1" t="s">
        <v>222</v>
      </c>
      <c r="AK13" s="1" t="n">
        <v>1</v>
      </c>
      <c r="AL13" s="1" t="n">
        <v>1</v>
      </c>
      <c r="AM13" s="1" t="n">
        <v>1</v>
      </c>
      <c r="AN13" s="1" t="n">
        <v>1</v>
      </c>
      <c r="AO13" s="1" t="n">
        <v>1</v>
      </c>
      <c r="AS13" s="1" t="s">
        <v>1031</v>
      </c>
      <c r="AT13" s="1" t="n">
        <v>12</v>
      </c>
      <c r="AU13" s="1" t="n">
        <v>150.13</v>
      </c>
      <c r="AW13" s="1" t="s">
        <v>224</v>
      </c>
      <c r="AX13" s="1" t="s">
        <v>1032</v>
      </c>
      <c r="AY13" s="1" t="s">
        <v>1032</v>
      </c>
      <c r="AZ13" s="1" t="s">
        <v>1033</v>
      </c>
      <c r="BA13" s="1" t="s">
        <v>1034</v>
      </c>
      <c r="BB13" s="1" t="s">
        <v>1035</v>
      </c>
      <c r="BC13" s="1" t="s">
        <v>224</v>
      </c>
      <c r="BD13" s="1" t="s">
        <v>1036</v>
      </c>
      <c r="BE13" s="1" t="s">
        <v>1037</v>
      </c>
      <c r="BF13" s="1" t="s">
        <v>1038</v>
      </c>
      <c r="BG13" s="1" t="s">
        <v>1039</v>
      </c>
      <c r="BH13" s="1" t="s">
        <v>1040</v>
      </c>
      <c r="BI13" s="1" t="s">
        <v>1041</v>
      </c>
      <c r="BJ13" s="1" t="s">
        <v>1042</v>
      </c>
    </row>
    <row r="14" customFormat="false" ht="15" hidden="false" customHeight="false" outlineLevel="0" collapsed="false">
      <c r="A14" s="1" t="s">
        <v>199</v>
      </c>
      <c r="B14" s="1" t="s">
        <v>927</v>
      </c>
      <c r="C14" s="1" t="n">
        <v>4</v>
      </c>
      <c r="E14" s="15" t="s">
        <v>228</v>
      </c>
      <c r="F14" s="15" t="s">
        <v>228</v>
      </c>
      <c r="G14" s="1" t="n">
        <v>48</v>
      </c>
      <c r="H14" s="1" t="s">
        <v>1043</v>
      </c>
      <c r="I14" s="1" t="n">
        <v>0</v>
      </c>
      <c r="K14" s="1" t="n">
        <v>0.0008</v>
      </c>
      <c r="L14" s="1" t="n">
        <f aca="false">IF(K14&lt;=0.01,1,IF(K14&lt;=0.075,2,IF(K14&lt;=0.25,3,IF(K14&lt;1,4,5))))</f>
        <v>1</v>
      </c>
      <c r="N14" s="1" t="s">
        <v>216</v>
      </c>
      <c r="O14" s="1" t="n">
        <v>2</v>
      </c>
      <c r="Q14" s="1" t="s">
        <v>229</v>
      </c>
      <c r="R14" s="1" t="s">
        <v>928</v>
      </c>
      <c r="S14" s="1" t="n">
        <v>1</v>
      </c>
      <c r="X14" s="1" t="s">
        <v>96</v>
      </c>
      <c r="Y14" s="1" t="n">
        <v>75</v>
      </c>
      <c r="Z14" s="1" t="n">
        <v>3</v>
      </c>
      <c r="AB14" s="22" t="s">
        <v>247</v>
      </c>
      <c r="AC14" s="22" t="s">
        <v>247</v>
      </c>
      <c r="AD14" s="1" t="n">
        <v>39</v>
      </c>
      <c r="AE14" s="1" t="n">
        <v>2</v>
      </c>
      <c r="AF14" s="1" t="n">
        <v>2</v>
      </c>
      <c r="AH14" s="1" t="s">
        <v>207</v>
      </c>
      <c r="AI14" s="1" t="s">
        <v>1030</v>
      </c>
      <c r="AJ14" s="1" t="s">
        <v>207</v>
      </c>
      <c r="AK14" s="1" t="n">
        <v>1</v>
      </c>
      <c r="AL14" s="1" t="n">
        <v>1</v>
      </c>
      <c r="AM14" s="1" t="n">
        <v>1</v>
      </c>
      <c r="AN14" s="1" t="n">
        <v>1</v>
      </c>
      <c r="AO14" s="1" t="n">
        <v>1</v>
      </c>
      <c r="AS14" s="1" t="s">
        <v>1044</v>
      </c>
      <c r="AT14" s="1" t="n">
        <v>13</v>
      </c>
      <c r="AU14" s="1" t="n">
        <v>342.3</v>
      </c>
      <c r="AW14" s="1" t="s">
        <v>237</v>
      </c>
      <c r="AX14" s="1" t="s">
        <v>1045</v>
      </c>
      <c r="AY14" s="1" t="s">
        <v>1045</v>
      </c>
      <c r="AZ14" s="1" t="s">
        <v>1046</v>
      </c>
      <c r="BA14" s="1" t="s">
        <v>1047</v>
      </c>
      <c r="BB14" s="1" t="s">
        <v>1048</v>
      </c>
      <c r="BC14" s="1" t="s">
        <v>237</v>
      </c>
      <c r="BD14" s="1" t="s">
        <v>1049</v>
      </c>
      <c r="BE14" s="1" t="s">
        <v>1050</v>
      </c>
      <c r="BF14" s="1" t="s">
        <v>1051</v>
      </c>
      <c r="BG14" s="1" t="s">
        <v>1050</v>
      </c>
      <c r="BH14" s="1" t="s">
        <v>1052</v>
      </c>
      <c r="BI14" s="1" t="s">
        <v>1053</v>
      </c>
      <c r="BJ14" s="1" t="s">
        <v>1054</v>
      </c>
    </row>
    <row r="15" customFormat="false" ht="15" hidden="false" customHeight="false" outlineLevel="0" collapsed="false">
      <c r="A15" s="1" t="s">
        <v>88</v>
      </c>
      <c r="B15" s="1" t="s">
        <v>927</v>
      </c>
      <c r="C15" s="1" t="n">
        <v>4</v>
      </c>
      <c r="E15" s="21" t="s">
        <v>865</v>
      </c>
      <c r="F15" s="15" t="s">
        <v>241</v>
      </c>
      <c r="G15" s="1" t="n">
        <v>46</v>
      </c>
      <c r="H15" s="1" t="s">
        <v>865</v>
      </c>
      <c r="I15" s="1" t="n">
        <v>4</v>
      </c>
      <c r="K15" s="1" t="n">
        <v>0.2</v>
      </c>
      <c r="L15" s="1" t="n">
        <f aca="false">IF(K15&lt;=0.01,1,IF(K15&lt;=0.075,2,IF(K15&lt;=0.25,3,IF(K15&lt;1,4,5))))</f>
        <v>3</v>
      </c>
      <c r="N15" s="1" t="s">
        <v>173</v>
      </c>
      <c r="O15" s="1" t="n">
        <v>3</v>
      </c>
      <c r="Q15" s="1" t="s">
        <v>243</v>
      </c>
      <c r="R15" s="1" t="s">
        <v>882</v>
      </c>
      <c r="S15" s="1" t="n">
        <v>0</v>
      </c>
      <c r="X15" s="1" t="s">
        <v>123</v>
      </c>
      <c r="Y15" s="1" t="n">
        <v>72</v>
      </c>
      <c r="Z15" s="1" t="n">
        <v>3</v>
      </c>
      <c r="AB15" s="1" t="s">
        <v>260</v>
      </c>
      <c r="AC15" s="1" t="s">
        <v>1055</v>
      </c>
      <c r="AD15" s="1" t="n">
        <v>31</v>
      </c>
      <c r="AE15" s="1" t="n">
        <v>5</v>
      </c>
      <c r="AF15" s="1" t="n">
        <v>5</v>
      </c>
      <c r="AH15" s="1" t="s">
        <v>221</v>
      </c>
      <c r="AI15" s="1" t="s">
        <v>1030</v>
      </c>
      <c r="AJ15" s="1" t="s">
        <v>221</v>
      </c>
      <c r="AK15" s="1" t="n">
        <v>1</v>
      </c>
      <c r="AL15" s="1" t="n">
        <v>1</v>
      </c>
      <c r="AM15" s="1" t="n">
        <v>1</v>
      </c>
      <c r="AN15" s="1" t="n">
        <v>1</v>
      </c>
      <c r="AO15" s="1" t="n">
        <v>1</v>
      </c>
      <c r="AS15" s="1" t="s">
        <v>1056</v>
      </c>
      <c r="AT15" s="1" t="n">
        <v>15</v>
      </c>
      <c r="AU15" s="1" t="n">
        <v>180.156</v>
      </c>
      <c r="AW15" s="1" t="s">
        <v>250</v>
      </c>
      <c r="AX15" s="1" t="s">
        <v>1057</v>
      </c>
      <c r="AY15" s="1" t="s">
        <v>1057</v>
      </c>
      <c r="AZ15" s="1" t="s">
        <v>1058</v>
      </c>
      <c r="BA15" s="1" t="s">
        <v>1059</v>
      </c>
      <c r="BB15" s="1" t="s">
        <v>1060</v>
      </c>
      <c r="BC15" s="1" t="s">
        <v>250</v>
      </c>
      <c r="BD15" s="1" t="s">
        <v>1061</v>
      </c>
      <c r="BE15" s="1" t="s">
        <v>1062</v>
      </c>
      <c r="BF15" s="1" t="s">
        <v>1063</v>
      </c>
      <c r="BG15" s="1" t="s">
        <v>1062</v>
      </c>
      <c r="BH15" s="1" t="s">
        <v>1064</v>
      </c>
      <c r="BI15" s="1" t="s">
        <v>1065</v>
      </c>
      <c r="BJ15" s="1" t="s">
        <v>1066</v>
      </c>
    </row>
    <row r="16" customFormat="false" ht="15" hidden="false" customHeight="false" outlineLevel="0" collapsed="false">
      <c r="A16" s="1" t="s">
        <v>227</v>
      </c>
      <c r="B16" s="1" t="s">
        <v>927</v>
      </c>
      <c r="C16" s="1" t="n">
        <v>4</v>
      </c>
      <c r="E16" s="15" t="s">
        <v>253</v>
      </c>
      <c r="F16" s="15" t="s">
        <v>253</v>
      </c>
      <c r="G16" s="1" t="n">
        <v>42</v>
      </c>
      <c r="H16" s="1" t="s">
        <v>1067</v>
      </c>
      <c r="I16" s="1" t="n">
        <v>1</v>
      </c>
      <c r="K16" s="1" t="n">
        <v>3</v>
      </c>
      <c r="L16" s="1" t="n">
        <f aca="false">IF(K16&lt;=0.01,1,IF(K16&lt;=0.075,2,IF(K16&lt;=0.25,3,IF(K16&lt;1,4,5))))</f>
        <v>5</v>
      </c>
      <c r="N16" s="1" t="s">
        <v>242</v>
      </c>
      <c r="O16" s="1" t="n">
        <v>2</v>
      </c>
      <c r="Q16" s="1" t="s">
        <v>255</v>
      </c>
      <c r="R16" s="1" t="s">
        <v>882</v>
      </c>
      <c r="S16" s="1" t="n">
        <v>0</v>
      </c>
      <c r="X16" s="1" t="s">
        <v>175</v>
      </c>
      <c r="Y16" s="1" t="n">
        <v>61</v>
      </c>
      <c r="Z16" s="1" t="n">
        <v>3</v>
      </c>
      <c r="AB16" s="22" t="s">
        <v>274</v>
      </c>
      <c r="AC16" s="22" t="s">
        <v>1068</v>
      </c>
      <c r="AD16" s="1" t="n">
        <v>25</v>
      </c>
      <c r="AE16" s="1" t="n">
        <v>1</v>
      </c>
      <c r="AF16" s="1" t="n">
        <v>1</v>
      </c>
      <c r="AH16" s="1" t="s">
        <v>259</v>
      </c>
      <c r="AI16" s="1" t="s">
        <v>1069</v>
      </c>
      <c r="AJ16" s="1" t="s">
        <v>259</v>
      </c>
      <c r="AK16" s="1" t="n">
        <v>1</v>
      </c>
      <c r="AL16" s="1" t="n">
        <v>1</v>
      </c>
      <c r="AM16" s="1" t="n">
        <v>1</v>
      </c>
      <c r="AN16" s="1" t="n">
        <v>1</v>
      </c>
      <c r="AO16" s="1" t="n">
        <v>1</v>
      </c>
      <c r="AS16" s="1" t="s">
        <v>1070</v>
      </c>
      <c r="AT16" s="1" t="n">
        <v>16</v>
      </c>
      <c r="AU16" s="1" t="n">
        <v>180.156</v>
      </c>
      <c r="AW16" s="1" t="s">
        <v>263</v>
      </c>
      <c r="AX16" s="1" t="s">
        <v>1071</v>
      </c>
      <c r="AY16" s="1" t="s">
        <v>1071</v>
      </c>
      <c r="AZ16" s="1" t="s">
        <v>1072</v>
      </c>
      <c r="BA16" s="1" t="s">
        <v>1073</v>
      </c>
      <c r="BB16" s="1" t="s">
        <v>1074</v>
      </c>
      <c r="BC16" s="1" t="s">
        <v>263</v>
      </c>
      <c r="BD16" s="1" t="s">
        <v>1075</v>
      </c>
      <c r="BE16" s="1" t="s">
        <v>1076</v>
      </c>
      <c r="BF16" s="1" t="s">
        <v>1077</v>
      </c>
      <c r="BG16" s="1" t="s">
        <v>1078</v>
      </c>
      <c r="BH16" s="1" t="s">
        <v>1079</v>
      </c>
      <c r="BI16" s="1" t="s">
        <v>1080</v>
      </c>
      <c r="BJ16" s="1" t="s">
        <v>1081</v>
      </c>
    </row>
    <row r="17" customFormat="false" ht="15" hidden="false" customHeight="false" outlineLevel="0" collapsed="false">
      <c r="A17" s="1" t="s">
        <v>372</v>
      </c>
      <c r="B17" s="1" t="s">
        <v>927</v>
      </c>
      <c r="C17" s="1" t="n">
        <v>4</v>
      </c>
      <c r="E17" s="15" t="s">
        <v>1082</v>
      </c>
      <c r="F17" s="15" t="s">
        <v>266</v>
      </c>
      <c r="G17" s="1" t="n">
        <v>34</v>
      </c>
      <c r="H17" s="1" t="s">
        <v>1083</v>
      </c>
      <c r="I17" s="1" t="n">
        <v>1</v>
      </c>
      <c r="K17" s="1" t="n">
        <v>1.5</v>
      </c>
      <c r="L17" s="1" t="n">
        <f aca="false">IF(K17&lt;=0.01,1,IF(K17&lt;=0.075,2,IF(K17&lt;=0.25,3,IF(K17&lt;1,4,5))))</f>
        <v>5</v>
      </c>
      <c r="N17" s="1" t="s">
        <v>254</v>
      </c>
      <c r="O17" s="1" t="n">
        <v>1</v>
      </c>
      <c r="Q17" s="1" t="s">
        <v>268</v>
      </c>
      <c r="R17" s="1" t="s">
        <v>866</v>
      </c>
      <c r="S17" s="1" t="n">
        <v>1</v>
      </c>
      <c r="X17" s="1" t="s">
        <v>81</v>
      </c>
      <c r="Y17" s="1" t="n">
        <v>53</v>
      </c>
      <c r="Z17" s="1" t="n">
        <v>3</v>
      </c>
      <c r="AB17" s="22" t="s">
        <v>285</v>
      </c>
      <c r="AC17" s="22" t="s">
        <v>1068</v>
      </c>
      <c r="AD17" s="1" t="n">
        <v>22</v>
      </c>
      <c r="AE17" s="1" t="n">
        <v>2</v>
      </c>
      <c r="AF17" s="1" t="n">
        <v>2</v>
      </c>
      <c r="AH17" s="1" t="s">
        <v>234</v>
      </c>
      <c r="AI17" s="1" t="s">
        <v>1084</v>
      </c>
      <c r="AJ17" s="1" t="s">
        <v>234</v>
      </c>
      <c r="AK17" s="1" t="n">
        <v>0</v>
      </c>
      <c r="AL17" s="1" t="n">
        <v>0</v>
      </c>
      <c r="AM17" s="1" t="n">
        <v>1</v>
      </c>
      <c r="AN17" s="1" t="n">
        <v>1</v>
      </c>
      <c r="AO17" s="1" t="n">
        <v>0</v>
      </c>
      <c r="AS17" s="1" t="s">
        <v>1085</v>
      </c>
      <c r="AT17" s="1" t="n">
        <v>17</v>
      </c>
      <c r="AU17" s="1" t="n">
        <v>134.0874</v>
      </c>
      <c r="AW17" s="1" t="s">
        <v>1086</v>
      </c>
      <c r="AX17" s="1" t="s">
        <v>1087</v>
      </c>
      <c r="AY17" s="1" t="s">
        <v>1087</v>
      </c>
      <c r="AZ17" s="1" t="s">
        <v>1088</v>
      </c>
      <c r="BA17" s="1" t="s">
        <v>1089</v>
      </c>
      <c r="BB17" s="1" t="s">
        <v>1090</v>
      </c>
      <c r="BC17" s="1" t="s">
        <v>1086</v>
      </c>
      <c r="BD17" s="1" t="s">
        <v>1091</v>
      </c>
      <c r="BE17" s="1" t="s">
        <v>1092</v>
      </c>
      <c r="BF17" s="1" t="s">
        <v>1093</v>
      </c>
      <c r="BG17" s="1" t="s">
        <v>1092</v>
      </c>
      <c r="BH17" s="1" t="s">
        <v>1094</v>
      </c>
      <c r="BI17" s="1" t="s">
        <v>1095</v>
      </c>
      <c r="BJ17" s="1" t="s">
        <v>1096</v>
      </c>
    </row>
    <row r="18" customFormat="false" ht="15" hidden="false" customHeight="false" outlineLevel="0" collapsed="false">
      <c r="A18" s="1" t="s">
        <v>340</v>
      </c>
      <c r="B18" s="1" t="s">
        <v>927</v>
      </c>
      <c r="C18" s="1" t="n">
        <v>4</v>
      </c>
      <c r="E18" s="15" t="s">
        <v>1082</v>
      </c>
      <c r="F18" s="15" t="s">
        <v>278</v>
      </c>
      <c r="G18" s="1" t="n">
        <v>32</v>
      </c>
      <c r="H18" s="1" t="s">
        <v>1067</v>
      </c>
      <c r="I18" s="1" t="n">
        <v>1</v>
      </c>
      <c r="K18" s="1" t="n">
        <v>5</v>
      </c>
      <c r="L18" s="1" t="n">
        <f aca="false">IF(K18&lt;=0.01,1,IF(K18&lt;=0.075,2,IF(K18&lt;=0.25,3,IF(K18&lt;1,4,5))))</f>
        <v>5</v>
      </c>
      <c r="N18" s="1" t="s">
        <v>267</v>
      </c>
      <c r="O18" s="1" t="n">
        <v>2</v>
      </c>
      <c r="Q18" s="1" t="s">
        <v>280</v>
      </c>
      <c r="R18" s="1" t="s">
        <v>866</v>
      </c>
      <c r="S18" s="1" t="n">
        <v>1</v>
      </c>
      <c r="X18" s="1" t="s">
        <v>152</v>
      </c>
      <c r="Y18" s="1" t="n">
        <v>42</v>
      </c>
      <c r="Z18" s="1" t="n">
        <v>3</v>
      </c>
      <c r="AB18" s="1" t="s">
        <v>296</v>
      </c>
      <c r="AC18" s="22" t="s">
        <v>1068</v>
      </c>
      <c r="AD18" s="1" t="n">
        <v>16</v>
      </c>
      <c r="AE18" s="1" t="n">
        <v>2</v>
      </c>
      <c r="AF18" s="1" t="n">
        <v>2</v>
      </c>
      <c r="AH18" s="1" t="s">
        <v>246</v>
      </c>
      <c r="AI18" s="1" t="s">
        <v>1097</v>
      </c>
      <c r="AJ18" s="1" t="s">
        <v>246</v>
      </c>
      <c r="AK18" s="1" t="n">
        <v>1</v>
      </c>
      <c r="AL18" s="1" t="n">
        <v>1</v>
      </c>
      <c r="AM18" s="1" t="n">
        <v>0</v>
      </c>
      <c r="AN18" s="1" t="n">
        <v>1</v>
      </c>
      <c r="AO18" s="1" t="n">
        <v>1</v>
      </c>
      <c r="AS18" s="1" t="s">
        <v>1098</v>
      </c>
      <c r="AT18" s="1" t="n">
        <v>18</v>
      </c>
      <c r="AU18" s="1" t="n">
        <v>148.16</v>
      </c>
      <c r="AW18" s="1" t="s">
        <v>1099</v>
      </c>
      <c r="AX18" s="1" t="s">
        <v>1100</v>
      </c>
      <c r="AY18" s="1" t="s">
        <v>1100</v>
      </c>
      <c r="AZ18" s="1" t="s">
        <v>1101</v>
      </c>
      <c r="BA18" s="1" t="s">
        <v>1102</v>
      </c>
      <c r="BB18" s="1" t="s">
        <v>1103</v>
      </c>
      <c r="BC18" s="1" t="s">
        <v>1099</v>
      </c>
      <c r="BD18" s="1" t="s">
        <v>1104</v>
      </c>
      <c r="BE18" s="1" t="s">
        <v>1105</v>
      </c>
      <c r="BF18" s="1" t="s">
        <v>1106</v>
      </c>
      <c r="BG18" s="1" t="s">
        <v>1105</v>
      </c>
      <c r="BH18" s="1" t="s">
        <v>1107</v>
      </c>
      <c r="BI18" s="1" t="s">
        <v>1108</v>
      </c>
      <c r="BJ18" s="1" t="s">
        <v>1109</v>
      </c>
    </row>
    <row r="19" customFormat="false" ht="15" hidden="false" customHeight="false" outlineLevel="0" collapsed="false">
      <c r="A19" s="21" t="s">
        <v>515</v>
      </c>
      <c r="B19" s="21" t="s">
        <v>927</v>
      </c>
      <c r="C19" s="1" t="n">
        <v>4</v>
      </c>
      <c r="E19" s="15" t="s">
        <v>1082</v>
      </c>
      <c r="F19" s="15" t="s">
        <v>290</v>
      </c>
      <c r="G19" s="1" t="n">
        <v>17</v>
      </c>
      <c r="H19" s="1" t="s">
        <v>1110</v>
      </c>
      <c r="I19" s="1" t="n">
        <v>0</v>
      </c>
      <c r="K19" s="1" t="n">
        <v>1.8</v>
      </c>
      <c r="L19" s="1" t="n">
        <f aca="false">IF(K19&lt;=0.01,1,IF(K19&lt;=0.075,2,IF(K19&lt;=0.25,3,IF(K19&lt;1,4,5))))</f>
        <v>5</v>
      </c>
      <c r="N19" s="1" t="s">
        <v>279</v>
      </c>
      <c r="O19" s="1" t="n">
        <v>2</v>
      </c>
      <c r="Q19" s="1" t="s">
        <v>267</v>
      </c>
      <c r="R19" s="1" t="s">
        <v>866</v>
      </c>
      <c r="S19" s="1" t="n">
        <v>1</v>
      </c>
      <c r="X19" s="1" t="s">
        <v>62</v>
      </c>
      <c r="Y19" s="1" t="n">
        <v>41</v>
      </c>
      <c r="Z19" s="1" t="n">
        <v>3</v>
      </c>
      <c r="AB19" s="22" t="s">
        <v>335</v>
      </c>
      <c r="AC19" s="1" t="s">
        <v>193</v>
      </c>
      <c r="AD19" s="1" t="n">
        <v>14</v>
      </c>
      <c r="AE19" s="1" t="n">
        <v>5</v>
      </c>
      <c r="AF19" s="1" t="n">
        <v>5</v>
      </c>
      <c r="AH19" s="1" t="s">
        <v>258</v>
      </c>
      <c r="AI19" s="1" t="s">
        <v>1111</v>
      </c>
      <c r="AJ19" s="1" t="s">
        <v>258</v>
      </c>
      <c r="AK19" s="1" t="n">
        <v>1</v>
      </c>
      <c r="AL19" s="1" t="n">
        <v>1</v>
      </c>
      <c r="AM19" s="1" t="n">
        <v>1</v>
      </c>
      <c r="AN19" s="1" t="n">
        <v>1</v>
      </c>
      <c r="AO19" s="1" t="n">
        <v>1</v>
      </c>
      <c r="AS19" s="1" t="s">
        <v>1112</v>
      </c>
      <c r="AT19" s="1" t="n">
        <v>19</v>
      </c>
      <c r="AU19" s="1" t="n">
        <v>130.099</v>
      </c>
      <c r="AW19" s="1" t="s">
        <v>1113</v>
      </c>
      <c r="AX19" s="1" t="s">
        <v>1114</v>
      </c>
      <c r="AY19" s="1" t="s">
        <v>1114</v>
      </c>
      <c r="AZ19" s="1" t="s">
        <v>1115</v>
      </c>
      <c r="BA19" s="1" t="s">
        <v>1116</v>
      </c>
      <c r="BB19" s="1" t="s">
        <v>1117</v>
      </c>
      <c r="BC19" s="1" t="s">
        <v>1113</v>
      </c>
      <c r="BD19" s="1" t="s">
        <v>1118</v>
      </c>
      <c r="BE19" s="1" t="s">
        <v>1119</v>
      </c>
      <c r="BF19" s="1" t="s">
        <v>1120</v>
      </c>
      <c r="BG19" s="1" t="s">
        <v>1121</v>
      </c>
      <c r="BJ19" s="1" t="s">
        <v>1122</v>
      </c>
    </row>
    <row r="20" customFormat="false" ht="15" hidden="false" customHeight="false" outlineLevel="0" collapsed="false">
      <c r="A20" s="1" t="s">
        <v>184</v>
      </c>
      <c r="B20" s="1" t="s">
        <v>927</v>
      </c>
      <c r="C20" s="1" t="n">
        <v>4</v>
      </c>
      <c r="E20" s="15" t="s">
        <v>1082</v>
      </c>
      <c r="F20" s="15" t="s">
        <v>302</v>
      </c>
      <c r="G20" s="1" t="n">
        <v>14</v>
      </c>
      <c r="H20" s="1" t="s">
        <v>1123</v>
      </c>
      <c r="I20" s="1" t="n">
        <v>0</v>
      </c>
      <c r="K20" s="1" t="n">
        <v>0.6</v>
      </c>
      <c r="L20" s="1" t="n">
        <f aca="false">IF(K20&lt;=0.01,1,IF(K20&lt;=0.075,2,IF(K20&lt;=0.25,3,IF(K20&lt;1,4,5))))</f>
        <v>4</v>
      </c>
      <c r="N20" s="1" t="s">
        <v>291</v>
      </c>
      <c r="O20" s="1" t="n">
        <v>2</v>
      </c>
      <c r="Q20" s="1" t="s">
        <v>304</v>
      </c>
      <c r="R20" s="1" t="s">
        <v>866</v>
      </c>
      <c r="S20" s="1" t="n">
        <v>1</v>
      </c>
      <c r="X20" s="1" t="s">
        <v>322</v>
      </c>
      <c r="Y20" s="1" t="n">
        <v>32</v>
      </c>
      <c r="Z20" s="1" t="n">
        <v>2</v>
      </c>
      <c r="AB20" s="1" t="s">
        <v>310</v>
      </c>
      <c r="AC20" s="1" t="s">
        <v>310</v>
      </c>
      <c r="AD20" s="1" t="n">
        <v>14</v>
      </c>
      <c r="AE20" s="1" t="n">
        <v>2</v>
      </c>
      <c r="AF20" s="1" t="n">
        <v>2</v>
      </c>
      <c r="AH20" s="1" t="s">
        <v>273</v>
      </c>
      <c r="AI20" s="1" t="s">
        <v>1124</v>
      </c>
      <c r="AJ20" s="1" t="s">
        <v>273</v>
      </c>
      <c r="AK20" s="1" t="n">
        <v>1</v>
      </c>
      <c r="AL20" s="1" t="n">
        <v>1</v>
      </c>
      <c r="AM20" s="1" t="n">
        <v>1</v>
      </c>
      <c r="AN20" s="1" t="n">
        <v>1</v>
      </c>
      <c r="AO20" s="1" t="n">
        <v>1</v>
      </c>
      <c r="AS20" s="1" t="s">
        <v>1125</v>
      </c>
      <c r="AT20" s="1" t="n">
        <v>20</v>
      </c>
      <c r="AU20" s="1" t="n">
        <v>6179</v>
      </c>
      <c r="AW20" s="1" t="s">
        <v>1126</v>
      </c>
      <c r="AX20" s="1" t="s">
        <v>1127</v>
      </c>
      <c r="AY20" s="1" t="s">
        <v>1127</v>
      </c>
      <c r="AZ20" s="1" t="s">
        <v>1128</v>
      </c>
      <c r="BA20" s="1" t="s">
        <v>1129</v>
      </c>
      <c r="BB20" s="1" t="s">
        <v>1130</v>
      </c>
      <c r="BC20" s="1" t="s">
        <v>1126</v>
      </c>
      <c r="BD20" s="1" t="s">
        <v>1131</v>
      </c>
      <c r="BE20" s="1" t="s">
        <v>1132</v>
      </c>
      <c r="BF20" s="1" t="s">
        <v>1133</v>
      </c>
      <c r="BG20" s="1" t="s">
        <v>1132</v>
      </c>
      <c r="BH20" s="1" t="s">
        <v>1134</v>
      </c>
      <c r="BI20" s="1" t="s">
        <v>1135</v>
      </c>
      <c r="BJ20" s="1" t="s">
        <v>1136</v>
      </c>
    </row>
    <row r="21" customFormat="false" ht="15" hidden="false" customHeight="false" outlineLevel="0" collapsed="false">
      <c r="A21" s="1" t="s">
        <v>71</v>
      </c>
      <c r="B21" s="1" t="s">
        <v>897</v>
      </c>
      <c r="C21" s="1" t="n">
        <v>1</v>
      </c>
      <c r="E21" s="15" t="s">
        <v>1082</v>
      </c>
      <c r="F21" s="15" t="s">
        <v>315</v>
      </c>
      <c r="G21" s="1" t="n">
        <v>12</v>
      </c>
      <c r="H21" s="1" t="s">
        <v>1137</v>
      </c>
      <c r="I21" s="1" t="n">
        <v>0</v>
      </c>
      <c r="K21" s="1" t="n">
        <v>0.15</v>
      </c>
      <c r="L21" s="1" t="n">
        <f aca="false">IF(K21&lt;=0.01,1,IF(K21&lt;=0.075,2,IF(K21&lt;=0.25,3,IF(K21&lt;1,4,5))))</f>
        <v>3</v>
      </c>
      <c r="N21" s="1" t="s">
        <v>303</v>
      </c>
      <c r="O21" s="1" t="n">
        <v>1</v>
      </c>
      <c r="Q21" s="1" t="s">
        <v>317</v>
      </c>
      <c r="R21" s="1" t="s">
        <v>928</v>
      </c>
      <c r="S21" s="1" t="n">
        <v>1</v>
      </c>
      <c r="X21" s="1" t="s">
        <v>336</v>
      </c>
      <c r="Y21" s="1" t="n">
        <v>28</v>
      </c>
      <c r="Z21" s="1" t="n">
        <v>3</v>
      </c>
      <c r="AB21" s="22" t="s">
        <v>321</v>
      </c>
      <c r="AC21" s="22" t="s">
        <v>321</v>
      </c>
      <c r="AD21" s="1" t="n">
        <v>14</v>
      </c>
      <c r="AE21" s="1" t="n">
        <v>2</v>
      </c>
      <c r="AF21" s="1" t="n">
        <v>2</v>
      </c>
      <c r="AH21" s="1" t="s">
        <v>284</v>
      </c>
      <c r="AI21" s="1" t="s">
        <v>1138</v>
      </c>
      <c r="AJ21" s="1" t="s">
        <v>284</v>
      </c>
      <c r="AK21" s="1" t="n">
        <v>1</v>
      </c>
      <c r="AL21" s="1" t="n">
        <v>1</v>
      </c>
      <c r="AM21" s="1" t="n">
        <v>0</v>
      </c>
      <c r="AN21" s="1" t="n">
        <v>0</v>
      </c>
      <c r="AO21" s="1" t="n">
        <v>1</v>
      </c>
      <c r="AS21" s="1" t="s">
        <v>1139</v>
      </c>
      <c r="AT21" s="1" t="n">
        <v>21</v>
      </c>
      <c r="AU21" s="1" t="n">
        <v>150.13</v>
      </c>
      <c r="AW21" s="1" t="s">
        <v>1140</v>
      </c>
      <c r="AX21" s="1" t="s">
        <v>1141</v>
      </c>
      <c r="AY21" s="1" t="s">
        <v>1141</v>
      </c>
      <c r="AZ21" s="1" t="s">
        <v>1142</v>
      </c>
      <c r="BA21" s="1" t="s">
        <v>1143</v>
      </c>
      <c r="BB21" s="1" t="s">
        <v>1144</v>
      </c>
      <c r="BC21" s="1" t="s">
        <v>1140</v>
      </c>
      <c r="BD21" s="1" t="s">
        <v>1145</v>
      </c>
      <c r="BE21" s="1" t="s">
        <v>1146</v>
      </c>
      <c r="BF21" s="1" t="s">
        <v>1147</v>
      </c>
      <c r="BG21" s="1" t="s">
        <v>1146</v>
      </c>
      <c r="BH21" s="1" t="s">
        <v>1148</v>
      </c>
      <c r="BI21" s="1" t="s">
        <v>1149</v>
      </c>
      <c r="BJ21" s="1" t="s">
        <v>1150</v>
      </c>
    </row>
    <row r="22" customFormat="false" ht="15" hidden="false" customHeight="false" outlineLevel="0" collapsed="false">
      <c r="A22" s="21" t="s">
        <v>555</v>
      </c>
      <c r="B22" s="21" t="s">
        <v>897</v>
      </c>
      <c r="C22" s="1" t="n">
        <v>1</v>
      </c>
      <c r="E22" s="15" t="s">
        <v>1082</v>
      </c>
      <c r="F22" s="15" t="s">
        <v>328</v>
      </c>
      <c r="G22" s="1" t="n">
        <v>11</v>
      </c>
      <c r="H22" s="1" t="s">
        <v>1151</v>
      </c>
      <c r="I22" s="1" t="n">
        <v>6</v>
      </c>
      <c r="K22" s="1" t="n">
        <v>0.8</v>
      </c>
      <c r="L22" s="1" t="n">
        <f aca="false">IF(K22&lt;=0.01,1,IF(K22&lt;=0.075,2,IF(K22&lt;=0.25,3,IF(K22&lt;1,4,5))))</f>
        <v>4</v>
      </c>
      <c r="N22" s="1" t="s">
        <v>316</v>
      </c>
      <c r="O22" s="1" t="n">
        <v>2</v>
      </c>
      <c r="Q22" s="1" t="s">
        <v>330</v>
      </c>
      <c r="R22" s="1" t="s">
        <v>882</v>
      </c>
      <c r="S22" s="1" t="n">
        <v>0</v>
      </c>
      <c r="X22" s="1" t="s">
        <v>274</v>
      </c>
      <c r="Y22" s="1" t="n">
        <v>25</v>
      </c>
      <c r="Z22" s="1" t="n">
        <v>3</v>
      </c>
      <c r="AB22" s="1" t="s">
        <v>348</v>
      </c>
      <c r="AC22" s="1" t="s">
        <v>348</v>
      </c>
      <c r="AD22" s="1" t="n">
        <v>14</v>
      </c>
      <c r="AE22" s="1" t="n">
        <v>2</v>
      </c>
      <c r="AF22" s="1" t="n">
        <v>2</v>
      </c>
      <c r="AH22" s="1" t="s">
        <v>295</v>
      </c>
      <c r="AI22" s="1" t="s">
        <v>1152</v>
      </c>
      <c r="AJ22" s="1" t="s">
        <v>295</v>
      </c>
      <c r="AK22" s="1" t="n">
        <v>1</v>
      </c>
      <c r="AL22" s="1" t="n">
        <v>1</v>
      </c>
      <c r="AM22" s="1" t="n">
        <v>1</v>
      </c>
      <c r="AN22" s="1" t="n">
        <v>0</v>
      </c>
      <c r="AO22" s="1" t="n">
        <v>1</v>
      </c>
      <c r="AS22" s="1" t="s">
        <v>1153</v>
      </c>
      <c r="AT22" s="1" t="n">
        <v>25</v>
      </c>
      <c r="AU22" s="1" t="n">
        <v>282.47</v>
      </c>
      <c r="AW22" s="1" t="s">
        <v>1154</v>
      </c>
      <c r="AX22" s="1" t="s">
        <v>1155</v>
      </c>
      <c r="AY22" s="1" t="s">
        <v>1155</v>
      </c>
      <c r="AZ22" s="1" t="s">
        <v>1156</v>
      </c>
      <c r="BA22" s="1" t="s">
        <v>1157</v>
      </c>
      <c r="BB22" s="1" t="s">
        <v>1158</v>
      </c>
      <c r="BC22" s="1" t="s">
        <v>1154</v>
      </c>
      <c r="BD22" s="1" t="s">
        <v>1159</v>
      </c>
      <c r="BE22" s="1" t="s">
        <v>1160</v>
      </c>
      <c r="BF22" s="1" t="s">
        <v>1161</v>
      </c>
      <c r="BG22" s="1" t="s">
        <v>1160</v>
      </c>
      <c r="BH22" s="1" t="s">
        <v>1162</v>
      </c>
      <c r="BI22" s="1" t="s">
        <v>1163</v>
      </c>
      <c r="BJ22" s="1" t="s">
        <v>1164</v>
      </c>
    </row>
    <row r="23" customFormat="false" ht="15" hidden="false" customHeight="false" outlineLevel="0" collapsed="false">
      <c r="A23" s="1" t="s">
        <v>553</v>
      </c>
      <c r="B23" s="21" t="s">
        <v>955</v>
      </c>
      <c r="C23" s="1" t="n">
        <v>2</v>
      </c>
      <c r="E23" s="15" t="s">
        <v>1082</v>
      </c>
      <c r="F23" s="15" t="s">
        <v>341</v>
      </c>
      <c r="G23" s="1" t="n">
        <v>10</v>
      </c>
      <c r="H23" s="1" t="s">
        <v>1165</v>
      </c>
      <c r="I23" s="1" t="n">
        <v>0</v>
      </c>
      <c r="K23" s="1" t="n">
        <v>0.005</v>
      </c>
      <c r="L23" s="1" t="n">
        <f aca="false">IF(K23&lt;=0.01,1,IF(K23&lt;=0.075,2,IF(K23&lt;=0.25,3,IF(K23&lt;1,4,5))))</f>
        <v>1</v>
      </c>
      <c r="N23" s="1" t="s">
        <v>329</v>
      </c>
      <c r="O23" s="1" t="n">
        <v>3</v>
      </c>
      <c r="Q23" s="1" t="s">
        <v>343</v>
      </c>
      <c r="R23" s="1" t="s">
        <v>866</v>
      </c>
      <c r="S23" s="1" t="n">
        <v>1</v>
      </c>
      <c r="X23" s="1" t="s">
        <v>271</v>
      </c>
      <c r="Y23" s="1" t="n">
        <v>24</v>
      </c>
      <c r="Z23" s="1" t="n">
        <v>3</v>
      </c>
      <c r="AB23" s="1" t="s">
        <v>360</v>
      </c>
      <c r="AC23" s="1" t="s">
        <v>360</v>
      </c>
      <c r="AD23" s="1" t="n">
        <v>10</v>
      </c>
      <c r="AE23" s="1" t="n">
        <v>2</v>
      </c>
      <c r="AF23" s="1" t="n">
        <v>2</v>
      </c>
      <c r="AH23" s="1" t="s">
        <v>309</v>
      </c>
      <c r="AI23" s="1" t="s">
        <v>1166</v>
      </c>
      <c r="AJ23" s="1" t="s">
        <v>309</v>
      </c>
      <c r="AK23" s="1" t="n">
        <v>1</v>
      </c>
      <c r="AL23" s="1" t="n">
        <v>1</v>
      </c>
      <c r="AM23" s="1" t="n">
        <v>1</v>
      </c>
      <c r="AN23" s="1" t="n">
        <v>1</v>
      </c>
      <c r="AO23" s="1" t="n">
        <v>1</v>
      </c>
      <c r="AS23" s="1" t="s">
        <v>1167</v>
      </c>
      <c r="AT23" s="1" t="n">
        <v>26</v>
      </c>
      <c r="AU23" s="1" t="n">
        <v>298.461</v>
      </c>
      <c r="AW23" s="1" t="s">
        <v>1168</v>
      </c>
      <c r="AX23" s="1" t="s">
        <v>1169</v>
      </c>
      <c r="AY23" s="1" t="s">
        <v>1169</v>
      </c>
      <c r="AZ23" s="1" t="s">
        <v>1170</v>
      </c>
      <c r="BA23" s="1" t="s">
        <v>1171</v>
      </c>
      <c r="BB23" s="1" t="s">
        <v>1172</v>
      </c>
      <c r="BC23" s="1" t="s">
        <v>1173</v>
      </c>
      <c r="BD23" s="1" t="s">
        <v>1174</v>
      </c>
      <c r="BE23" s="1" t="s">
        <v>1175</v>
      </c>
      <c r="BF23" s="1" t="s">
        <v>1176</v>
      </c>
      <c r="BG23" s="1" t="s">
        <v>1175</v>
      </c>
      <c r="BH23" s="1" t="s">
        <v>1177</v>
      </c>
      <c r="BI23" s="1" t="s">
        <v>1178</v>
      </c>
      <c r="BJ23" s="1" t="s">
        <v>946</v>
      </c>
    </row>
    <row r="24" customFormat="false" ht="15" hidden="false" customHeight="false" outlineLevel="0" collapsed="false">
      <c r="A24" s="1" t="s">
        <v>214</v>
      </c>
      <c r="B24" s="1" t="s">
        <v>927</v>
      </c>
      <c r="C24" s="1" t="n">
        <v>4</v>
      </c>
      <c r="E24" s="15" t="s">
        <v>1082</v>
      </c>
      <c r="F24" s="15" t="s">
        <v>354</v>
      </c>
      <c r="G24" s="1" t="n">
        <v>9</v>
      </c>
      <c r="H24" s="1" t="s">
        <v>1179</v>
      </c>
      <c r="I24" s="1" t="n">
        <v>0</v>
      </c>
      <c r="K24" s="1" t="n">
        <v>2.5</v>
      </c>
      <c r="L24" s="1" t="n">
        <f aca="false">IF(K24&lt;=0.01,1,IF(K24&lt;=0.075,2,IF(K24&lt;=0.25,3,IF(K24&lt;1,4,5))))</f>
        <v>5</v>
      </c>
      <c r="N24" s="1" t="s">
        <v>342</v>
      </c>
      <c r="O24" s="1" t="n">
        <v>3</v>
      </c>
      <c r="Q24" s="1" t="s">
        <v>355</v>
      </c>
      <c r="R24" s="1" t="s">
        <v>882</v>
      </c>
      <c r="S24" s="1" t="n">
        <v>0</v>
      </c>
      <c r="X24" s="1" t="s">
        <v>369</v>
      </c>
      <c r="Y24" s="1" t="n">
        <v>22</v>
      </c>
      <c r="Z24" s="1" t="n">
        <v>3</v>
      </c>
      <c r="AB24" s="22" t="s">
        <v>368</v>
      </c>
      <c r="AC24" s="22" t="s">
        <v>368</v>
      </c>
      <c r="AD24" s="1" t="n">
        <v>8</v>
      </c>
      <c r="AE24" s="1" t="n">
        <v>2</v>
      </c>
      <c r="AF24" s="1" t="n">
        <v>2</v>
      </c>
      <c r="AH24" s="1" t="s">
        <v>359</v>
      </c>
      <c r="AI24" s="1" t="s">
        <v>1180</v>
      </c>
      <c r="AJ24" s="1" t="s">
        <v>359</v>
      </c>
      <c r="AK24" s="1" t="n">
        <v>0</v>
      </c>
      <c r="AL24" s="1" t="n">
        <v>0</v>
      </c>
      <c r="AM24" s="1" t="n">
        <v>1</v>
      </c>
      <c r="AN24" s="1" t="n">
        <v>1</v>
      </c>
      <c r="AO24" s="1" t="n">
        <v>1</v>
      </c>
      <c r="AS24" s="1" t="s">
        <v>1181</v>
      </c>
      <c r="AT24" s="1" t="n">
        <v>30</v>
      </c>
      <c r="AU24" s="1" t="n">
        <v>147.13</v>
      </c>
      <c r="AV24" s="1"/>
    </row>
    <row r="25" customFormat="false" ht="15" hidden="false" customHeight="false" outlineLevel="0" collapsed="false">
      <c r="A25" s="1" t="s">
        <v>455</v>
      </c>
      <c r="B25" s="1" t="s">
        <v>1182</v>
      </c>
      <c r="C25" s="1" t="n">
        <v>5</v>
      </c>
      <c r="E25" s="15" t="s">
        <v>986</v>
      </c>
      <c r="F25" s="15" t="s">
        <v>394</v>
      </c>
      <c r="G25" s="1" t="n">
        <v>8</v>
      </c>
      <c r="H25" s="1" t="s">
        <v>1183</v>
      </c>
      <c r="I25" s="1" t="n">
        <v>1</v>
      </c>
      <c r="K25" s="1" t="n">
        <v>0.45</v>
      </c>
      <c r="L25" s="1" t="n">
        <f aca="false">IF(K25&lt;=0.01,1,IF(K25&lt;=0.075,2,IF(K25&lt;=0.25,3,IF(K25&lt;1,4,5))))</f>
        <v>4</v>
      </c>
      <c r="N25" s="1" t="s">
        <v>280</v>
      </c>
      <c r="O25" s="1" t="n">
        <v>3</v>
      </c>
      <c r="Q25" s="1" t="s">
        <v>1184</v>
      </c>
      <c r="R25" s="1" t="s">
        <v>882</v>
      </c>
      <c r="S25" s="1" t="n">
        <v>0</v>
      </c>
      <c r="X25" s="1" t="s">
        <v>382</v>
      </c>
      <c r="Y25" s="1" t="n">
        <v>4</v>
      </c>
      <c r="Z25" s="1" t="n">
        <v>3</v>
      </c>
      <c r="AB25" s="1" t="s">
        <v>381</v>
      </c>
      <c r="AC25" s="1" t="s">
        <v>381</v>
      </c>
      <c r="AD25" s="1" t="n">
        <v>8</v>
      </c>
      <c r="AE25" s="1" t="n">
        <v>1</v>
      </c>
      <c r="AF25" s="1" t="n">
        <v>1</v>
      </c>
      <c r="AH25" s="1" t="s">
        <v>367</v>
      </c>
      <c r="AI25" s="1" t="s">
        <v>1185</v>
      </c>
      <c r="AJ25" s="1" t="s">
        <v>367</v>
      </c>
      <c r="AK25" s="1" t="n">
        <v>1</v>
      </c>
      <c r="AL25" s="1" t="n">
        <v>1</v>
      </c>
      <c r="AM25" s="1" t="n">
        <v>1</v>
      </c>
      <c r="AN25" s="1" t="n">
        <v>1</v>
      </c>
      <c r="AO25" s="1" t="n">
        <v>0</v>
      </c>
      <c r="AS25" s="1" t="s">
        <v>1186</v>
      </c>
      <c r="AT25" s="1" t="n">
        <v>40</v>
      </c>
      <c r="AU25" s="1" t="n">
        <v>74.08</v>
      </c>
      <c r="AV25" s="1"/>
    </row>
    <row r="26" customFormat="false" ht="15" hidden="false" customHeight="false" outlineLevel="0" collapsed="false">
      <c r="A26" s="1" t="s">
        <v>170</v>
      </c>
      <c r="B26" s="1" t="s">
        <v>1187</v>
      </c>
      <c r="C26" s="1" t="n">
        <v>7</v>
      </c>
      <c r="E26" s="21" t="s">
        <v>956</v>
      </c>
      <c r="F26" s="15" t="s">
        <v>373</v>
      </c>
      <c r="G26" s="1" t="n">
        <v>8</v>
      </c>
      <c r="H26" s="1" t="s">
        <v>957</v>
      </c>
      <c r="I26" s="1" t="n">
        <v>2</v>
      </c>
      <c r="K26" s="1" t="n">
        <v>1.6</v>
      </c>
      <c r="L26" s="1" t="n">
        <f aca="false">IF(K26&lt;=0.01,1,IF(K26&lt;=0.075,2,IF(K26&lt;=0.25,3,IF(K26&lt;1,4,5))))</f>
        <v>5</v>
      </c>
      <c r="N26" s="1" t="s">
        <v>364</v>
      </c>
      <c r="O26" s="1" t="n">
        <v>1</v>
      </c>
      <c r="Q26" s="1" t="s">
        <v>1188</v>
      </c>
      <c r="R26" s="1" t="s">
        <v>882</v>
      </c>
      <c r="S26" s="1" t="n">
        <v>0</v>
      </c>
      <c r="X26" s="1" t="s">
        <v>163</v>
      </c>
      <c r="Y26" s="1" t="n">
        <v>2</v>
      </c>
      <c r="Z26" s="1" t="n">
        <v>3</v>
      </c>
      <c r="AB26" s="1" t="s">
        <v>390</v>
      </c>
      <c r="AC26" s="22" t="s">
        <v>1068</v>
      </c>
      <c r="AD26" s="1" t="n">
        <v>8</v>
      </c>
      <c r="AE26" s="1" t="n">
        <v>1</v>
      </c>
      <c r="AF26" s="1" t="n">
        <v>1</v>
      </c>
      <c r="AH26" s="1" t="s">
        <v>380</v>
      </c>
      <c r="AI26" s="1" t="s">
        <v>1189</v>
      </c>
      <c r="AJ26" s="1" t="s">
        <v>380</v>
      </c>
      <c r="AK26" s="1" t="n">
        <v>0</v>
      </c>
      <c r="AL26" s="1" t="n">
        <v>0</v>
      </c>
      <c r="AM26" s="1" t="n">
        <v>0</v>
      </c>
      <c r="AN26" s="1" t="n">
        <v>0</v>
      </c>
      <c r="AO26" s="1" t="n">
        <v>0</v>
      </c>
      <c r="AS26" s="1" t="s">
        <v>1190</v>
      </c>
      <c r="AT26" s="1" t="n">
        <v>41</v>
      </c>
      <c r="AU26" s="1" t="n">
        <v>88.11</v>
      </c>
    </row>
    <row r="27" customFormat="false" ht="15" hidden="false" customHeight="false" outlineLevel="0" collapsed="false">
      <c r="A27" s="1" t="s">
        <v>301</v>
      </c>
      <c r="B27" s="20" t="s">
        <v>864</v>
      </c>
      <c r="C27" s="1" t="n">
        <v>6</v>
      </c>
      <c r="E27" s="15" t="s">
        <v>1082</v>
      </c>
      <c r="F27" s="15" t="n">
        <v>672</v>
      </c>
      <c r="G27" s="1" t="n">
        <v>8</v>
      </c>
      <c r="H27" s="1" t="s">
        <v>1165</v>
      </c>
      <c r="I27" s="1" t="n">
        <v>0</v>
      </c>
      <c r="K27" s="1" t="n">
        <v>0.75</v>
      </c>
      <c r="L27" s="1" t="n">
        <f aca="false">IF(K27&lt;=0.01,1,IF(K27&lt;=0.075,2,IF(K27&lt;=0.25,3,IF(K27&lt;1,4,5))))</f>
        <v>4</v>
      </c>
      <c r="N27" s="1" t="s">
        <v>1191</v>
      </c>
      <c r="O27" s="1" t="n">
        <v>3</v>
      </c>
      <c r="AB27" s="1" t="s">
        <v>400</v>
      </c>
      <c r="AC27" s="1" t="s">
        <v>193</v>
      </c>
      <c r="AD27" s="1" t="n">
        <v>7</v>
      </c>
      <c r="AE27" s="1" t="n">
        <v>5</v>
      </c>
      <c r="AF27" s="1" t="n">
        <v>5</v>
      </c>
      <c r="AH27" s="1" t="s">
        <v>389</v>
      </c>
      <c r="AI27" s="1" t="s">
        <v>1192</v>
      </c>
      <c r="AJ27" s="1" t="s">
        <v>389</v>
      </c>
      <c r="AK27" s="1" t="n">
        <v>0</v>
      </c>
      <c r="AL27" s="1" t="n">
        <v>0</v>
      </c>
      <c r="AM27" s="1" t="n">
        <v>0</v>
      </c>
      <c r="AN27" s="1" t="n">
        <v>0</v>
      </c>
      <c r="AO27" s="1" t="n">
        <v>0</v>
      </c>
      <c r="AS27" s="1" t="s">
        <v>1193</v>
      </c>
      <c r="AT27" s="1" t="n">
        <v>42</v>
      </c>
      <c r="AU27" s="1" t="n">
        <f aca="false">AU6*0.5+AU25*0.2+AU26*0.3</f>
        <v>70.771</v>
      </c>
    </row>
    <row r="28" customFormat="false" ht="15" hidden="false" customHeight="false" outlineLevel="0" collapsed="false">
      <c r="A28" s="1" t="s">
        <v>563</v>
      </c>
      <c r="B28" s="20" t="s">
        <v>864</v>
      </c>
      <c r="C28" s="1" t="n">
        <v>6</v>
      </c>
      <c r="E28" s="15" t="s">
        <v>1082</v>
      </c>
      <c r="F28" s="15" t="n">
        <v>682</v>
      </c>
      <c r="G28" s="1" t="n">
        <v>8</v>
      </c>
      <c r="H28" s="1" t="s">
        <v>1165</v>
      </c>
      <c r="I28" s="1" t="n">
        <v>0</v>
      </c>
      <c r="K28" s="1" t="n">
        <v>0.015</v>
      </c>
      <c r="L28" s="1" t="n">
        <f aca="false">IF(K28&lt;=0.01,1,IF(K28&lt;=0.075,2,IF(K28&lt;=0.25,3,IF(K28&lt;1,4,5))))</f>
        <v>2</v>
      </c>
      <c r="N28" s="1" t="s">
        <v>1194</v>
      </c>
      <c r="O28" s="1" t="n">
        <v>3</v>
      </c>
      <c r="AB28" s="1" t="s">
        <v>410</v>
      </c>
      <c r="AC28" s="1" t="s">
        <v>410</v>
      </c>
      <c r="AD28" s="1" t="n">
        <v>3</v>
      </c>
      <c r="AE28" s="1" t="n">
        <v>4</v>
      </c>
      <c r="AF28" s="1" t="n">
        <v>4</v>
      </c>
      <c r="AH28" s="1" t="s">
        <v>399</v>
      </c>
      <c r="AI28" s="1" t="s">
        <v>1195</v>
      </c>
      <c r="AJ28" s="1" t="s">
        <v>399</v>
      </c>
      <c r="AK28" s="1" t="n">
        <v>0</v>
      </c>
      <c r="AL28" s="1" t="n">
        <v>0</v>
      </c>
      <c r="AM28" s="1" t="n">
        <v>0</v>
      </c>
      <c r="AN28" s="1" t="n">
        <v>0</v>
      </c>
      <c r="AO28" s="1" t="n">
        <v>0</v>
      </c>
      <c r="AS28" s="1" t="s">
        <v>1196</v>
      </c>
      <c r="AT28" s="1" t="n">
        <v>22</v>
      </c>
      <c r="AU28" s="1" t="n">
        <v>182.17</v>
      </c>
    </row>
    <row r="29" customFormat="false" ht="15" hidden="false" customHeight="false" outlineLevel="0" collapsed="false">
      <c r="A29" s="1" t="s">
        <v>402</v>
      </c>
      <c r="B29" s="21" t="s">
        <v>955</v>
      </c>
      <c r="C29" s="1" t="n">
        <v>2</v>
      </c>
      <c r="E29" s="15" t="s">
        <v>1082</v>
      </c>
      <c r="F29" s="15" t="s">
        <v>403</v>
      </c>
      <c r="G29" s="1" t="n">
        <v>7</v>
      </c>
      <c r="H29" s="1" t="s">
        <v>1197</v>
      </c>
      <c r="I29" s="1" t="n">
        <v>0</v>
      </c>
      <c r="K29" s="1" t="n">
        <v>0.3</v>
      </c>
      <c r="L29" s="1" t="n">
        <f aca="false">IF(K29&lt;=0.01,1,IF(K29&lt;=0.075,2,IF(K29&lt;=0.25,3,IF(K29&lt;1,4,5))))</f>
        <v>4</v>
      </c>
      <c r="AB29" s="22" t="s">
        <v>438</v>
      </c>
      <c r="AC29" s="22" t="s">
        <v>1198</v>
      </c>
      <c r="AD29" s="1" t="n">
        <v>2</v>
      </c>
      <c r="AE29" s="1" t="n">
        <v>5</v>
      </c>
      <c r="AF29" s="1" t="n">
        <v>5</v>
      </c>
      <c r="AH29" s="1" t="s">
        <v>409</v>
      </c>
      <c r="AI29" s="1" t="s">
        <v>1199</v>
      </c>
      <c r="AJ29" s="1" t="s">
        <v>409</v>
      </c>
      <c r="AK29" s="1" t="n">
        <v>1</v>
      </c>
      <c r="AL29" s="1" t="n">
        <v>0</v>
      </c>
      <c r="AM29" s="1" t="n">
        <v>1</v>
      </c>
      <c r="AN29" s="1" t="n">
        <v>0</v>
      </c>
      <c r="AO29" s="1" t="n">
        <v>0</v>
      </c>
      <c r="AS29" s="1" t="s">
        <v>1200</v>
      </c>
      <c r="AT29" s="1" t="n">
        <v>23</v>
      </c>
      <c r="AU29" s="1" t="n">
        <v>150.13</v>
      </c>
    </row>
    <row r="30" customFormat="false" ht="15" hidden="false" customHeight="false" outlineLevel="0" collapsed="false">
      <c r="A30" s="1" t="s">
        <v>250</v>
      </c>
      <c r="B30" s="1" t="s">
        <v>897</v>
      </c>
      <c r="C30" s="1" t="n">
        <v>1</v>
      </c>
      <c r="E30" s="15" t="s">
        <v>1082</v>
      </c>
      <c r="F30" s="15" t="s">
        <v>415</v>
      </c>
      <c r="G30" s="1" t="n">
        <v>6</v>
      </c>
      <c r="H30" s="1" t="s">
        <v>1165</v>
      </c>
      <c r="I30" s="1" t="n">
        <v>0</v>
      </c>
      <c r="K30" s="1" t="n">
        <v>4</v>
      </c>
      <c r="L30" s="1" t="n">
        <f aca="false">IF(K30&lt;=0.01,1,IF(K30&lt;=0.075,2,IF(K30&lt;=0.25,3,IF(K30&lt;1,4,5))))</f>
        <v>5</v>
      </c>
      <c r="AB30" s="22" t="s">
        <v>423</v>
      </c>
      <c r="AC30" s="22" t="s">
        <v>1068</v>
      </c>
      <c r="AD30" s="1" t="n">
        <v>2</v>
      </c>
      <c r="AE30" s="1" t="n">
        <v>1</v>
      </c>
      <c r="AF30" s="1" t="n">
        <v>1</v>
      </c>
      <c r="AH30" s="1" t="s">
        <v>422</v>
      </c>
      <c r="AI30" s="1" t="s">
        <v>1195</v>
      </c>
      <c r="AJ30" s="1" t="s">
        <v>422</v>
      </c>
      <c r="AK30" s="1" t="n">
        <v>0</v>
      </c>
      <c r="AL30" s="1" t="n">
        <v>0</v>
      </c>
      <c r="AM30" s="1" t="n">
        <v>0</v>
      </c>
      <c r="AN30" s="1" t="n">
        <v>0</v>
      </c>
      <c r="AO30" s="1" t="n">
        <v>0</v>
      </c>
      <c r="AS30" s="1" t="s">
        <v>1201</v>
      </c>
      <c r="AT30" s="1" t="n">
        <v>24</v>
      </c>
      <c r="AU30" s="1" t="n">
        <v>342.3</v>
      </c>
    </row>
    <row r="31" customFormat="false" ht="15" hidden="false" customHeight="false" outlineLevel="0" collapsed="false">
      <c r="A31" s="1" t="s">
        <v>528</v>
      </c>
      <c r="B31" s="1" t="s">
        <v>1014</v>
      </c>
      <c r="C31" s="1" t="n">
        <v>8</v>
      </c>
      <c r="E31" s="15" t="s">
        <v>1082</v>
      </c>
      <c r="F31" s="15" t="n">
        <v>579</v>
      </c>
      <c r="G31" s="1" t="n">
        <v>6</v>
      </c>
      <c r="H31" s="1" t="s">
        <v>1165</v>
      </c>
      <c r="I31" s="1" t="n">
        <v>0</v>
      </c>
      <c r="K31" s="1" t="n">
        <v>2.2</v>
      </c>
      <c r="L31" s="1" t="n">
        <f aca="false">IF(K31&lt;=0.01,1,IF(K31&lt;=0.075,2,IF(K31&lt;=0.25,3,IF(K31&lt;1,4,5))))</f>
        <v>5</v>
      </c>
      <c r="AB31" s="22" t="s">
        <v>431</v>
      </c>
      <c r="AC31" s="22" t="s">
        <v>1068</v>
      </c>
      <c r="AD31" s="1" t="n">
        <v>2</v>
      </c>
      <c r="AE31" s="1" t="n">
        <v>1</v>
      </c>
      <c r="AF31" s="1" t="n">
        <v>1</v>
      </c>
      <c r="AH31" s="1" t="s">
        <v>430</v>
      </c>
      <c r="AI31" s="1" t="s">
        <v>1202</v>
      </c>
      <c r="AJ31" s="1" t="s">
        <v>430</v>
      </c>
      <c r="AK31" s="1" t="n">
        <v>0</v>
      </c>
      <c r="AL31" s="1" t="n">
        <v>0</v>
      </c>
      <c r="AM31" s="1" t="n">
        <v>1</v>
      </c>
      <c r="AN31" s="1" t="n">
        <v>0</v>
      </c>
      <c r="AO31" s="1" t="n">
        <v>0</v>
      </c>
    </row>
    <row r="32" customFormat="false" ht="15" hidden="false" customHeight="false" outlineLevel="0" collapsed="false">
      <c r="A32" s="1" t="s">
        <v>536</v>
      </c>
      <c r="B32" s="20" t="s">
        <v>864</v>
      </c>
      <c r="C32" s="1" t="n">
        <v>6</v>
      </c>
      <c r="E32" s="15" t="s">
        <v>1082</v>
      </c>
      <c r="F32" s="15" t="n">
        <v>212</v>
      </c>
      <c r="G32" s="1" t="n">
        <v>6</v>
      </c>
      <c r="H32" s="1" t="s">
        <v>1165</v>
      </c>
      <c r="I32" s="1" t="n">
        <v>0</v>
      </c>
      <c r="K32" s="1" t="n">
        <v>0.4</v>
      </c>
      <c r="L32" s="1" t="n">
        <f aca="false">IF(K32&lt;=0.01,1,IF(K32&lt;=0.075,2,IF(K32&lt;=0.25,3,IF(K32&lt;1,4,5))))</f>
        <v>4</v>
      </c>
      <c r="AH32" s="1" t="s">
        <v>320</v>
      </c>
      <c r="AI32" s="1" t="s">
        <v>1203</v>
      </c>
      <c r="AJ32" s="1" t="s">
        <v>320</v>
      </c>
      <c r="AK32" s="1" t="n">
        <v>0</v>
      </c>
      <c r="AL32" s="1" t="n">
        <v>0</v>
      </c>
      <c r="AM32" s="1" t="n">
        <v>0</v>
      </c>
      <c r="AN32" s="1" t="n">
        <v>0</v>
      </c>
      <c r="AO32" s="1" t="n">
        <v>0</v>
      </c>
    </row>
    <row r="33" customFormat="false" ht="15" hidden="false" customHeight="false" outlineLevel="0" collapsed="false">
      <c r="A33" s="1" t="s">
        <v>181</v>
      </c>
      <c r="B33" s="1" t="s">
        <v>897</v>
      </c>
      <c r="C33" s="1" t="n">
        <v>1</v>
      </c>
      <c r="E33" s="15" t="s">
        <v>1082</v>
      </c>
      <c r="F33" s="15" t="n">
        <v>674</v>
      </c>
      <c r="G33" s="1" t="n">
        <v>6</v>
      </c>
      <c r="H33" s="1" t="s">
        <v>1204</v>
      </c>
      <c r="I33" s="1" t="n">
        <v>0</v>
      </c>
      <c r="K33" s="1" t="n">
        <v>1.7</v>
      </c>
      <c r="L33" s="1" t="n">
        <f aca="false">IF(K33&lt;=0.01,1,IF(K33&lt;=0.075,2,IF(K33&lt;=0.25,3,IF(K33&lt;1,4,5))))</f>
        <v>5</v>
      </c>
      <c r="AH33" s="1" t="s">
        <v>445</v>
      </c>
      <c r="AI33" s="1" t="s">
        <v>1205</v>
      </c>
      <c r="AJ33" s="1" t="s">
        <v>445</v>
      </c>
      <c r="AK33" s="1" t="n">
        <v>0</v>
      </c>
      <c r="AL33" s="1" t="n">
        <v>0</v>
      </c>
      <c r="AM33" s="1" t="n">
        <v>1</v>
      </c>
      <c r="AN33" s="1" t="n">
        <v>0</v>
      </c>
      <c r="AO33" s="1" t="n">
        <v>0</v>
      </c>
    </row>
    <row r="34" customFormat="false" ht="15" hidden="false" customHeight="false" outlineLevel="0" collapsed="false">
      <c r="A34" s="1" t="s">
        <v>547</v>
      </c>
      <c r="B34" s="20" t="s">
        <v>864</v>
      </c>
      <c r="C34" s="1" t="n">
        <v>6</v>
      </c>
      <c r="E34" s="15" t="s">
        <v>1082</v>
      </c>
      <c r="F34" s="15" t="n">
        <v>668</v>
      </c>
      <c r="G34" s="1" t="n">
        <v>6</v>
      </c>
      <c r="H34" s="1" t="s">
        <v>1204</v>
      </c>
      <c r="I34" s="1" t="n">
        <v>0</v>
      </c>
      <c r="K34" s="1" t="n">
        <v>1.12</v>
      </c>
      <c r="L34" s="1" t="n">
        <f aca="false">IF(K34&lt;=0.01,1,IF(K34&lt;=0.075,2,IF(K34&lt;=0.25,3,IF(K34&lt;1,4,5))))</f>
        <v>5</v>
      </c>
      <c r="AH34" s="1" t="s">
        <v>453</v>
      </c>
      <c r="AI34" s="1" t="s">
        <v>1206</v>
      </c>
      <c r="AJ34" s="1" t="s">
        <v>453</v>
      </c>
      <c r="AK34" s="1" t="n">
        <v>0</v>
      </c>
      <c r="AL34" s="1" t="n">
        <v>0</v>
      </c>
      <c r="AM34" s="1" t="n">
        <v>0</v>
      </c>
      <c r="AN34" s="1" t="n">
        <v>0</v>
      </c>
      <c r="AO34" s="1" t="n">
        <v>0</v>
      </c>
    </row>
    <row r="35" customFormat="false" ht="15" hidden="false" customHeight="false" outlineLevel="0" collapsed="false">
      <c r="A35" s="1" t="s">
        <v>117</v>
      </c>
      <c r="B35" s="1" t="s">
        <v>912</v>
      </c>
      <c r="C35" s="1" t="n">
        <v>3</v>
      </c>
      <c r="E35" s="15" t="s">
        <v>1082</v>
      </c>
      <c r="F35" s="15" t="s">
        <v>458</v>
      </c>
      <c r="G35" s="1" t="n">
        <v>5</v>
      </c>
      <c r="H35" s="1" t="s">
        <v>1165</v>
      </c>
      <c r="I35" s="1" t="n">
        <v>0</v>
      </c>
      <c r="K35" s="1" t="n">
        <v>0.7</v>
      </c>
      <c r="L35" s="1" t="n">
        <f aca="false">IF(K35&lt;=0.01,1,IF(K35&lt;=0.075,2,IF(K35&lt;=0.25,3,IF(K35&lt;1,4,5))))</f>
        <v>4</v>
      </c>
      <c r="AH35" s="1" t="s">
        <v>463</v>
      </c>
      <c r="AI35" s="1" t="s">
        <v>1207</v>
      </c>
      <c r="AJ35" s="1" t="s">
        <v>463</v>
      </c>
      <c r="AK35" s="1" t="n">
        <v>0</v>
      </c>
      <c r="AL35" s="1" t="n">
        <v>0</v>
      </c>
      <c r="AM35" s="1" t="n">
        <v>0</v>
      </c>
      <c r="AN35" s="1" t="n">
        <v>0</v>
      </c>
      <c r="AO35" s="1" t="n">
        <v>0</v>
      </c>
    </row>
    <row r="36" customFormat="false" ht="15" hidden="false" customHeight="false" outlineLevel="0" collapsed="false">
      <c r="A36" s="1" t="s">
        <v>414</v>
      </c>
      <c r="B36" s="1" t="s">
        <v>912</v>
      </c>
      <c r="C36" s="1" t="n">
        <v>3</v>
      </c>
      <c r="E36" s="15" t="s">
        <v>1082</v>
      </c>
      <c r="F36" s="15" t="s">
        <v>467</v>
      </c>
      <c r="G36" s="1" t="n">
        <v>5</v>
      </c>
      <c r="H36" s="1" t="s">
        <v>1165</v>
      </c>
      <c r="I36" s="1" t="n">
        <v>0</v>
      </c>
      <c r="K36" s="1" t="n">
        <v>0.075</v>
      </c>
      <c r="L36" s="1" t="n">
        <f aca="false">IF(K36&lt;=0.01,1,IF(K36&lt;=0.075,2,IF(K36&lt;=0.25,3,IF(K36&lt;1,4,5))))</f>
        <v>2</v>
      </c>
      <c r="AH36" s="1" t="s">
        <v>471</v>
      </c>
      <c r="AI36" s="1" t="s">
        <v>1208</v>
      </c>
      <c r="AJ36" s="1" t="s">
        <v>471</v>
      </c>
      <c r="AK36" s="1" t="n">
        <v>0</v>
      </c>
      <c r="AL36" s="1" t="n">
        <v>0</v>
      </c>
      <c r="AM36" s="1" t="n">
        <v>0</v>
      </c>
      <c r="AN36" s="1" t="n">
        <v>0</v>
      </c>
      <c r="AO36" s="1" t="n">
        <v>0</v>
      </c>
    </row>
    <row r="37" customFormat="false" ht="15" hidden="false" customHeight="false" outlineLevel="0" collapsed="false">
      <c r="A37" s="1" t="s">
        <v>55</v>
      </c>
      <c r="B37" s="21" t="s">
        <v>955</v>
      </c>
      <c r="C37" s="1" t="n">
        <v>2</v>
      </c>
      <c r="E37" s="15" t="s">
        <v>1082</v>
      </c>
      <c r="F37" s="15" t="s">
        <v>476</v>
      </c>
      <c r="G37" s="1" t="n">
        <v>5</v>
      </c>
      <c r="H37" s="1" t="s">
        <v>1165</v>
      </c>
      <c r="I37" s="1" t="n">
        <v>0</v>
      </c>
      <c r="AH37" s="1" t="s">
        <v>334</v>
      </c>
      <c r="AI37" s="1" t="s">
        <v>1209</v>
      </c>
      <c r="AJ37" s="1" t="s">
        <v>334</v>
      </c>
      <c r="AK37" s="1" t="n">
        <v>1</v>
      </c>
      <c r="AL37" s="1" t="n">
        <v>1</v>
      </c>
      <c r="AM37" s="1" t="n">
        <v>1</v>
      </c>
      <c r="AN37" s="1" t="n">
        <v>1</v>
      </c>
      <c r="AO37" s="1" t="n">
        <v>1</v>
      </c>
    </row>
    <row r="38" customFormat="false" ht="15" hidden="false" customHeight="false" outlineLevel="0" collapsed="false">
      <c r="A38" s="1" t="s">
        <v>249</v>
      </c>
      <c r="B38" s="1" t="s">
        <v>927</v>
      </c>
      <c r="C38" s="1" t="n">
        <v>4</v>
      </c>
      <c r="E38" s="15" t="s">
        <v>1082</v>
      </c>
      <c r="F38" s="15" t="s">
        <v>482</v>
      </c>
      <c r="G38" s="1" t="n">
        <v>5</v>
      </c>
      <c r="H38" s="1" t="s">
        <v>1165</v>
      </c>
      <c r="I38" s="1" t="n">
        <v>0</v>
      </c>
      <c r="AH38" s="1" t="s">
        <v>347</v>
      </c>
      <c r="AI38" s="1" t="s">
        <v>1209</v>
      </c>
      <c r="AJ38" s="1" t="s">
        <v>347</v>
      </c>
      <c r="AK38" s="1" t="n">
        <v>1</v>
      </c>
      <c r="AL38" s="1" t="n">
        <v>1</v>
      </c>
      <c r="AM38" s="1" t="n">
        <v>1</v>
      </c>
      <c r="AN38" s="1" t="n">
        <v>1</v>
      </c>
      <c r="AO38" s="1" t="n">
        <v>1</v>
      </c>
    </row>
    <row r="39" customFormat="false" ht="15" hidden="false" customHeight="false" outlineLevel="0" collapsed="false">
      <c r="A39" s="1" t="s">
        <v>114</v>
      </c>
      <c r="B39" s="1" t="s">
        <v>927</v>
      </c>
      <c r="C39" s="1" t="n">
        <v>4</v>
      </c>
      <c r="E39" s="15" t="s">
        <v>1082</v>
      </c>
      <c r="F39" s="15" t="s">
        <v>490</v>
      </c>
      <c r="G39" s="1" t="n">
        <v>5</v>
      </c>
      <c r="H39" s="1" t="s">
        <v>1165</v>
      </c>
      <c r="I39" s="1" t="n">
        <v>0</v>
      </c>
      <c r="AH39" s="1" t="s">
        <v>495</v>
      </c>
      <c r="AI39" s="1" t="s">
        <v>1210</v>
      </c>
      <c r="AJ39" s="1" t="s">
        <v>495</v>
      </c>
      <c r="AK39" s="1" t="n">
        <v>1</v>
      </c>
      <c r="AL39" s="1" t="n">
        <v>1</v>
      </c>
      <c r="AM39" s="1" t="n">
        <v>1</v>
      </c>
      <c r="AN39" s="1" t="n">
        <v>1</v>
      </c>
      <c r="AO39" s="1" t="n">
        <v>0</v>
      </c>
    </row>
    <row r="40" customFormat="false" ht="15" hidden="false" customHeight="false" outlineLevel="0" collapsed="false">
      <c r="A40" s="1" t="s">
        <v>224</v>
      </c>
      <c r="B40" s="1" t="s">
        <v>897</v>
      </c>
      <c r="C40" s="1" t="n">
        <v>1</v>
      </c>
      <c r="E40" s="15" t="s">
        <v>1082</v>
      </c>
      <c r="F40" s="15" t="s">
        <v>500</v>
      </c>
      <c r="G40" s="1" t="n">
        <v>4</v>
      </c>
      <c r="H40" s="1" t="s">
        <v>1165</v>
      </c>
      <c r="I40" s="1" t="n">
        <v>0</v>
      </c>
      <c r="AH40" s="1" t="s">
        <v>504</v>
      </c>
      <c r="AI40" s="1" t="s">
        <v>1211</v>
      </c>
      <c r="AJ40" s="1" t="s">
        <v>504</v>
      </c>
      <c r="AK40" s="1" t="n">
        <v>0</v>
      </c>
      <c r="AL40" s="1" t="n">
        <v>0</v>
      </c>
      <c r="AM40" s="1" t="n">
        <v>0</v>
      </c>
      <c r="AN40" s="1" t="n">
        <v>0</v>
      </c>
      <c r="AO40" s="1" t="n">
        <v>0</v>
      </c>
    </row>
    <row r="41" customFormat="false" ht="15" hidden="false" customHeight="false" outlineLevel="0" collapsed="false">
      <c r="A41" s="1" t="s">
        <v>240</v>
      </c>
      <c r="B41" s="1" t="s">
        <v>1187</v>
      </c>
      <c r="C41" s="1" t="n">
        <v>7</v>
      </c>
      <c r="E41" s="15" t="s">
        <v>1082</v>
      </c>
      <c r="F41" s="15" t="s">
        <v>509</v>
      </c>
      <c r="G41" s="1" t="n">
        <v>4</v>
      </c>
      <c r="H41" s="1" t="s">
        <v>1165</v>
      </c>
      <c r="I41" s="1" t="n">
        <v>0</v>
      </c>
      <c r="AH41" s="1" t="s">
        <v>283</v>
      </c>
      <c r="AI41" s="1" t="s">
        <v>1212</v>
      </c>
      <c r="AJ41" s="1" t="s">
        <v>283</v>
      </c>
      <c r="AK41" s="1" t="n">
        <v>0</v>
      </c>
      <c r="AL41" s="1" t="n">
        <v>0</v>
      </c>
      <c r="AM41" s="1" t="n">
        <v>1</v>
      </c>
      <c r="AN41" s="1" t="n">
        <v>1</v>
      </c>
      <c r="AO41" s="1" t="n">
        <v>0</v>
      </c>
    </row>
    <row r="42" customFormat="false" ht="15" hidden="false" customHeight="false" outlineLevel="0" collapsed="false">
      <c r="A42" s="1" t="s">
        <v>466</v>
      </c>
      <c r="B42" s="20" t="s">
        <v>864</v>
      </c>
      <c r="C42" s="1" t="n">
        <v>6</v>
      </c>
      <c r="E42" s="15" t="s">
        <v>1082</v>
      </c>
      <c r="F42" s="15" t="n">
        <v>704</v>
      </c>
      <c r="G42" s="1" t="n">
        <v>4</v>
      </c>
      <c r="H42" s="1" t="s">
        <v>1165</v>
      </c>
      <c r="I42" s="1" t="n">
        <v>0</v>
      </c>
      <c r="AH42" s="1" t="s">
        <v>366</v>
      </c>
      <c r="AI42" s="1" t="s">
        <v>1213</v>
      </c>
      <c r="AJ42" s="1" t="s">
        <v>366</v>
      </c>
      <c r="AK42" s="1" t="n">
        <v>1</v>
      </c>
      <c r="AL42" s="1" t="n">
        <v>1</v>
      </c>
      <c r="AM42" s="1" t="n">
        <v>1</v>
      </c>
      <c r="AN42" s="1" t="n">
        <v>1</v>
      </c>
      <c r="AO42" s="1" t="n">
        <v>1</v>
      </c>
    </row>
    <row r="43" customFormat="false" ht="15" hidden="false" customHeight="false" outlineLevel="0" collapsed="false">
      <c r="A43" s="21" t="s">
        <v>384</v>
      </c>
      <c r="B43" s="21" t="s">
        <v>897</v>
      </c>
      <c r="C43" s="1" t="n">
        <v>1</v>
      </c>
      <c r="E43" s="15" t="s">
        <v>1082</v>
      </c>
      <c r="F43" s="15" t="n">
        <v>57</v>
      </c>
      <c r="G43" s="1" t="n">
        <v>4</v>
      </c>
      <c r="H43" s="1" t="s">
        <v>1165</v>
      </c>
      <c r="I43" s="1" t="n">
        <v>0</v>
      </c>
      <c r="AH43" s="1" t="s">
        <v>379</v>
      </c>
      <c r="AI43" s="1" t="s">
        <v>1214</v>
      </c>
      <c r="AJ43" s="1" t="s">
        <v>379</v>
      </c>
      <c r="AK43" s="1" t="n">
        <v>1</v>
      </c>
      <c r="AL43" s="1" t="n">
        <v>1</v>
      </c>
      <c r="AM43" s="1" t="n">
        <v>1</v>
      </c>
      <c r="AN43" s="1" t="n">
        <v>1</v>
      </c>
      <c r="AO43" s="1" t="n">
        <v>0</v>
      </c>
    </row>
    <row r="44" customFormat="false" ht="15" hidden="false" customHeight="false" outlineLevel="0" collapsed="false">
      <c r="A44" s="1" t="s">
        <v>353</v>
      </c>
      <c r="B44" s="1" t="s">
        <v>1182</v>
      </c>
      <c r="C44" s="1" t="n">
        <v>5</v>
      </c>
      <c r="E44" s="15" t="s">
        <v>1082</v>
      </c>
      <c r="F44" s="15" t="s">
        <v>524</v>
      </c>
      <c r="G44" s="1" t="n">
        <v>4</v>
      </c>
      <c r="H44" s="1" t="s">
        <v>1215</v>
      </c>
      <c r="I44" s="1" t="n">
        <v>6</v>
      </c>
      <c r="AH44" s="1" t="s">
        <v>388</v>
      </c>
      <c r="AI44" s="1" t="s">
        <v>1216</v>
      </c>
      <c r="AJ44" s="1" t="s">
        <v>388</v>
      </c>
      <c r="AK44" s="1" t="n">
        <v>0</v>
      </c>
      <c r="AL44" s="1" t="n">
        <v>0</v>
      </c>
      <c r="AM44" s="1" t="n">
        <v>0</v>
      </c>
      <c r="AN44" s="1" t="n">
        <v>0</v>
      </c>
      <c r="AO44" s="1" t="n">
        <v>1</v>
      </c>
    </row>
    <row r="45" customFormat="false" ht="15" hidden="false" customHeight="false" outlineLevel="0" collapsed="false">
      <c r="A45" s="1" t="s">
        <v>544</v>
      </c>
      <c r="B45" s="1" t="s">
        <v>912</v>
      </c>
      <c r="C45" s="1" t="n">
        <v>3</v>
      </c>
      <c r="E45" s="15" t="s">
        <v>1082</v>
      </c>
      <c r="F45" s="15" t="n">
        <v>695</v>
      </c>
      <c r="G45" s="1" t="n">
        <v>4</v>
      </c>
      <c r="H45" s="1" t="s">
        <v>1165</v>
      </c>
      <c r="I45" s="1" t="n">
        <v>0</v>
      </c>
      <c r="AH45" s="1" t="s">
        <v>398</v>
      </c>
      <c r="AI45" s="1" t="s">
        <v>1217</v>
      </c>
      <c r="AJ45" s="1" t="s">
        <v>398</v>
      </c>
      <c r="AK45" s="1" t="n">
        <v>1</v>
      </c>
      <c r="AL45" s="1" t="n">
        <v>1</v>
      </c>
      <c r="AM45" s="1" t="n">
        <v>1</v>
      </c>
      <c r="AN45" s="1" t="n">
        <v>1</v>
      </c>
      <c r="AO45" s="1" t="n">
        <v>1</v>
      </c>
    </row>
    <row r="46" customFormat="false" ht="15" hidden="false" customHeight="false" outlineLevel="0" collapsed="false">
      <c r="A46" s="1" t="s">
        <v>539</v>
      </c>
      <c r="B46" s="20" t="s">
        <v>864</v>
      </c>
      <c r="C46" s="1" t="n">
        <v>6</v>
      </c>
      <c r="E46" s="15" t="s">
        <v>1082</v>
      </c>
      <c r="F46" s="15" t="n">
        <v>47</v>
      </c>
      <c r="G46" s="1" t="n">
        <v>4</v>
      </c>
      <c r="H46" s="1" t="s">
        <v>1165</v>
      </c>
      <c r="I46" s="1" t="n">
        <v>0</v>
      </c>
      <c r="AH46" s="1" t="s">
        <v>408</v>
      </c>
      <c r="AI46" s="1" t="s">
        <v>1213</v>
      </c>
      <c r="AJ46" s="1" t="s">
        <v>408</v>
      </c>
      <c r="AK46" s="1" t="n">
        <v>1</v>
      </c>
      <c r="AL46" s="1" t="n">
        <v>1</v>
      </c>
      <c r="AM46" s="1" t="n">
        <v>1</v>
      </c>
      <c r="AN46" s="1" t="n">
        <v>1</v>
      </c>
      <c r="AO46" s="1" t="n">
        <v>1</v>
      </c>
    </row>
    <row r="47" customFormat="false" ht="15" hidden="false" customHeight="false" outlineLevel="0" collapsed="false">
      <c r="A47" s="1" t="s">
        <v>499</v>
      </c>
      <c r="B47" s="20" t="s">
        <v>864</v>
      </c>
      <c r="C47" s="1" t="n">
        <v>6</v>
      </c>
      <c r="E47" s="15" t="s">
        <v>1082</v>
      </c>
      <c r="F47" s="15" t="s">
        <v>532</v>
      </c>
      <c r="G47" s="1" t="n">
        <v>4</v>
      </c>
      <c r="H47" s="1" t="s">
        <v>1204</v>
      </c>
      <c r="I47" s="1" t="n">
        <v>0</v>
      </c>
      <c r="AH47" s="1" t="s">
        <v>421</v>
      </c>
      <c r="AI47" s="1" t="s">
        <v>1218</v>
      </c>
      <c r="AJ47" s="1" t="s">
        <v>421</v>
      </c>
      <c r="AK47" s="1" t="n">
        <v>0</v>
      </c>
      <c r="AL47" s="1" t="n">
        <v>0</v>
      </c>
      <c r="AM47" s="1" t="n">
        <v>1</v>
      </c>
      <c r="AN47" s="1" t="n">
        <v>1</v>
      </c>
      <c r="AO47" s="1" t="n">
        <v>1</v>
      </c>
    </row>
    <row r="48" customFormat="false" ht="15" hidden="false" customHeight="false" outlineLevel="0" collapsed="false">
      <c r="A48" s="1" t="s">
        <v>558</v>
      </c>
      <c r="B48" s="21" t="s">
        <v>955</v>
      </c>
      <c r="C48" s="1" t="n">
        <v>2</v>
      </c>
      <c r="E48" s="15" t="s">
        <v>253</v>
      </c>
      <c r="F48" s="15" t="s">
        <v>540</v>
      </c>
      <c r="G48" s="1" t="n">
        <v>2</v>
      </c>
      <c r="H48" s="1" t="s">
        <v>1219</v>
      </c>
      <c r="I48" s="1" t="n">
        <v>1</v>
      </c>
      <c r="AH48" s="1" t="s">
        <v>543</v>
      </c>
      <c r="AI48" s="1" t="s">
        <v>1220</v>
      </c>
      <c r="AJ48" s="1" t="s">
        <v>543</v>
      </c>
      <c r="AK48" s="1" t="n">
        <v>1</v>
      </c>
      <c r="AL48" s="1" t="n">
        <v>1</v>
      </c>
      <c r="AM48" s="1" t="n">
        <v>1</v>
      </c>
      <c r="AN48" s="1" t="n">
        <v>1</v>
      </c>
      <c r="AO48" s="1" t="n">
        <v>1</v>
      </c>
    </row>
    <row r="49" customFormat="false" ht="15" hidden="false" customHeight="false" outlineLevel="0" collapsed="false">
      <c r="A49" s="1" t="s">
        <v>457</v>
      </c>
      <c r="B49" s="1" t="s">
        <v>927</v>
      </c>
      <c r="C49" s="1" t="n">
        <v>4</v>
      </c>
      <c r="E49" s="15" t="s">
        <v>1082</v>
      </c>
      <c r="F49" s="15" t="n">
        <v>387</v>
      </c>
      <c r="G49" s="1" t="n">
        <v>2</v>
      </c>
      <c r="H49" s="1" t="s">
        <v>1165</v>
      </c>
      <c r="I49" s="1" t="n">
        <v>0</v>
      </c>
      <c r="AH49" s="1" t="s">
        <v>429</v>
      </c>
      <c r="AI49" s="1" t="s">
        <v>1221</v>
      </c>
      <c r="AJ49" s="1" t="s">
        <v>429</v>
      </c>
      <c r="AK49" s="1" t="n">
        <v>1</v>
      </c>
      <c r="AL49" s="1" t="n">
        <v>1</v>
      </c>
      <c r="AM49" s="1" t="n">
        <v>1</v>
      </c>
      <c r="AN49" s="1" t="n">
        <v>1</v>
      </c>
      <c r="AO49" s="1" t="n">
        <v>1</v>
      </c>
    </row>
    <row r="50" customFormat="false" ht="15" hidden="false" customHeight="false" outlineLevel="0" collapsed="false">
      <c r="A50" s="1" t="s">
        <v>314</v>
      </c>
      <c r="B50" s="1" t="s">
        <v>927</v>
      </c>
      <c r="C50" s="1" t="n">
        <v>4</v>
      </c>
      <c r="E50" s="15" t="s">
        <v>1082</v>
      </c>
      <c r="F50" s="15" t="n">
        <v>68</v>
      </c>
      <c r="G50" s="1" t="n">
        <v>2</v>
      </c>
      <c r="H50" s="1" t="s">
        <v>1165</v>
      </c>
      <c r="I50" s="1" t="n">
        <v>0</v>
      </c>
      <c r="AH50" s="1" t="s">
        <v>548</v>
      </c>
      <c r="AI50" s="1" t="s">
        <v>1222</v>
      </c>
      <c r="AJ50" s="1" t="s">
        <v>548</v>
      </c>
      <c r="AK50" s="1" t="n">
        <v>1</v>
      </c>
      <c r="AL50" s="1" t="n">
        <v>1</v>
      </c>
      <c r="AM50" s="1" t="n">
        <v>1</v>
      </c>
      <c r="AN50" s="1" t="n">
        <v>1</v>
      </c>
      <c r="AO50" s="1" t="n">
        <v>1</v>
      </c>
    </row>
    <row r="51" customFormat="false" ht="15" hidden="false" customHeight="false" outlineLevel="0" collapsed="false">
      <c r="A51" s="1" t="s">
        <v>144</v>
      </c>
      <c r="B51" s="1" t="s">
        <v>897</v>
      </c>
      <c r="C51" s="1" t="n">
        <v>1</v>
      </c>
      <c r="E51" s="15" t="s">
        <v>1082</v>
      </c>
      <c r="F51" s="15" t="n">
        <v>591</v>
      </c>
      <c r="G51" s="1" t="n">
        <v>2</v>
      </c>
      <c r="H51" s="1" t="s">
        <v>1165</v>
      </c>
      <c r="I51" s="1" t="n">
        <v>0</v>
      </c>
      <c r="AH51" s="1" t="s">
        <v>552</v>
      </c>
      <c r="AI51" s="1" t="s">
        <v>1223</v>
      </c>
      <c r="AJ51" s="1" t="s">
        <v>552</v>
      </c>
      <c r="AK51" s="1" t="n">
        <v>1</v>
      </c>
      <c r="AL51" s="1" t="n">
        <v>1</v>
      </c>
      <c r="AM51" s="1" t="n">
        <v>1</v>
      </c>
      <c r="AN51" s="1" t="n">
        <v>1</v>
      </c>
      <c r="AO51" s="1" t="n">
        <v>1</v>
      </c>
    </row>
    <row r="52" customFormat="false" ht="15" hidden="false" customHeight="false" outlineLevel="0" collapsed="false">
      <c r="A52" s="1" t="s">
        <v>565</v>
      </c>
      <c r="B52" s="1" t="s">
        <v>1182</v>
      </c>
      <c r="C52" s="1" t="n">
        <v>5</v>
      </c>
      <c r="E52" s="15" t="s">
        <v>1082</v>
      </c>
      <c r="F52" s="15" t="n">
        <v>607</v>
      </c>
      <c r="G52" s="1" t="n">
        <v>2</v>
      </c>
      <c r="H52" s="1" t="s">
        <v>1165</v>
      </c>
      <c r="I52" s="1" t="n">
        <v>0</v>
      </c>
      <c r="AH52" s="1" t="s">
        <v>437</v>
      </c>
      <c r="AI52" s="1" t="s">
        <v>1224</v>
      </c>
      <c r="AJ52" s="1" t="s">
        <v>437</v>
      </c>
      <c r="AK52" s="1" t="n">
        <v>1</v>
      </c>
      <c r="AL52" s="1" t="n">
        <v>1</v>
      </c>
      <c r="AM52" s="1" t="n">
        <v>1</v>
      </c>
      <c r="AN52" s="1" t="n">
        <v>1</v>
      </c>
      <c r="AO52" s="1" t="n">
        <v>1</v>
      </c>
    </row>
    <row r="53" customFormat="false" ht="15" hidden="false" customHeight="false" outlineLevel="0" collapsed="false">
      <c r="A53" s="21" t="s">
        <v>475</v>
      </c>
      <c r="B53" s="21" t="s">
        <v>1182</v>
      </c>
      <c r="C53" s="1" t="n">
        <v>5</v>
      </c>
      <c r="E53" s="15" t="s">
        <v>1082</v>
      </c>
      <c r="F53" s="15" t="n">
        <v>69</v>
      </c>
      <c r="G53" s="1" t="n">
        <v>2</v>
      </c>
      <c r="H53" s="1" t="s">
        <v>1165</v>
      </c>
      <c r="I53" s="1" t="n">
        <v>0</v>
      </c>
      <c r="AH53" s="1" t="s">
        <v>444</v>
      </c>
      <c r="AI53" s="1" t="s">
        <v>1225</v>
      </c>
      <c r="AJ53" s="1" t="s">
        <v>444</v>
      </c>
      <c r="AK53" s="1" t="n">
        <v>1</v>
      </c>
      <c r="AL53" s="1" t="n">
        <v>1</v>
      </c>
      <c r="AM53" s="1" t="n">
        <v>1</v>
      </c>
      <c r="AN53" s="1" t="n">
        <v>1</v>
      </c>
      <c r="AO53" s="1" t="n">
        <v>1</v>
      </c>
    </row>
    <row r="54" customFormat="false" ht="15" hidden="false" customHeight="false" outlineLevel="0" collapsed="false">
      <c r="A54" s="1" t="s">
        <v>277</v>
      </c>
      <c r="B54" s="1" t="s">
        <v>927</v>
      </c>
      <c r="C54" s="1" t="n">
        <v>4</v>
      </c>
      <c r="E54" s="15" t="s">
        <v>1082</v>
      </c>
      <c r="F54" s="15" t="n">
        <v>646</v>
      </c>
      <c r="G54" s="1" t="n">
        <v>2</v>
      </c>
      <c r="H54" s="1" t="s">
        <v>1165</v>
      </c>
      <c r="I54" s="1" t="n">
        <v>0</v>
      </c>
      <c r="AH54" s="1" t="s">
        <v>452</v>
      </c>
      <c r="AI54" s="1" t="s">
        <v>1226</v>
      </c>
      <c r="AJ54" s="1" t="s">
        <v>452</v>
      </c>
      <c r="AK54" s="1" t="n">
        <v>1</v>
      </c>
      <c r="AL54" s="1" t="n">
        <v>1</v>
      </c>
      <c r="AM54" s="1" t="n">
        <v>1</v>
      </c>
      <c r="AN54" s="1" t="n">
        <v>1</v>
      </c>
      <c r="AO54" s="1" t="n">
        <v>0</v>
      </c>
      <c r="AR54" s="17"/>
    </row>
    <row r="55" customFormat="false" ht="15" hidden="false" customHeight="false" outlineLevel="0" collapsed="false">
      <c r="A55" s="1" t="s">
        <v>102</v>
      </c>
      <c r="B55" s="1" t="s">
        <v>897</v>
      </c>
      <c r="C55" s="1" t="n">
        <v>1</v>
      </c>
      <c r="E55" s="15" t="s">
        <v>1082</v>
      </c>
      <c r="F55" s="15" t="n">
        <v>645</v>
      </c>
      <c r="G55" s="1" t="n">
        <v>2</v>
      </c>
      <c r="H55" s="1" t="s">
        <v>1165</v>
      </c>
      <c r="I55" s="1" t="n">
        <v>0</v>
      </c>
      <c r="AH55" s="1" t="s">
        <v>462</v>
      </c>
      <c r="AI55" s="1" t="s">
        <v>1227</v>
      </c>
      <c r="AJ55" s="1" t="s">
        <v>462</v>
      </c>
      <c r="AK55" s="1" t="n">
        <v>1</v>
      </c>
      <c r="AL55" s="1" t="n">
        <v>1</v>
      </c>
      <c r="AM55" s="1" t="n">
        <v>1</v>
      </c>
      <c r="AN55" s="1" t="n">
        <v>0</v>
      </c>
      <c r="AO55" s="1" t="n">
        <v>1</v>
      </c>
      <c r="AR55" s="17"/>
    </row>
    <row r="56" customFormat="false" ht="15" hidden="false" customHeight="false" outlineLevel="0" collapsed="false">
      <c r="A56" s="1" t="s">
        <v>531</v>
      </c>
      <c r="B56" s="1" t="s">
        <v>1182</v>
      </c>
      <c r="C56" s="1" t="n">
        <v>5</v>
      </c>
      <c r="E56" s="15" t="s">
        <v>1082</v>
      </c>
      <c r="F56" s="15" t="n">
        <v>571</v>
      </c>
      <c r="G56" s="1" t="n">
        <v>2</v>
      </c>
      <c r="H56" s="1" t="s">
        <v>1165</v>
      </c>
      <c r="I56" s="1" t="n">
        <v>0</v>
      </c>
      <c r="AH56" s="1" t="s">
        <v>122</v>
      </c>
      <c r="AI56" s="1" t="s">
        <v>1228</v>
      </c>
      <c r="AJ56" s="1" t="s">
        <v>122</v>
      </c>
      <c r="AK56" s="1" t="n">
        <v>1</v>
      </c>
      <c r="AL56" s="1" t="n">
        <v>0</v>
      </c>
      <c r="AM56" s="1" t="n">
        <v>1</v>
      </c>
      <c r="AN56" s="1" t="n">
        <v>1</v>
      </c>
      <c r="AO56" s="1" t="n">
        <v>0</v>
      </c>
    </row>
    <row r="57" customFormat="false" ht="15" hidden="false" customHeight="false" outlineLevel="0" collapsed="false">
      <c r="A57" s="1" t="s">
        <v>132</v>
      </c>
      <c r="B57" s="1" t="s">
        <v>1229</v>
      </c>
      <c r="C57" s="1" t="n">
        <v>9</v>
      </c>
      <c r="E57" s="15" t="s">
        <v>1082</v>
      </c>
      <c r="F57" s="15" t="n">
        <v>655</v>
      </c>
      <c r="G57" s="1" t="n">
        <v>2</v>
      </c>
      <c r="H57" s="1" t="s">
        <v>1165</v>
      </c>
      <c r="I57" s="1" t="n">
        <v>0</v>
      </c>
      <c r="AH57" s="1" t="s">
        <v>164</v>
      </c>
      <c r="AI57" s="1" t="s">
        <v>1230</v>
      </c>
      <c r="AJ57" s="1" t="s">
        <v>164</v>
      </c>
      <c r="AK57" s="1" t="n">
        <v>0</v>
      </c>
      <c r="AL57" s="1" t="n">
        <v>0</v>
      </c>
      <c r="AM57" s="1" t="n">
        <v>0</v>
      </c>
      <c r="AN57" s="1" t="n">
        <v>0</v>
      </c>
      <c r="AO57" s="1" t="n">
        <v>1</v>
      </c>
    </row>
    <row r="58" customFormat="false" ht="15" hidden="false" customHeight="false" outlineLevel="0" collapsed="false">
      <c r="A58" s="21" t="s">
        <v>487</v>
      </c>
      <c r="B58" s="21" t="s">
        <v>912</v>
      </c>
      <c r="C58" s="1" t="n">
        <v>3</v>
      </c>
      <c r="E58" s="15" t="s">
        <v>1082</v>
      </c>
      <c r="F58" s="15" t="n">
        <v>702</v>
      </c>
      <c r="G58" s="1" t="n">
        <v>2</v>
      </c>
      <c r="H58" s="1" t="s">
        <v>1165</v>
      </c>
      <c r="I58" s="1" t="n">
        <v>0</v>
      </c>
      <c r="AH58" s="1" t="s">
        <v>485</v>
      </c>
      <c r="AI58" s="1" t="s">
        <v>1231</v>
      </c>
      <c r="AJ58" s="1" t="s">
        <v>485</v>
      </c>
      <c r="AK58" s="1" t="n">
        <v>1</v>
      </c>
      <c r="AL58" s="1" t="n">
        <v>1</v>
      </c>
      <c r="AM58" s="1" t="n">
        <v>1</v>
      </c>
      <c r="AN58" s="1" t="n">
        <v>1</v>
      </c>
      <c r="AO58" s="1" t="n">
        <v>1</v>
      </c>
    </row>
    <row r="59" customFormat="false" ht="15" hidden="false" customHeight="false" outlineLevel="0" collapsed="false">
      <c r="E59" s="15" t="s">
        <v>1082</v>
      </c>
      <c r="F59" s="15" t="n">
        <v>710</v>
      </c>
      <c r="G59" s="1" t="n">
        <v>2</v>
      </c>
      <c r="H59" s="1" t="s">
        <v>1165</v>
      </c>
      <c r="I59" s="1" t="n">
        <v>0</v>
      </c>
      <c r="AH59" s="1" t="s">
        <v>494</v>
      </c>
      <c r="AI59" s="1" t="s">
        <v>1216</v>
      </c>
      <c r="AJ59" s="1" t="s">
        <v>494</v>
      </c>
      <c r="AK59" s="1" t="n">
        <v>0</v>
      </c>
      <c r="AL59" s="1" t="n">
        <v>0</v>
      </c>
      <c r="AM59" s="1" t="n">
        <v>0</v>
      </c>
      <c r="AN59" s="1" t="n">
        <v>0</v>
      </c>
      <c r="AO59" s="1" t="n">
        <v>1</v>
      </c>
    </row>
    <row r="60" customFormat="false" ht="15" hidden="false" customHeight="false" outlineLevel="0" collapsed="false">
      <c r="E60" s="15" t="s">
        <v>1082</v>
      </c>
      <c r="F60" s="15" t="n">
        <v>581</v>
      </c>
      <c r="G60" s="1" t="n">
        <v>2</v>
      </c>
      <c r="H60" s="1" t="s">
        <v>1165</v>
      </c>
      <c r="I60" s="1" t="n">
        <v>0</v>
      </c>
      <c r="AH60" s="1" t="s">
        <v>503</v>
      </c>
      <c r="AI60" s="1" t="s">
        <v>1232</v>
      </c>
      <c r="AJ60" s="1" t="s">
        <v>503</v>
      </c>
      <c r="AK60" s="1" t="n">
        <v>1</v>
      </c>
      <c r="AL60" s="1" t="n">
        <v>1</v>
      </c>
      <c r="AM60" s="1" t="n">
        <v>1</v>
      </c>
      <c r="AN60" s="1" t="n">
        <v>1</v>
      </c>
      <c r="AO60" s="1" t="n">
        <v>1</v>
      </c>
    </row>
    <row r="61" customFormat="false" ht="15" hidden="false" customHeight="false" outlineLevel="0" collapsed="false">
      <c r="E61" s="15" t="s">
        <v>1082</v>
      </c>
      <c r="F61" s="15" t="n">
        <v>585</v>
      </c>
      <c r="G61" s="1" t="n">
        <v>2</v>
      </c>
      <c r="H61" s="1" t="s">
        <v>1165</v>
      </c>
      <c r="I61" s="1" t="n">
        <v>0</v>
      </c>
      <c r="AH61" s="1" t="s">
        <v>578</v>
      </c>
      <c r="AI61" s="1" t="s">
        <v>1233</v>
      </c>
      <c r="AJ61" s="1" t="s">
        <v>578</v>
      </c>
      <c r="AK61" s="1" t="n">
        <v>0</v>
      </c>
      <c r="AL61" s="1" t="n">
        <v>0</v>
      </c>
      <c r="AM61" s="1" t="n">
        <v>0</v>
      </c>
      <c r="AN61" s="1" t="n">
        <v>0</v>
      </c>
      <c r="AO61" s="1" t="n">
        <v>0</v>
      </c>
    </row>
    <row r="62" customFormat="false" ht="15" hidden="false" customHeight="false" outlineLevel="0" collapsed="false">
      <c r="E62" s="15" t="s">
        <v>1082</v>
      </c>
      <c r="F62" s="15" t="s">
        <v>545</v>
      </c>
      <c r="G62" s="1" t="n">
        <v>2</v>
      </c>
      <c r="H62" s="1" t="s">
        <v>1204</v>
      </c>
      <c r="I62" s="1" t="n">
        <v>0</v>
      </c>
      <c r="AH62" s="1" t="s">
        <v>477</v>
      </c>
      <c r="AI62" s="1" t="s">
        <v>1234</v>
      </c>
      <c r="AJ62" s="1" t="s">
        <v>477</v>
      </c>
      <c r="AK62" s="1" t="n">
        <v>1</v>
      </c>
      <c r="AL62" s="1" t="n">
        <v>1</v>
      </c>
      <c r="AM62" s="1" t="n">
        <v>1</v>
      </c>
      <c r="AN62" s="1" t="n">
        <v>1</v>
      </c>
      <c r="AO62" s="1" t="n">
        <v>1</v>
      </c>
    </row>
    <row r="63" customFormat="false" ht="15" hidden="false" customHeight="false" outlineLevel="0" collapsed="false">
      <c r="E63" s="15" t="s">
        <v>1082</v>
      </c>
      <c r="F63" s="15" t="s">
        <v>549</v>
      </c>
      <c r="G63" s="1" t="n">
        <v>2</v>
      </c>
      <c r="H63" s="1" t="s">
        <v>1204</v>
      </c>
      <c r="I63" s="1" t="n">
        <v>0</v>
      </c>
      <c r="AH63" s="1" t="s">
        <v>581</v>
      </c>
      <c r="AI63" s="1" t="s">
        <v>1235</v>
      </c>
      <c r="AJ63" s="1" t="s">
        <v>581</v>
      </c>
      <c r="AK63" s="1" t="n">
        <v>0</v>
      </c>
      <c r="AL63" s="1" t="n">
        <v>0</v>
      </c>
      <c r="AM63" s="1" t="n">
        <v>0</v>
      </c>
      <c r="AN63" s="1" t="n">
        <v>0</v>
      </c>
      <c r="AO63" s="1" t="n">
        <v>0</v>
      </c>
    </row>
    <row r="64" customFormat="false" ht="15" hidden="false" customHeight="false" outlineLevel="0" collapsed="false">
      <c r="E64" s="15" t="s">
        <v>1082</v>
      </c>
      <c r="F64" s="15" t="s">
        <v>572</v>
      </c>
      <c r="G64" s="1" t="n">
        <v>2</v>
      </c>
      <c r="H64" s="1" t="s">
        <v>1204</v>
      </c>
      <c r="I64" s="1" t="n">
        <v>0</v>
      </c>
      <c r="AH64" s="1" t="s">
        <v>584</v>
      </c>
      <c r="AI64" s="1" t="s">
        <v>1236</v>
      </c>
      <c r="AJ64" s="1" t="s">
        <v>584</v>
      </c>
      <c r="AK64" s="1" t="n">
        <v>1</v>
      </c>
      <c r="AL64" s="1" t="n">
        <v>1</v>
      </c>
      <c r="AM64" s="1" t="n">
        <v>1</v>
      </c>
      <c r="AN64" s="1" t="n">
        <v>1</v>
      </c>
      <c r="AO64" s="1" t="n">
        <v>0</v>
      </c>
    </row>
    <row r="65" customFormat="false" ht="15" hidden="false" customHeight="false" outlineLevel="0" collapsed="false">
      <c r="E65" s="15" t="s">
        <v>1082</v>
      </c>
      <c r="F65" s="15" t="s">
        <v>585</v>
      </c>
      <c r="G65" s="1" t="n">
        <v>1</v>
      </c>
      <c r="H65" s="1" t="s">
        <v>1165</v>
      </c>
      <c r="I65" s="1" t="n">
        <v>0</v>
      </c>
      <c r="AH65" s="1" t="s">
        <v>587</v>
      </c>
      <c r="AI65" s="1" t="s">
        <v>1237</v>
      </c>
      <c r="AJ65" s="1" t="s">
        <v>587</v>
      </c>
      <c r="AK65" s="1" t="n">
        <v>1</v>
      </c>
      <c r="AL65" s="1" t="n">
        <v>1</v>
      </c>
      <c r="AM65" s="1" t="n">
        <v>1</v>
      </c>
      <c r="AN65" s="1" t="n">
        <v>1</v>
      </c>
      <c r="AO65" s="1" t="n">
        <v>0</v>
      </c>
    </row>
    <row r="66" customFormat="false" ht="15" hidden="false" customHeight="false" outlineLevel="0" collapsed="false">
      <c r="E66" s="15" t="s">
        <v>1082</v>
      </c>
      <c r="F66" s="15" t="s">
        <v>588</v>
      </c>
      <c r="G66" s="1" t="n">
        <v>1</v>
      </c>
      <c r="H66" s="1" t="s">
        <v>1165</v>
      </c>
      <c r="I66" s="1" t="n">
        <v>0</v>
      </c>
      <c r="AH66" s="1" t="s">
        <v>591</v>
      </c>
      <c r="AI66" s="1" t="s">
        <v>1238</v>
      </c>
      <c r="AJ66" s="1" t="s">
        <v>591</v>
      </c>
      <c r="AK66" s="1" t="n">
        <v>0</v>
      </c>
      <c r="AL66" s="1" t="n">
        <v>1</v>
      </c>
      <c r="AM66" s="1" t="n">
        <v>0</v>
      </c>
      <c r="AN66" s="1" t="n">
        <v>1</v>
      </c>
      <c r="AO66" s="1" t="n">
        <v>0</v>
      </c>
    </row>
    <row r="67" customFormat="false" ht="15" hidden="false" customHeight="false" outlineLevel="0" collapsed="false">
      <c r="E67" s="15" t="s">
        <v>1082</v>
      </c>
      <c r="F67" s="15" t="s">
        <v>592</v>
      </c>
      <c r="G67" s="1" t="n">
        <v>1</v>
      </c>
      <c r="H67" s="1" t="s">
        <v>1165</v>
      </c>
      <c r="I67" s="1" t="n">
        <v>0</v>
      </c>
      <c r="AH67" s="1" t="s">
        <v>595</v>
      </c>
      <c r="AI67" s="1" t="s">
        <v>1239</v>
      </c>
      <c r="AJ67" s="1" t="s">
        <v>595</v>
      </c>
      <c r="AK67" s="1" t="n">
        <v>0</v>
      </c>
      <c r="AL67" s="1" t="n">
        <v>0</v>
      </c>
      <c r="AM67" s="1" t="n">
        <v>0</v>
      </c>
      <c r="AN67" s="1" t="n">
        <v>1</v>
      </c>
      <c r="AO67" s="1" t="n">
        <v>0</v>
      </c>
    </row>
    <row r="68" customFormat="false" ht="15" hidden="false" customHeight="false" outlineLevel="0" collapsed="false">
      <c r="E68" s="15" t="s">
        <v>1082</v>
      </c>
      <c r="F68" s="15" t="s">
        <v>596</v>
      </c>
      <c r="G68" s="1" t="n">
        <v>1</v>
      </c>
      <c r="H68" s="1" t="s">
        <v>1165</v>
      </c>
      <c r="I68" s="1" t="n">
        <v>0</v>
      </c>
      <c r="AH68" s="1" t="s">
        <v>599</v>
      </c>
      <c r="AI68" s="1" t="s">
        <v>1240</v>
      </c>
      <c r="AJ68" s="1" t="s">
        <v>599</v>
      </c>
      <c r="AK68" s="1" t="n">
        <v>1</v>
      </c>
      <c r="AL68" s="1" t="n">
        <v>1</v>
      </c>
      <c r="AM68" s="1" t="n">
        <v>1</v>
      </c>
      <c r="AN68" s="1" t="n">
        <v>1</v>
      </c>
      <c r="AO68" s="1" t="n">
        <v>0</v>
      </c>
    </row>
    <row r="69" customFormat="false" ht="15" hidden="false" customHeight="false" outlineLevel="0" collapsed="false">
      <c r="E69" s="15" t="s">
        <v>1082</v>
      </c>
      <c r="F69" s="15" t="s">
        <v>600</v>
      </c>
      <c r="G69" s="1" t="n">
        <v>1</v>
      </c>
      <c r="H69" s="1" t="s">
        <v>1165</v>
      </c>
      <c r="I69" s="1" t="n">
        <v>0</v>
      </c>
      <c r="AH69" s="1" t="s">
        <v>603</v>
      </c>
      <c r="AI69" s="1" t="s">
        <v>1097</v>
      </c>
      <c r="AJ69" s="1" t="s">
        <v>603</v>
      </c>
      <c r="AK69" s="1" t="n">
        <v>1</v>
      </c>
      <c r="AL69" s="1" t="n">
        <v>1</v>
      </c>
      <c r="AM69" s="1" t="n">
        <v>0</v>
      </c>
      <c r="AN69" s="1" t="n">
        <v>1</v>
      </c>
      <c r="AO69" s="1" t="n">
        <v>1</v>
      </c>
    </row>
    <row r="70" customFormat="false" ht="15" hidden="false" customHeight="false" outlineLevel="0" collapsed="false">
      <c r="E70" s="15" t="s">
        <v>1082</v>
      </c>
      <c r="F70" s="15" t="s">
        <v>604</v>
      </c>
      <c r="G70" s="1" t="n">
        <v>1</v>
      </c>
      <c r="H70" s="1" t="s">
        <v>1165</v>
      </c>
      <c r="I70" s="1" t="n">
        <v>0</v>
      </c>
      <c r="AH70" s="1" t="s">
        <v>469</v>
      </c>
      <c r="AI70" s="1" t="s">
        <v>1241</v>
      </c>
      <c r="AJ70" s="1" t="s">
        <v>469</v>
      </c>
      <c r="AK70" s="1" t="n">
        <v>1</v>
      </c>
      <c r="AL70" s="1" t="n">
        <v>1</v>
      </c>
      <c r="AM70" s="1" t="n">
        <v>1</v>
      </c>
      <c r="AN70" s="1" t="n">
        <v>1</v>
      </c>
      <c r="AO70" s="1" t="n">
        <v>0</v>
      </c>
    </row>
    <row r="71" customFormat="false" ht="15" hidden="false" customHeight="false" outlineLevel="0" collapsed="false">
      <c r="E71" s="15" t="s">
        <v>1082</v>
      </c>
      <c r="F71" s="15" t="s">
        <v>607</v>
      </c>
      <c r="G71" s="1" t="n">
        <v>1</v>
      </c>
      <c r="H71" s="1" t="s">
        <v>1165</v>
      </c>
      <c r="I71" s="1" t="n">
        <v>0</v>
      </c>
      <c r="AH71" s="1" t="s">
        <v>460</v>
      </c>
      <c r="AI71" s="1" t="s">
        <v>1242</v>
      </c>
      <c r="AJ71" s="1" t="s">
        <v>460</v>
      </c>
      <c r="AK71" s="1" t="n">
        <v>1</v>
      </c>
      <c r="AL71" s="1" t="n">
        <v>1</v>
      </c>
      <c r="AM71" s="1" t="n">
        <v>1</v>
      </c>
      <c r="AN71" s="1" t="n">
        <v>1</v>
      </c>
      <c r="AO71" s="1" t="n">
        <v>0</v>
      </c>
    </row>
    <row r="72" customFormat="false" ht="15" hidden="false" customHeight="false" outlineLevel="0" collapsed="false">
      <c r="E72" s="15" t="s">
        <v>1082</v>
      </c>
      <c r="F72" s="15" t="s">
        <v>611</v>
      </c>
      <c r="G72" s="1" t="n">
        <v>1</v>
      </c>
      <c r="H72" s="1" t="s">
        <v>1165</v>
      </c>
      <c r="I72" s="1" t="n">
        <v>0</v>
      </c>
      <c r="AH72" s="1" t="s">
        <v>614</v>
      </c>
      <c r="AI72" s="1" t="s">
        <v>1243</v>
      </c>
      <c r="AJ72" s="1" t="s">
        <v>614</v>
      </c>
      <c r="AK72" s="1" t="n">
        <v>0</v>
      </c>
      <c r="AL72" s="1" t="n">
        <v>0</v>
      </c>
      <c r="AM72" s="1" t="n">
        <v>0</v>
      </c>
      <c r="AN72" s="1" t="n">
        <v>0</v>
      </c>
      <c r="AO72" s="1" t="n">
        <v>0</v>
      </c>
    </row>
    <row r="73" customFormat="false" ht="15" hidden="false" customHeight="false" outlineLevel="0" collapsed="false">
      <c r="E73" s="15" t="s">
        <v>1082</v>
      </c>
      <c r="F73" s="15" t="s">
        <v>615</v>
      </c>
      <c r="G73" s="1" t="n">
        <v>1</v>
      </c>
      <c r="H73" s="1" t="s">
        <v>1165</v>
      </c>
      <c r="I73" s="1" t="n">
        <v>0</v>
      </c>
      <c r="AH73" s="1" t="s">
        <v>619</v>
      </c>
      <c r="AI73" s="1" t="s">
        <v>1244</v>
      </c>
      <c r="AJ73" s="1" t="s">
        <v>619</v>
      </c>
      <c r="AK73" s="1" t="n">
        <v>0</v>
      </c>
      <c r="AL73" s="1" t="n">
        <v>0</v>
      </c>
      <c r="AM73" s="1" t="n">
        <v>1</v>
      </c>
      <c r="AN73" s="1" t="n">
        <v>1</v>
      </c>
      <c r="AO73" s="1" t="n">
        <v>0</v>
      </c>
    </row>
    <row r="74" customFormat="false" ht="15" hidden="false" customHeight="false" outlineLevel="0" collapsed="false">
      <c r="E74" s="15" t="s">
        <v>1082</v>
      </c>
      <c r="F74" s="15" t="s">
        <v>620</v>
      </c>
      <c r="G74" s="1" t="n">
        <v>1</v>
      </c>
      <c r="H74" s="1" t="s">
        <v>1165</v>
      </c>
      <c r="I74" s="1" t="n">
        <v>0</v>
      </c>
      <c r="AH74" s="1" t="s">
        <v>378</v>
      </c>
      <c r="AI74" s="1" t="s">
        <v>1245</v>
      </c>
      <c r="AJ74" s="1" t="s">
        <v>378</v>
      </c>
      <c r="AK74" s="1" t="n">
        <v>1</v>
      </c>
      <c r="AL74" s="1" t="n">
        <v>1</v>
      </c>
      <c r="AM74" s="1" t="n">
        <v>1</v>
      </c>
      <c r="AN74" s="1" t="n">
        <v>1</v>
      </c>
      <c r="AO74" s="1" t="n">
        <v>1</v>
      </c>
    </row>
    <row r="75" customFormat="false" ht="15" hidden="false" customHeight="false" outlineLevel="0" collapsed="false">
      <c r="E75" s="15" t="s">
        <v>1082</v>
      </c>
      <c r="F75" s="15" t="s">
        <v>622</v>
      </c>
      <c r="G75" s="1" t="n">
        <v>1</v>
      </c>
      <c r="H75" s="1" t="s">
        <v>1165</v>
      </c>
      <c r="I75" s="1" t="n">
        <v>0</v>
      </c>
      <c r="AH75" s="1" t="s">
        <v>493</v>
      </c>
      <c r="AI75" s="1" t="s">
        <v>1002</v>
      </c>
      <c r="AJ75" s="1" t="s">
        <v>493</v>
      </c>
      <c r="AK75" s="1" t="n">
        <v>1</v>
      </c>
      <c r="AL75" s="1" t="n">
        <v>1</v>
      </c>
      <c r="AM75" s="1" t="n">
        <v>1</v>
      </c>
      <c r="AN75" s="1" t="n">
        <v>1</v>
      </c>
      <c r="AO75" s="1" t="n">
        <v>1</v>
      </c>
    </row>
    <row r="76" customFormat="false" ht="15" hidden="false" customHeight="false" outlineLevel="0" collapsed="false">
      <c r="E76" s="15" t="s">
        <v>1082</v>
      </c>
      <c r="F76" s="15" t="s">
        <v>624</v>
      </c>
      <c r="G76" s="1" t="n">
        <v>1</v>
      </c>
      <c r="H76" s="1" t="s">
        <v>1165</v>
      </c>
      <c r="I76" s="1" t="n">
        <v>0</v>
      </c>
      <c r="AH76" s="1" t="s">
        <v>125</v>
      </c>
      <c r="AI76" s="1" t="s">
        <v>1246</v>
      </c>
      <c r="AJ76" s="1" t="s">
        <v>125</v>
      </c>
      <c r="AK76" s="1" t="n">
        <v>1</v>
      </c>
      <c r="AL76" s="1" t="n">
        <v>1</v>
      </c>
      <c r="AM76" s="1" t="n">
        <v>1</v>
      </c>
      <c r="AN76" s="1" t="n">
        <v>1</v>
      </c>
      <c r="AO76" s="1" t="n">
        <v>1</v>
      </c>
    </row>
    <row r="77" customFormat="false" ht="15" hidden="false" customHeight="false" outlineLevel="0" collapsed="false">
      <c r="E77" s="15" t="s">
        <v>1082</v>
      </c>
      <c r="F77" s="15" t="s">
        <v>626</v>
      </c>
      <c r="G77" s="1" t="n">
        <v>1</v>
      </c>
      <c r="H77" s="1" t="s">
        <v>1165</v>
      </c>
      <c r="I77" s="1" t="n">
        <v>0</v>
      </c>
      <c r="AH77" s="1" t="s">
        <v>461</v>
      </c>
      <c r="AI77" s="1" t="s">
        <v>1247</v>
      </c>
      <c r="AJ77" s="1" t="s">
        <v>461</v>
      </c>
      <c r="AK77" s="1" t="n">
        <v>1</v>
      </c>
      <c r="AL77" s="1" t="n">
        <v>1</v>
      </c>
      <c r="AM77" s="1" t="n">
        <v>1</v>
      </c>
      <c r="AN77" s="1" t="n">
        <v>1</v>
      </c>
      <c r="AO77" s="1" t="n">
        <v>1</v>
      </c>
    </row>
    <row r="78" customFormat="false" ht="15" hidden="false" customHeight="false" outlineLevel="0" collapsed="false">
      <c r="E78" s="15" t="s">
        <v>1082</v>
      </c>
      <c r="F78" s="15" t="s">
        <v>628</v>
      </c>
      <c r="G78" s="1" t="n">
        <v>1</v>
      </c>
      <c r="H78" s="1" t="s">
        <v>1165</v>
      </c>
      <c r="I78" s="1" t="n">
        <v>0</v>
      </c>
      <c r="AH78" s="1" t="s">
        <v>257</v>
      </c>
      <c r="AI78" s="1" t="s">
        <v>1248</v>
      </c>
      <c r="AJ78" s="1" t="s">
        <v>257</v>
      </c>
      <c r="AK78" s="1" t="n">
        <v>1</v>
      </c>
      <c r="AL78" s="1" t="n">
        <v>1</v>
      </c>
      <c r="AM78" s="1" t="n">
        <v>1</v>
      </c>
      <c r="AN78" s="1" t="n">
        <v>1</v>
      </c>
      <c r="AO78" s="1" t="n">
        <v>1</v>
      </c>
    </row>
    <row r="79" customFormat="false" ht="15" hidden="false" customHeight="false" outlineLevel="0" collapsed="false">
      <c r="E79" s="15" t="s">
        <v>1082</v>
      </c>
      <c r="F79" s="15" t="s">
        <v>630</v>
      </c>
      <c r="G79" s="1" t="n">
        <v>1</v>
      </c>
      <c r="H79" s="1" t="s">
        <v>1165</v>
      </c>
      <c r="I79" s="1" t="n">
        <v>0</v>
      </c>
      <c r="AH79" s="1" t="s">
        <v>138</v>
      </c>
      <c r="AI79" s="1" t="s">
        <v>1249</v>
      </c>
      <c r="AJ79" s="1" t="s">
        <v>138</v>
      </c>
      <c r="AK79" s="1" t="n">
        <v>1</v>
      </c>
      <c r="AL79" s="1" t="n">
        <v>1</v>
      </c>
      <c r="AM79" s="1" t="n">
        <v>1</v>
      </c>
      <c r="AN79" s="1" t="n">
        <v>1</v>
      </c>
      <c r="AO79" s="1" t="n">
        <v>1</v>
      </c>
    </row>
    <row r="80" customFormat="false" ht="15" hidden="false" customHeight="false" outlineLevel="0" collapsed="false">
      <c r="E80" s="15" t="s">
        <v>1082</v>
      </c>
      <c r="F80" s="15" t="s">
        <v>634</v>
      </c>
      <c r="G80" s="1" t="n">
        <v>1</v>
      </c>
      <c r="H80" s="1" t="s">
        <v>1165</v>
      </c>
      <c r="I80" s="1" t="n">
        <v>0</v>
      </c>
      <c r="AH80" s="1" t="s">
        <v>271</v>
      </c>
      <c r="AI80" s="1" t="s">
        <v>1250</v>
      </c>
      <c r="AJ80" s="1" t="s">
        <v>271</v>
      </c>
      <c r="AK80" s="1" t="n">
        <v>1</v>
      </c>
      <c r="AL80" s="1" t="n">
        <v>1</v>
      </c>
      <c r="AM80" s="1" t="n">
        <v>1</v>
      </c>
      <c r="AN80" s="1" t="n">
        <v>1</v>
      </c>
      <c r="AO80" s="1" t="n">
        <v>1</v>
      </c>
    </row>
    <row r="81" customFormat="false" ht="15" hidden="false" customHeight="false" outlineLevel="0" collapsed="false">
      <c r="E81" s="15" t="s">
        <v>1082</v>
      </c>
      <c r="F81" s="15" t="s">
        <v>636</v>
      </c>
      <c r="G81" s="1" t="n">
        <v>1</v>
      </c>
      <c r="H81" s="1" t="s">
        <v>1165</v>
      </c>
      <c r="I81" s="1" t="n">
        <v>0</v>
      </c>
      <c r="AH81" s="1" t="s">
        <v>191</v>
      </c>
      <c r="AI81" s="1" t="s">
        <v>1251</v>
      </c>
      <c r="AJ81" s="1" t="s">
        <v>191</v>
      </c>
      <c r="AK81" s="1" t="n">
        <v>1</v>
      </c>
      <c r="AL81" s="1" t="n">
        <v>1</v>
      </c>
      <c r="AM81" s="1" t="n">
        <v>1</v>
      </c>
      <c r="AN81" s="1" t="n">
        <v>1</v>
      </c>
      <c r="AO81" s="1" t="n">
        <v>1</v>
      </c>
    </row>
    <row r="82" customFormat="false" ht="15" hidden="false" customHeight="false" outlineLevel="0" collapsed="false">
      <c r="E82" s="15" t="s">
        <v>1082</v>
      </c>
      <c r="F82" s="15" t="s">
        <v>639</v>
      </c>
      <c r="G82" s="1" t="n">
        <v>1</v>
      </c>
      <c r="H82" s="1" t="s">
        <v>1165</v>
      </c>
      <c r="I82" s="1" t="n">
        <v>0</v>
      </c>
      <c r="AH82" s="1" t="s">
        <v>176</v>
      </c>
      <c r="AI82" s="1" t="s">
        <v>1252</v>
      </c>
      <c r="AJ82" s="1" t="s">
        <v>176</v>
      </c>
      <c r="AK82" s="1" t="n">
        <v>1</v>
      </c>
      <c r="AL82" s="1" t="n">
        <v>1</v>
      </c>
      <c r="AM82" s="1" t="n">
        <v>1</v>
      </c>
      <c r="AN82" s="1" t="n">
        <v>1</v>
      </c>
      <c r="AO82" s="1" t="n">
        <v>1</v>
      </c>
    </row>
    <row r="83" customFormat="false" ht="15" hidden="false" customHeight="false" outlineLevel="0" collapsed="false">
      <c r="E83" s="15" t="s">
        <v>1082</v>
      </c>
      <c r="F83" s="15" t="s">
        <v>640</v>
      </c>
      <c r="G83" s="1" t="n">
        <v>1</v>
      </c>
      <c r="H83" s="1" t="s">
        <v>1165</v>
      </c>
      <c r="I83" s="1" t="n">
        <v>0</v>
      </c>
      <c r="AH83" s="1" t="s">
        <v>642</v>
      </c>
      <c r="AI83" s="1" t="s">
        <v>1253</v>
      </c>
      <c r="AJ83" s="1" t="s">
        <v>642</v>
      </c>
      <c r="AK83" s="1" t="n">
        <v>0</v>
      </c>
      <c r="AL83" s="1" t="n">
        <v>0</v>
      </c>
      <c r="AM83" s="1" t="n">
        <v>0</v>
      </c>
      <c r="AN83" s="1" t="n">
        <v>0</v>
      </c>
      <c r="AO83" s="1" t="n">
        <v>0</v>
      </c>
    </row>
    <row r="84" customFormat="false" ht="15" hidden="false" customHeight="false" outlineLevel="0" collapsed="false">
      <c r="E84" s="15" t="s">
        <v>1082</v>
      </c>
      <c r="F84" s="15" t="s">
        <v>643</v>
      </c>
      <c r="G84" s="1" t="n">
        <v>1</v>
      </c>
      <c r="H84" s="1" t="s">
        <v>1165</v>
      </c>
      <c r="I84" s="1" t="n">
        <v>0</v>
      </c>
      <c r="AH84" s="1" t="s">
        <v>646</v>
      </c>
      <c r="AI84" s="1" t="s">
        <v>1254</v>
      </c>
      <c r="AJ84" s="1" t="s">
        <v>646</v>
      </c>
      <c r="AK84" s="1" t="n">
        <v>1</v>
      </c>
      <c r="AL84" s="1" t="n">
        <v>1</v>
      </c>
      <c r="AM84" s="1" t="n">
        <v>0</v>
      </c>
      <c r="AN84" s="1" t="n">
        <v>0</v>
      </c>
      <c r="AO84" s="1" t="n">
        <v>1</v>
      </c>
    </row>
    <row r="85" customFormat="false" ht="15" hidden="false" customHeight="false" outlineLevel="0" collapsed="false">
      <c r="E85" s="15" t="s">
        <v>1082</v>
      </c>
      <c r="F85" s="15" t="s">
        <v>647</v>
      </c>
      <c r="G85" s="1" t="n">
        <v>1</v>
      </c>
      <c r="H85" s="1" t="s">
        <v>1165</v>
      </c>
      <c r="I85" s="1" t="n">
        <v>0</v>
      </c>
      <c r="AH85" s="1" t="s">
        <v>649</v>
      </c>
      <c r="AI85" s="1" t="s">
        <v>1255</v>
      </c>
      <c r="AJ85" s="1" t="s">
        <v>649</v>
      </c>
      <c r="AK85" s="1" t="n">
        <v>0</v>
      </c>
      <c r="AL85" s="1" t="n">
        <v>0</v>
      </c>
      <c r="AM85" s="1" t="n">
        <v>0</v>
      </c>
      <c r="AN85" s="1" t="n">
        <v>0</v>
      </c>
      <c r="AO85" s="1" t="n">
        <v>0</v>
      </c>
    </row>
    <row r="86" customFormat="false" ht="15" hidden="false" customHeight="false" outlineLevel="0" collapsed="false">
      <c r="E86" s="15" t="s">
        <v>1082</v>
      </c>
      <c r="F86" s="15" t="s">
        <v>650</v>
      </c>
      <c r="G86" s="1" t="n">
        <v>1</v>
      </c>
      <c r="H86" s="1" t="s">
        <v>1165</v>
      </c>
      <c r="I86" s="1" t="n">
        <v>0</v>
      </c>
      <c r="AH86" s="1" t="s">
        <v>652</v>
      </c>
      <c r="AI86" s="1" t="s">
        <v>1256</v>
      </c>
      <c r="AJ86" s="1" t="s">
        <v>652</v>
      </c>
      <c r="AK86" s="1" t="n">
        <v>1</v>
      </c>
      <c r="AL86" s="1" t="n">
        <v>1</v>
      </c>
      <c r="AM86" s="1" t="n">
        <v>0</v>
      </c>
      <c r="AN86" s="1" t="n">
        <v>1</v>
      </c>
      <c r="AO86" s="1" t="n">
        <v>1</v>
      </c>
    </row>
    <row r="87" customFormat="false" ht="15" hidden="false" customHeight="false" outlineLevel="0" collapsed="false">
      <c r="E87" s="15" t="s">
        <v>1082</v>
      </c>
      <c r="F87" s="15" t="s">
        <v>653</v>
      </c>
      <c r="G87" s="1" t="n">
        <v>1</v>
      </c>
      <c r="H87" s="1" t="s">
        <v>1165</v>
      </c>
      <c r="I87" s="1" t="n">
        <v>0</v>
      </c>
      <c r="AH87" s="1" t="s">
        <v>232</v>
      </c>
      <c r="AI87" s="1" t="s">
        <v>1257</v>
      </c>
      <c r="AJ87" s="1" t="s">
        <v>232</v>
      </c>
      <c r="AK87" s="1" t="n">
        <v>1</v>
      </c>
      <c r="AL87" s="1" t="n">
        <v>1</v>
      </c>
      <c r="AM87" s="1" t="n">
        <v>1</v>
      </c>
      <c r="AN87" s="1" t="n">
        <v>1</v>
      </c>
      <c r="AO87" s="1" t="n">
        <v>1</v>
      </c>
    </row>
    <row r="88" customFormat="false" ht="15" hidden="false" customHeight="false" outlineLevel="0" collapsed="false">
      <c r="E88" s="15" t="s">
        <v>1082</v>
      </c>
      <c r="F88" s="15" t="s">
        <v>656</v>
      </c>
      <c r="G88" s="1" t="n">
        <v>1</v>
      </c>
      <c r="H88" s="1" t="s">
        <v>1165</v>
      </c>
      <c r="I88" s="1" t="n">
        <v>0</v>
      </c>
      <c r="AH88" s="1" t="s">
        <v>658</v>
      </c>
      <c r="AI88" s="1" t="s">
        <v>1258</v>
      </c>
      <c r="AJ88" s="1" t="s">
        <v>658</v>
      </c>
      <c r="AK88" s="1" t="n">
        <v>0</v>
      </c>
      <c r="AL88" s="1" t="n">
        <v>0</v>
      </c>
      <c r="AM88" s="1" t="n">
        <v>0</v>
      </c>
      <c r="AN88" s="1" t="n">
        <v>0</v>
      </c>
      <c r="AO88" s="1" t="n">
        <v>0</v>
      </c>
    </row>
    <row r="89" customFormat="false" ht="15" hidden="false" customHeight="false" outlineLevel="0" collapsed="false">
      <c r="E89" s="15" t="s">
        <v>1082</v>
      </c>
      <c r="F89" s="15" t="s">
        <v>659</v>
      </c>
      <c r="G89" s="1" t="n">
        <v>1</v>
      </c>
      <c r="H89" s="1" t="s">
        <v>1165</v>
      </c>
      <c r="I89" s="1" t="n">
        <v>0</v>
      </c>
      <c r="AH89" s="1" t="s">
        <v>662</v>
      </c>
      <c r="AI89" s="1" t="s">
        <v>1259</v>
      </c>
      <c r="AJ89" s="1" t="s">
        <v>662</v>
      </c>
      <c r="AK89" s="1" t="n">
        <v>1</v>
      </c>
      <c r="AL89" s="1" t="n">
        <v>0</v>
      </c>
      <c r="AM89" s="1" t="n">
        <v>0</v>
      </c>
      <c r="AN89" s="1" t="n">
        <v>0</v>
      </c>
      <c r="AO89" s="1" t="n">
        <v>0</v>
      </c>
    </row>
    <row r="90" customFormat="false" ht="15" hidden="false" customHeight="false" outlineLevel="0" collapsed="false">
      <c r="AH90" s="1" t="s">
        <v>665</v>
      </c>
      <c r="AI90" s="1" t="s">
        <v>1260</v>
      </c>
      <c r="AJ90" s="1" t="s">
        <v>665</v>
      </c>
      <c r="AK90" s="1" t="n">
        <v>1</v>
      </c>
      <c r="AL90" s="1" t="n">
        <v>0</v>
      </c>
      <c r="AM90" s="1" t="n">
        <v>0</v>
      </c>
      <c r="AN90" s="1" t="n">
        <v>0</v>
      </c>
      <c r="AO90" s="1" t="n">
        <v>0</v>
      </c>
    </row>
    <row r="91" customFormat="false" ht="15" hidden="false" customHeight="false" outlineLevel="0" collapsed="false">
      <c r="AH91" s="1" t="s">
        <v>668</v>
      </c>
      <c r="AI91" s="1" t="s">
        <v>1097</v>
      </c>
      <c r="AJ91" s="1" t="s">
        <v>668</v>
      </c>
      <c r="AK91" s="1" t="n">
        <v>1</v>
      </c>
      <c r="AL91" s="1" t="n">
        <v>1</v>
      </c>
      <c r="AM91" s="1" t="n">
        <v>0</v>
      </c>
      <c r="AN91" s="1" t="n">
        <v>1</v>
      </c>
      <c r="AO91" s="1" t="n">
        <v>1</v>
      </c>
    </row>
    <row r="92" customFormat="false" ht="15" hidden="false" customHeight="false" outlineLevel="0" collapsed="false">
      <c r="AH92" s="1" t="s">
        <v>671</v>
      </c>
      <c r="AI92" s="1" t="s">
        <v>1138</v>
      </c>
      <c r="AJ92" s="1" t="s">
        <v>671</v>
      </c>
      <c r="AK92" s="1" t="n">
        <v>1</v>
      </c>
      <c r="AL92" s="1" t="n">
        <v>1</v>
      </c>
      <c r="AM92" s="1" t="n">
        <v>0</v>
      </c>
      <c r="AN92" s="1" t="n">
        <v>0</v>
      </c>
      <c r="AO92" s="1" t="n">
        <v>1</v>
      </c>
    </row>
    <row r="93" customFormat="false" ht="15" hidden="false" customHeight="false" outlineLevel="0" collapsed="false">
      <c r="AH93" s="1" t="s">
        <v>560</v>
      </c>
      <c r="AI93" s="1" t="s">
        <v>1261</v>
      </c>
      <c r="AJ93" s="1" t="s">
        <v>560</v>
      </c>
      <c r="AK93" s="1" t="n">
        <v>1</v>
      </c>
      <c r="AL93" s="1" t="n">
        <v>0</v>
      </c>
      <c r="AM93" s="1" t="n">
        <v>1</v>
      </c>
      <c r="AN93" s="1" t="n">
        <v>0</v>
      </c>
      <c r="AO93" s="1" t="n">
        <v>0</v>
      </c>
    </row>
    <row r="94" customFormat="false" ht="15" hidden="false" customHeight="false" outlineLevel="0" collapsed="false">
      <c r="AH94" s="1" t="s">
        <v>111</v>
      </c>
      <c r="AI94" s="1" t="s">
        <v>1262</v>
      </c>
      <c r="AJ94" s="1" t="s">
        <v>111</v>
      </c>
      <c r="AK94" s="1" t="n">
        <v>1</v>
      </c>
      <c r="AL94" s="1" t="n">
        <v>1</v>
      </c>
      <c r="AM94" s="1" t="n">
        <v>1</v>
      </c>
      <c r="AN94" s="1" t="n">
        <v>1</v>
      </c>
      <c r="AO94" s="1" t="n">
        <v>1</v>
      </c>
    </row>
    <row r="95" customFormat="false" ht="15" hidden="false" customHeight="false" outlineLevel="0" collapsed="false">
      <c r="AH95" s="1" t="s">
        <v>678</v>
      </c>
      <c r="AI95" s="1" t="s">
        <v>1263</v>
      </c>
      <c r="AJ95" s="1" t="s">
        <v>678</v>
      </c>
      <c r="AK95" s="1" t="n">
        <v>1</v>
      </c>
      <c r="AL95" s="1" t="n">
        <v>1</v>
      </c>
      <c r="AM95" s="1" t="n">
        <v>1</v>
      </c>
      <c r="AN95" s="1" t="n">
        <v>1</v>
      </c>
      <c r="AO95" s="1" t="n">
        <v>1</v>
      </c>
    </row>
    <row r="96" customFormat="false" ht="15" hidden="false" customHeight="false" outlineLevel="0" collapsed="false">
      <c r="AH96" s="1" t="s">
        <v>681</v>
      </c>
      <c r="AI96" s="1" t="s">
        <v>1249</v>
      </c>
      <c r="AJ96" s="1" t="s">
        <v>681</v>
      </c>
      <c r="AK96" s="1" t="n">
        <v>1</v>
      </c>
      <c r="AL96" s="1" t="n">
        <v>1</v>
      </c>
      <c r="AM96" s="1" t="n">
        <v>1</v>
      </c>
      <c r="AN96" s="1" t="n">
        <v>1</v>
      </c>
      <c r="AO96" s="1" t="n">
        <v>1</v>
      </c>
    </row>
    <row r="97" customFormat="false" ht="15" hidden="false" customHeight="false" outlineLevel="0" collapsed="false">
      <c r="AH97" s="1" t="s">
        <v>296</v>
      </c>
      <c r="AI97" s="1" t="s">
        <v>1264</v>
      </c>
      <c r="AJ97" s="1" t="s">
        <v>296</v>
      </c>
      <c r="AK97" s="1" t="n">
        <v>1</v>
      </c>
      <c r="AL97" s="1" t="n">
        <v>1</v>
      </c>
      <c r="AM97" s="1" t="n">
        <v>1</v>
      </c>
      <c r="AN97" s="1" t="n">
        <v>1</v>
      </c>
      <c r="AO97" s="1" t="n">
        <v>1</v>
      </c>
    </row>
    <row r="98" customFormat="false" ht="15" hidden="false" customHeight="false" outlineLevel="0" collapsed="false">
      <c r="AH98" s="1" t="s">
        <v>110</v>
      </c>
      <c r="AI98" s="1" t="s">
        <v>1265</v>
      </c>
      <c r="AJ98" s="1" t="s">
        <v>110</v>
      </c>
      <c r="AK98" s="1" t="n">
        <v>1</v>
      </c>
      <c r="AL98" s="1" t="n">
        <v>1</v>
      </c>
      <c r="AM98" s="1" t="n">
        <v>1</v>
      </c>
      <c r="AN98" s="1" t="n">
        <v>1</v>
      </c>
      <c r="AO98" s="1" t="n">
        <v>1</v>
      </c>
    </row>
    <row r="99" customFormat="false" ht="15" hidden="false" customHeight="false" outlineLevel="0" collapsed="false">
      <c r="AH99" s="1" t="s">
        <v>569</v>
      </c>
      <c r="AI99" s="1" t="s">
        <v>1266</v>
      </c>
      <c r="AJ99" s="1" t="s">
        <v>569</v>
      </c>
      <c r="AK99" s="1" t="n">
        <v>1</v>
      </c>
      <c r="AL99" s="1" t="n">
        <v>1</v>
      </c>
      <c r="AM99" s="1" t="n">
        <v>1</v>
      </c>
      <c r="AN99" s="1" t="n">
        <v>1</v>
      </c>
      <c r="AO99" s="1" t="n">
        <v>1</v>
      </c>
    </row>
    <row r="100" customFormat="false" ht="15" hidden="false" customHeight="false" outlineLevel="0" collapsed="false">
      <c r="AH100" s="1" t="s">
        <v>571</v>
      </c>
      <c r="AI100" s="1" t="s">
        <v>1266</v>
      </c>
      <c r="AJ100" s="1" t="s">
        <v>571</v>
      </c>
      <c r="AK100" s="1" t="n">
        <v>1</v>
      </c>
      <c r="AL100" s="1" t="n">
        <v>1</v>
      </c>
      <c r="AM100" s="1" t="n">
        <v>1</v>
      </c>
      <c r="AN100" s="1" t="n">
        <v>1</v>
      </c>
      <c r="AO100" s="1" t="n">
        <v>1</v>
      </c>
    </row>
    <row r="101" customFormat="false" ht="15" hidden="false" customHeight="false" outlineLevel="0" collapsed="false">
      <c r="AH101" s="1" t="s">
        <v>220</v>
      </c>
      <c r="AI101" s="1" t="s">
        <v>1267</v>
      </c>
      <c r="AJ101" s="1" t="s">
        <v>220</v>
      </c>
      <c r="AK101" s="1" t="n">
        <v>1</v>
      </c>
      <c r="AL101" s="1" t="n">
        <v>1</v>
      </c>
      <c r="AM101" s="1" t="n">
        <v>1</v>
      </c>
      <c r="AN101" s="1" t="n">
        <v>1</v>
      </c>
      <c r="AO101" s="1" t="n">
        <v>1</v>
      </c>
    </row>
    <row r="102" customFormat="false" ht="15" hidden="false" customHeight="false" outlineLevel="0" collapsed="false">
      <c r="AH102" s="1" t="s">
        <v>577</v>
      </c>
      <c r="AI102" s="1" t="s">
        <v>1268</v>
      </c>
      <c r="AJ102" s="1" t="s">
        <v>577</v>
      </c>
      <c r="AK102" s="1" t="n">
        <v>1</v>
      </c>
      <c r="AL102" s="1" t="n">
        <v>1</v>
      </c>
      <c r="AM102" s="1" t="n">
        <v>1</v>
      </c>
      <c r="AN102" s="1" t="n">
        <v>1</v>
      </c>
      <c r="AO102" s="1" t="n">
        <v>1</v>
      </c>
    </row>
    <row r="103" customFormat="false" ht="15" hidden="false" customHeight="false" outlineLevel="0" collapsed="false">
      <c r="AH103" s="1" t="s">
        <v>470</v>
      </c>
      <c r="AI103" s="1" t="s">
        <v>1265</v>
      </c>
      <c r="AJ103" s="1" t="s">
        <v>470</v>
      </c>
      <c r="AK103" s="1" t="n">
        <v>1</v>
      </c>
      <c r="AL103" s="1" t="n">
        <v>1</v>
      </c>
      <c r="AM103" s="1" t="n">
        <v>1</v>
      </c>
      <c r="AN103" s="1" t="n">
        <v>1</v>
      </c>
      <c r="AO103" s="1" t="n">
        <v>1</v>
      </c>
    </row>
    <row r="104" customFormat="false" ht="15" hidden="false" customHeight="false" outlineLevel="0" collapsed="false">
      <c r="AH104" s="1" t="s">
        <v>580</v>
      </c>
      <c r="AI104" s="1" t="s">
        <v>1269</v>
      </c>
      <c r="AJ104" s="1" t="s">
        <v>580</v>
      </c>
      <c r="AK104" s="1" t="n">
        <v>1</v>
      </c>
      <c r="AL104" s="1" t="n">
        <v>1</v>
      </c>
      <c r="AM104" s="1" t="n">
        <v>1</v>
      </c>
      <c r="AN104" s="1" t="n">
        <v>1</v>
      </c>
      <c r="AO104" s="1" t="n">
        <v>1</v>
      </c>
    </row>
    <row r="105" customFormat="false" ht="15" hidden="false" customHeight="false" outlineLevel="0" collapsed="false">
      <c r="AH105" s="1" t="s">
        <v>583</v>
      </c>
      <c r="AI105" s="1" t="s">
        <v>1270</v>
      </c>
      <c r="AJ105" s="1" t="s">
        <v>583</v>
      </c>
      <c r="AK105" s="1" t="n">
        <v>1</v>
      </c>
      <c r="AL105" s="1" t="n">
        <v>1</v>
      </c>
      <c r="AM105" s="1" t="n">
        <v>1</v>
      </c>
      <c r="AN105" s="1" t="n">
        <v>1</v>
      </c>
      <c r="AO105" s="1" t="n">
        <v>1</v>
      </c>
    </row>
    <row r="106" customFormat="false" ht="15" hidden="false" customHeight="false" outlineLevel="0" collapsed="false">
      <c r="AH106" s="1" t="s">
        <v>307</v>
      </c>
      <c r="AI106" s="1" t="s">
        <v>1271</v>
      </c>
      <c r="AJ106" s="1" t="s">
        <v>307</v>
      </c>
      <c r="AK106" s="1" t="n">
        <v>1</v>
      </c>
      <c r="AL106" s="1" t="n">
        <v>1</v>
      </c>
      <c r="AM106" s="1" t="n">
        <v>1</v>
      </c>
      <c r="AN106" s="1" t="n">
        <v>1</v>
      </c>
      <c r="AO106" s="1" t="n">
        <v>1</v>
      </c>
    </row>
    <row r="107" customFormat="false" ht="15" hidden="false" customHeight="false" outlineLevel="0" collapsed="false">
      <c r="AH107" s="1" t="s">
        <v>590</v>
      </c>
      <c r="AI107" s="1" t="s">
        <v>1272</v>
      </c>
      <c r="AJ107" s="1" t="s">
        <v>590</v>
      </c>
      <c r="AK107" s="1" t="n">
        <v>0</v>
      </c>
      <c r="AL107" s="1" t="n">
        <v>0</v>
      </c>
      <c r="AM107" s="1" t="n">
        <v>1</v>
      </c>
      <c r="AN107" s="1" t="n">
        <v>0</v>
      </c>
      <c r="AO107" s="1" t="n">
        <v>1</v>
      </c>
    </row>
    <row r="108" customFormat="false" ht="15" hidden="false" customHeight="false" outlineLevel="0" collapsed="false">
      <c r="AH108" s="1" t="s">
        <v>704</v>
      </c>
      <c r="AI108" s="1" t="s">
        <v>1273</v>
      </c>
      <c r="AJ108" s="1" t="s">
        <v>704</v>
      </c>
      <c r="AK108" s="1" t="n">
        <v>1</v>
      </c>
      <c r="AL108" s="1" t="n">
        <v>1</v>
      </c>
      <c r="AM108" s="1" t="n">
        <v>1</v>
      </c>
      <c r="AN108" s="1" t="n">
        <v>1</v>
      </c>
      <c r="AO108" s="1" t="n">
        <v>1</v>
      </c>
    </row>
    <row r="109" customFormat="false" ht="15" hidden="false" customHeight="false" outlineLevel="0" collapsed="false">
      <c r="AH109" s="1" t="s">
        <v>707</v>
      </c>
      <c r="AI109" s="1" t="s">
        <v>1138</v>
      </c>
      <c r="AJ109" s="1" t="s">
        <v>707</v>
      </c>
      <c r="AK109" s="1" t="n">
        <v>1</v>
      </c>
      <c r="AL109" s="1" t="n">
        <v>1</v>
      </c>
      <c r="AM109" s="1" t="n">
        <v>0</v>
      </c>
      <c r="AN109" s="1" t="n">
        <v>0</v>
      </c>
      <c r="AO109" s="1" t="n">
        <v>1</v>
      </c>
    </row>
    <row r="110" customFormat="false" ht="15" hidden="false" customHeight="false" outlineLevel="0" collapsed="false">
      <c r="AH110" s="1" t="s">
        <v>710</v>
      </c>
      <c r="AI110" s="1" t="s">
        <v>1260</v>
      </c>
      <c r="AJ110" s="1" t="s">
        <v>710</v>
      </c>
      <c r="AK110" s="1" t="n">
        <v>1</v>
      </c>
      <c r="AL110" s="1" t="n">
        <v>0</v>
      </c>
      <c r="AM110" s="1" t="n">
        <v>0</v>
      </c>
      <c r="AN110" s="1" t="n">
        <v>0</v>
      </c>
      <c r="AO110" s="1" t="n">
        <v>0</v>
      </c>
    </row>
    <row r="111" customFormat="false" ht="15" hidden="false" customHeight="false" outlineLevel="0" collapsed="false">
      <c r="AH111" s="1" t="s">
        <v>712</v>
      </c>
      <c r="AI111" s="1" t="s">
        <v>1259</v>
      </c>
      <c r="AJ111" s="1" t="s">
        <v>712</v>
      </c>
      <c r="AK111" s="1" t="n">
        <v>1</v>
      </c>
      <c r="AL111" s="1" t="n">
        <v>0</v>
      </c>
      <c r="AM111" s="1" t="n">
        <v>0</v>
      </c>
      <c r="AN111" s="1" t="n">
        <v>0</v>
      </c>
      <c r="AO111" s="1" t="n">
        <v>0</v>
      </c>
    </row>
    <row r="112" customFormat="false" ht="15" hidden="false" customHeight="false" outlineLevel="0" collapsed="false">
      <c r="AH112" s="1" t="s">
        <v>714</v>
      </c>
      <c r="AI112" s="1" t="s">
        <v>1138</v>
      </c>
      <c r="AJ112" s="1" t="s">
        <v>714</v>
      </c>
      <c r="AK112" s="1" t="n">
        <v>1</v>
      </c>
      <c r="AL112" s="1" t="n">
        <v>1</v>
      </c>
      <c r="AM112" s="1" t="n">
        <v>0</v>
      </c>
      <c r="AN112" s="1" t="n">
        <v>0</v>
      </c>
      <c r="AO112" s="1" t="n">
        <v>1</v>
      </c>
    </row>
    <row r="113" customFormat="false" ht="15" hidden="false" customHeight="false" outlineLevel="0" collapsed="false">
      <c r="AH113" s="1" t="s">
        <v>59</v>
      </c>
      <c r="AI113" s="1" t="s">
        <v>1274</v>
      </c>
      <c r="AJ113" s="1" t="s">
        <v>59</v>
      </c>
      <c r="AK113" s="1" t="n">
        <v>1</v>
      </c>
      <c r="AL113" s="1" t="n">
        <v>1</v>
      </c>
      <c r="AM113" s="1" t="n">
        <v>1</v>
      </c>
      <c r="AN113" s="1" t="n">
        <v>1</v>
      </c>
      <c r="AO113" s="1" t="n">
        <v>1</v>
      </c>
    </row>
    <row r="114" customFormat="false" ht="15" hidden="false" customHeight="false" outlineLevel="0" collapsed="false">
      <c r="AH114" s="1" t="s">
        <v>206</v>
      </c>
      <c r="AI114" s="1" t="s">
        <v>1247</v>
      </c>
      <c r="AJ114" s="1" t="s">
        <v>206</v>
      </c>
      <c r="AK114" s="1" t="n">
        <v>1</v>
      </c>
      <c r="AL114" s="1" t="n">
        <v>1</v>
      </c>
      <c r="AM114" s="1" t="n">
        <v>1</v>
      </c>
      <c r="AN114" s="1" t="n">
        <v>1</v>
      </c>
      <c r="AO114" s="1" t="n">
        <v>1</v>
      </c>
    </row>
    <row r="115" customFormat="false" ht="15" hidden="false" customHeight="false" outlineLevel="0" collapsed="false">
      <c r="AH115" s="1" t="s">
        <v>602</v>
      </c>
      <c r="AI115" s="1" t="s">
        <v>1275</v>
      </c>
      <c r="AJ115" s="1" t="s">
        <v>602</v>
      </c>
      <c r="AK115" s="1" t="n">
        <v>1</v>
      </c>
      <c r="AL115" s="1" t="n">
        <v>1</v>
      </c>
      <c r="AM115" s="1" t="n">
        <v>1</v>
      </c>
      <c r="AN115" s="1" t="n">
        <v>1</v>
      </c>
      <c r="AO115" s="1" t="n">
        <v>1</v>
      </c>
    </row>
    <row r="116" customFormat="false" ht="15" hidden="false" customHeight="false" outlineLevel="0" collapsed="false">
      <c r="AH116" s="1" t="s">
        <v>606</v>
      </c>
      <c r="AI116" s="1" t="s">
        <v>1276</v>
      </c>
      <c r="AJ116" s="1" t="s">
        <v>606</v>
      </c>
      <c r="AK116" s="1" t="n">
        <v>1</v>
      </c>
      <c r="AL116" s="1" t="n">
        <v>1</v>
      </c>
      <c r="AM116" s="1" t="n">
        <v>1</v>
      </c>
      <c r="AN116" s="1" t="n">
        <v>1</v>
      </c>
      <c r="AO116" s="1" t="n">
        <v>1</v>
      </c>
    </row>
    <row r="117" customFormat="false" ht="15" hidden="false" customHeight="false" outlineLevel="0" collapsed="false">
      <c r="AH117" s="1" t="s">
        <v>610</v>
      </c>
      <c r="AI117" s="1" t="s">
        <v>1277</v>
      </c>
      <c r="AJ117" s="1" t="s">
        <v>610</v>
      </c>
      <c r="AK117" s="1" t="n">
        <v>1</v>
      </c>
      <c r="AL117" s="1" t="n">
        <v>1</v>
      </c>
      <c r="AM117" s="1" t="n">
        <v>1</v>
      </c>
      <c r="AN117" s="1" t="n">
        <v>1</v>
      </c>
      <c r="AO117" s="1" t="n">
        <v>1</v>
      </c>
    </row>
    <row r="118" customFormat="false" ht="15" hidden="false" customHeight="false" outlineLevel="0" collapsed="false">
      <c r="AH118" s="1" t="s">
        <v>568</v>
      </c>
      <c r="AI118" s="1" t="s">
        <v>1278</v>
      </c>
      <c r="AJ118" s="1" t="s">
        <v>568</v>
      </c>
      <c r="AK118" s="1" t="n">
        <v>1</v>
      </c>
      <c r="AL118" s="1" t="n">
        <v>1</v>
      </c>
      <c r="AM118" s="1" t="n">
        <v>1</v>
      </c>
      <c r="AN118" s="1" t="n">
        <v>1</v>
      </c>
      <c r="AO118" s="1" t="n">
        <v>1</v>
      </c>
    </row>
    <row r="119" customFormat="false" ht="15" hidden="false" customHeight="false" outlineLevel="0" collapsed="false">
      <c r="AH119" s="1" t="s">
        <v>233</v>
      </c>
      <c r="AI119" s="1" t="s">
        <v>1279</v>
      </c>
      <c r="AJ119" s="1" t="s">
        <v>233</v>
      </c>
      <c r="AK119" s="1" t="n">
        <v>1</v>
      </c>
      <c r="AL119" s="1" t="n">
        <v>1</v>
      </c>
      <c r="AM119" s="1" t="n">
        <v>1</v>
      </c>
      <c r="AN119" s="1" t="n">
        <v>1</v>
      </c>
      <c r="AO119" s="1" t="n">
        <v>1</v>
      </c>
    </row>
    <row r="120" customFormat="false" ht="15" hidden="false" customHeight="false" outlineLevel="0" collapsed="false">
      <c r="AH120" s="1" t="s">
        <v>390</v>
      </c>
      <c r="AI120" s="1" t="s">
        <v>1280</v>
      </c>
      <c r="AJ120" s="1" t="s">
        <v>390</v>
      </c>
      <c r="AK120" s="1" t="n">
        <v>1</v>
      </c>
      <c r="AL120" s="1" t="n">
        <v>1</v>
      </c>
      <c r="AM120" s="1" t="n">
        <v>1</v>
      </c>
      <c r="AN120" s="1" t="n">
        <v>1</v>
      </c>
      <c r="AO120" s="1" t="n">
        <v>1</v>
      </c>
    </row>
    <row r="121" customFormat="false" ht="15" hidden="false" customHeight="false" outlineLevel="0" collapsed="false">
      <c r="AH121" s="1" t="s">
        <v>623</v>
      </c>
      <c r="AI121" s="1" t="s">
        <v>1281</v>
      </c>
      <c r="AJ121" s="1" t="s">
        <v>623</v>
      </c>
      <c r="AK121" s="1" t="n">
        <v>1</v>
      </c>
      <c r="AL121" s="1" t="n">
        <v>1</v>
      </c>
      <c r="AM121" s="1" t="n">
        <v>1</v>
      </c>
      <c r="AN121" s="1" t="n">
        <v>1</v>
      </c>
      <c r="AO121" s="1" t="n">
        <v>1</v>
      </c>
    </row>
    <row r="122" customFormat="false" ht="15" hidden="false" customHeight="false" outlineLevel="0" collapsed="false">
      <c r="AH122" s="1" t="s">
        <v>725</v>
      </c>
      <c r="AI122" s="1" t="s">
        <v>1248</v>
      </c>
      <c r="AJ122" s="1" t="s">
        <v>725</v>
      </c>
      <c r="AK122" s="1" t="n">
        <v>1</v>
      </c>
      <c r="AL122" s="1" t="n">
        <v>1</v>
      </c>
      <c r="AM122" s="1" t="n">
        <v>1</v>
      </c>
      <c r="AN122" s="1" t="n">
        <v>1</v>
      </c>
      <c r="AO122" s="1" t="n">
        <v>1</v>
      </c>
    </row>
    <row r="123" customFormat="false" ht="15" hidden="false" customHeight="false" outlineLevel="0" collapsed="false">
      <c r="AH123" s="1" t="s">
        <v>625</v>
      </c>
      <c r="AI123" s="1" t="s">
        <v>1282</v>
      </c>
      <c r="AJ123" s="1" t="s">
        <v>625</v>
      </c>
      <c r="AK123" s="1" t="n">
        <v>1</v>
      </c>
      <c r="AL123" s="1" t="n">
        <v>1</v>
      </c>
      <c r="AM123" s="1" t="n">
        <v>1</v>
      </c>
      <c r="AN123" s="1" t="n">
        <v>1</v>
      </c>
      <c r="AO123" s="1" t="n">
        <v>1</v>
      </c>
    </row>
    <row r="124" customFormat="false" ht="15" hidden="false" customHeight="false" outlineLevel="0" collapsed="false">
      <c r="AH124" s="1" t="s">
        <v>728</v>
      </c>
      <c r="AI124" s="1" t="s">
        <v>1283</v>
      </c>
      <c r="AJ124" s="1" t="s">
        <v>728</v>
      </c>
      <c r="AK124" s="1" t="n">
        <v>1</v>
      </c>
      <c r="AL124" s="1" t="n">
        <v>1</v>
      </c>
      <c r="AM124" s="1" t="n">
        <v>1</v>
      </c>
      <c r="AN124" s="1" t="n">
        <v>1</v>
      </c>
      <c r="AO124" s="1" t="n">
        <v>1</v>
      </c>
    </row>
    <row r="125" customFormat="false" ht="15" hidden="false" customHeight="false" outlineLevel="0" collapsed="false">
      <c r="AH125" s="1" t="s">
        <v>108</v>
      </c>
      <c r="AI125" s="1" t="s">
        <v>1284</v>
      </c>
      <c r="AJ125" s="1" t="s">
        <v>108</v>
      </c>
      <c r="AK125" s="1" t="n">
        <v>0</v>
      </c>
      <c r="AL125" s="1" t="n">
        <v>0</v>
      </c>
      <c r="AM125" s="1" t="n">
        <v>0</v>
      </c>
      <c r="AN125" s="1" t="n">
        <v>0</v>
      </c>
      <c r="AO125" s="1" t="n">
        <v>0</v>
      </c>
    </row>
    <row r="126" customFormat="false" ht="15" hidden="false" customHeight="false" outlineLevel="0" collapsed="false">
      <c r="AH126" s="1" t="s">
        <v>209</v>
      </c>
      <c r="AI126" s="1" t="s">
        <v>1285</v>
      </c>
      <c r="AJ126" s="1" t="s">
        <v>209</v>
      </c>
      <c r="AK126" s="1" t="n">
        <v>0</v>
      </c>
      <c r="AL126" s="1" t="n">
        <v>0</v>
      </c>
      <c r="AM126" s="1" t="n">
        <v>0</v>
      </c>
      <c r="AN126" s="1" t="n">
        <v>0</v>
      </c>
      <c r="AO126" s="1" t="n">
        <v>0</v>
      </c>
    </row>
    <row r="127" customFormat="false" ht="15" hidden="false" customHeight="false" outlineLevel="0" collapsed="false">
      <c r="AH127" s="1" t="s">
        <v>633</v>
      </c>
      <c r="AI127" s="1" t="s">
        <v>1286</v>
      </c>
      <c r="AJ127" s="1" t="s">
        <v>633</v>
      </c>
      <c r="AK127" s="1" t="n">
        <v>1</v>
      </c>
      <c r="AL127" s="1" t="n">
        <v>1</v>
      </c>
      <c r="AM127" s="1" t="n">
        <v>1</v>
      </c>
      <c r="AN127" s="1" t="n">
        <v>1</v>
      </c>
      <c r="AO127" s="1" t="n">
        <v>1</v>
      </c>
    </row>
    <row r="128" customFormat="false" ht="15" hidden="false" customHeight="false" outlineLevel="0" collapsed="false">
      <c r="AH128" s="1" t="s">
        <v>81</v>
      </c>
      <c r="AI128" s="1" t="s">
        <v>1287</v>
      </c>
      <c r="AJ128" s="1" t="s">
        <v>81</v>
      </c>
      <c r="AK128" s="1" t="n">
        <v>0</v>
      </c>
      <c r="AL128" s="1" t="n">
        <v>0</v>
      </c>
      <c r="AM128" s="1" t="n">
        <v>1</v>
      </c>
      <c r="AN128" s="1" t="n">
        <v>1</v>
      </c>
      <c r="AO128" s="1" t="n">
        <v>0</v>
      </c>
    </row>
    <row r="129" customFormat="false" ht="15" hidden="false" customHeight="false" outlineLevel="0" collapsed="false">
      <c r="AH129" s="1" t="s">
        <v>638</v>
      </c>
      <c r="AI129" s="1" t="s">
        <v>1288</v>
      </c>
      <c r="AJ129" s="1" t="s">
        <v>638</v>
      </c>
      <c r="AK129" s="1" t="n">
        <v>1</v>
      </c>
      <c r="AL129" s="1" t="n">
        <v>1</v>
      </c>
      <c r="AM129" s="1" t="n">
        <v>1</v>
      </c>
      <c r="AN129" s="1" t="n">
        <v>1</v>
      </c>
      <c r="AO129" s="1" t="n">
        <v>1</v>
      </c>
    </row>
    <row r="130" customFormat="false" ht="15" hidden="false" customHeight="false" outlineLevel="0" collapsed="false">
      <c r="AH130" s="1" t="s">
        <v>735</v>
      </c>
      <c r="AI130" s="1" t="s">
        <v>1289</v>
      </c>
      <c r="AJ130" s="1" t="s">
        <v>735</v>
      </c>
      <c r="AK130" s="1" t="n">
        <v>1</v>
      </c>
      <c r="AL130" s="1" t="n">
        <v>1</v>
      </c>
      <c r="AM130" s="1" t="n">
        <v>1</v>
      </c>
      <c r="AN130" s="1" t="n">
        <v>1</v>
      </c>
      <c r="AO130" s="1" t="n">
        <v>1</v>
      </c>
    </row>
    <row r="131" customFormat="false" ht="15" hidden="false" customHeight="false" outlineLevel="0" collapsed="false">
      <c r="AH131" s="1" t="s">
        <v>737</v>
      </c>
      <c r="AI131" s="1" t="s">
        <v>1290</v>
      </c>
      <c r="AJ131" s="1" t="s">
        <v>737</v>
      </c>
      <c r="AK131" s="1" t="n">
        <v>1</v>
      </c>
      <c r="AL131" s="1" t="n">
        <v>1</v>
      </c>
      <c r="AM131" s="1" t="n">
        <v>1</v>
      </c>
      <c r="AN131" s="1" t="n">
        <v>1</v>
      </c>
      <c r="AO131" s="1" t="n">
        <v>1</v>
      </c>
    </row>
    <row r="132" customFormat="false" ht="15" hidden="false" customHeight="false" outlineLevel="0" collapsed="false">
      <c r="AH132" s="1" t="s">
        <v>293</v>
      </c>
      <c r="AI132" s="1" t="s">
        <v>1291</v>
      </c>
      <c r="AJ132" s="1" t="s">
        <v>293</v>
      </c>
      <c r="AK132" s="1" t="n">
        <v>1</v>
      </c>
      <c r="AL132" s="1" t="n">
        <v>1</v>
      </c>
      <c r="AM132" s="1" t="n">
        <v>1</v>
      </c>
      <c r="AN132" s="1" t="n">
        <v>1</v>
      </c>
      <c r="AO132" s="1" t="n">
        <v>1</v>
      </c>
    </row>
    <row r="133" customFormat="false" ht="15" hidden="false" customHeight="false" outlineLevel="0" collapsed="false">
      <c r="AH133" s="1" t="s">
        <v>397</v>
      </c>
      <c r="AI133" s="1" t="s">
        <v>1292</v>
      </c>
      <c r="AJ133" s="1" t="s">
        <v>397</v>
      </c>
      <c r="AK133" s="1" t="n">
        <v>1</v>
      </c>
      <c r="AL133" s="1" t="n">
        <v>1</v>
      </c>
      <c r="AM133" s="1" t="n">
        <v>1</v>
      </c>
      <c r="AN133" s="1" t="n">
        <v>1</v>
      </c>
      <c r="AO133" s="1" t="n">
        <v>1</v>
      </c>
    </row>
    <row r="134" customFormat="false" ht="15" hidden="false" customHeight="false" outlineLevel="0" collapsed="false">
      <c r="AH134" s="1" t="s">
        <v>645</v>
      </c>
      <c r="AI134" s="1" t="s">
        <v>1293</v>
      </c>
      <c r="AJ134" s="1" t="s">
        <v>645</v>
      </c>
      <c r="AK134" s="1" t="n">
        <v>1</v>
      </c>
      <c r="AL134" s="1" t="n">
        <v>1</v>
      </c>
      <c r="AM134" s="1" t="n">
        <v>1</v>
      </c>
      <c r="AN134" s="1" t="n">
        <v>1</v>
      </c>
      <c r="AO134" s="1" t="n">
        <v>1</v>
      </c>
    </row>
    <row r="135" customFormat="false" ht="15" hidden="false" customHeight="false" outlineLevel="0" collapsed="false">
      <c r="AH135" s="1" t="s">
        <v>219</v>
      </c>
      <c r="AI135" s="1" t="s">
        <v>1294</v>
      </c>
      <c r="AJ135" s="1" t="s">
        <v>219</v>
      </c>
      <c r="AK135" s="1" t="n">
        <v>0</v>
      </c>
      <c r="AL135" s="1" t="n">
        <v>0</v>
      </c>
      <c r="AM135" s="1" t="n">
        <v>1</v>
      </c>
      <c r="AN135" s="1" t="n">
        <v>1</v>
      </c>
      <c r="AO135" s="1" t="n">
        <v>0</v>
      </c>
    </row>
    <row r="136" customFormat="false" ht="15" hidden="false" customHeight="false" outlineLevel="0" collapsed="false">
      <c r="AH136" s="1" t="s">
        <v>744</v>
      </c>
      <c r="AI136" s="1" t="s">
        <v>1294</v>
      </c>
      <c r="AJ136" s="1" t="s">
        <v>744</v>
      </c>
      <c r="AK136" s="1" t="n">
        <v>0</v>
      </c>
      <c r="AL136" s="1" t="n">
        <v>0</v>
      </c>
      <c r="AM136" s="1" t="n">
        <v>1</v>
      </c>
      <c r="AN136" s="1" t="n">
        <v>1</v>
      </c>
      <c r="AO136" s="1" t="n">
        <v>0</v>
      </c>
    </row>
    <row r="137" customFormat="false" ht="15" hidden="false" customHeight="false" outlineLevel="0" collapsed="false">
      <c r="AH137" s="1" t="s">
        <v>332</v>
      </c>
      <c r="AI137" s="1" t="s">
        <v>64</v>
      </c>
      <c r="AJ137" s="1" t="s">
        <v>332</v>
      </c>
      <c r="AK137" s="1" t="n">
        <v>0</v>
      </c>
      <c r="AL137" s="1" t="n">
        <v>0</v>
      </c>
      <c r="AM137" s="1" t="n">
        <v>0</v>
      </c>
      <c r="AN137" s="1" t="n">
        <v>0</v>
      </c>
      <c r="AO137" s="1" t="n">
        <v>0</v>
      </c>
    </row>
    <row r="138" customFormat="false" ht="15" hidden="false" customHeight="false" outlineLevel="0" collapsed="false">
      <c r="AH138" s="1" t="s">
        <v>747</v>
      </c>
      <c r="AI138" s="1" t="s">
        <v>1295</v>
      </c>
      <c r="AJ138" s="1" t="s">
        <v>747</v>
      </c>
      <c r="AK138" s="1" t="n">
        <v>0</v>
      </c>
      <c r="AL138" s="1" t="n">
        <v>0</v>
      </c>
      <c r="AM138" s="1" t="n">
        <v>0</v>
      </c>
      <c r="AN138" s="1" t="n">
        <v>0</v>
      </c>
      <c r="AO138" s="1" t="n">
        <v>0</v>
      </c>
    </row>
    <row r="139" customFormat="false" ht="15" hidden="false" customHeight="false" outlineLevel="0" collapsed="false">
      <c r="AH139" s="1" t="s">
        <v>655</v>
      </c>
      <c r="AI139" s="1" t="s">
        <v>1246</v>
      </c>
      <c r="AJ139" s="1" t="s">
        <v>655</v>
      </c>
      <c r="AK139" s="1" t="n">
        <v>1</v>
      </c>
      <c r="AL139" s="1" t="n">
        <v>1</v>
      </c>
      <c r="AM139" s="1" t="n">
        <v>1</v>
      </c>
      <c r="AN139" s="1" t="n">
        <v>1</v>
      </c>
      <c r="AO139" s="1" t="n">
        <v>1</v>
      </c>
    </row>
    <row r="140" customFormat="false" ht="15" hidden="false" customHeight="false" outlineLevel="0" collapsed="false">
      <c r="AH140" s="1" t="s">
        <v>502</v>
      </c>
      <c r="AI140" s="1" t="s">
        <v>1296</v>
      </c>
      <c r="AJ140" s="1" t="s">
        <v>502</v>
      </c>
      <c r="AK140" s="1" t="n">
        <v>1</v>
      </c>
      <c r="AL140" s="1" t="n">
        <v>1</v>
      </c>
      <c r="AM140" s="1" t="n">
        <v>1</v>
      </c>
      <c r="AN140" s="1" t="n">
        <v>0</v>
      </c>
      <c r="AO140" s="1" t="n">
        <v>1</v>
      </c>
    </row>
    <row r="141" customFormat="false" ht="15" hidden="false" customHeight="false" outlineLevel="0" collapsed="false">
      <c r="AH141" s="1" t="s">
        <v>749</v>
      </c>
      <c r="AI141" s="1" t="s">
        <v>1297</v>
      </c>
      <c r="AJ141" s="1" t="s">
        <v>749</v>
      </c>
      <c r="AK141" s="1" t="n">
        <v>1</v>
      </c>
      <c r="AL141" s="1" t="n">
        <v>1</v>
      </c>
      <c r="AM141" s="1" t="n">
        <v>1</v>
      </c>
      <c r="AN141" s="1" t="n">
        <v>1</v>
      </c>
      <c r="AO141" s="1" t="n">
        <v>1</v>
      </c>
    </row>
    <row r="142" customFormat="false" ht="15" hidden="false" customHeight="false" outlineLevel="0" collapsed="false">
      <c r="AH142" s="1" t="s">
        <v>661</v>
      </c>
      <c r="AI142" s="1" t="s">
        <v>1298</v>
      </c>
      <c r="AJ142" s="1" t="s">
        <v>661</v>
      </c>
      <c r="AK142" s="1" t="n">
        <v>0</v>
      </c>
      <c r="AL142" s="1" t="n">
        <v>0</v>
      </c>
      <c r="AM142" s="1" t="n">
        <v>1</v>
      </c>
      <c r="AN142" s="1" t="n">
        <v>0</v>
      </c>
      <c r="AO142" s="1" t="n">
        <v>0</v>
      </c>
    </row>
    <row r="143" customFormat="false" ht="15" hidden="false" customHeight="false" outlineLevel="0" collapsed="false">
      <c r="AH143" s="1" t="s">
        <v>664</v>
      </c>
      <c r="AI143" s="1" t="s">
        <v>1299</v>
      </c>
      <c r="AJ143" s="1" t="s">
        <v>664</v>
      </c>
      <c r="AK143" s="1" t="n">
        <v>0</v>
      </c>
      <c r="AL143" s="1" t="n">
        <v>0</v>
      </c>
      <c r="AM143" s="1" t="n">
        <v>0</v>
      </c>
      <c r="AN143" s="1" t="n">
        <v>0</v>
      </c>
      <c r="AO143" s="1" t="n">
        <v>0</v>
      </c>
    </row>
    <row r="144" customFormat="false" ht="15" hidden="false" customHeight="false" outlineLevel="0" collapsed="false">
      <c r="AH144" s="1" t="s">
        <v>667</v>
      </c>
      <c r="AI144" s="1" t="s">
        <v>1248</v>
      </c>
      <c r="AJ144" s="1" t="s">
        <v>667</v>
      </c>
      <c r="AK144" s="1" t="n">
        <v>1</v>
      </c>
      <c r="AL144" s="1" t="n">
        <v>1</v>
      </c>
      <c r="AM144" s="1" t="n">
        <v>1</v>
      </c>
      <c r="AN144" s="1" t="n">
        <v>1</v>
      </c>
      <c r="AO144" s="1" t="n">
        <v>1</v>
      </c>
    </row>
    <row r="145" customFormat="false" ht="15" hidden="false" customHeight="false" outlineLevel="0" collapsed="false">
      <c r="AH145" s="1" t="s">
        <v>753</v>
      </c>
      <c r="AI145" s="1" t="s">
        <v>1246</v>
      </c>
      <c r="AJ145" s="1" t="s">
        <v>753</v>
      </c>
      <c r="AK145" s="1" t="n">
        <v>1</v>
      </c>
      <c r="AL145" s="1" t="n">
        <v>1</v>
      </c>
      <c r="AM145" s="1" t="n">
        <v>1</v>
      </c>
      <c r="AN145" s="1" t="n">
        <v>1</v>
      </c>
      <c r="AO145" s="1" t="n">
        <v>1</v>
      </c>
    </row>
    <row r="146" customFormat="false" ht="15" hidden="false" customHeight="false" outlineLevel="0" collapsed="false">
      <c r="AH146" s="1" t="s">
        <v>755</v>
      </c>
      <c r="AI146" s="1" t="s">
        <v>1251</v>
      </c>
      <c r="AJ146" s="1" t="s">
        <v>755</v>
      </c>
      <c r="AK146" s="1" t="n">
        <v>1</v>
      </c>
      <c r="AL146" s="1" t="n">
        <v>1</v>
      </c>
      <c r="AM146" s="1" t="n">
        <v>1</v>
      </c>
      <c r="AN146" s="1" t="n">
        <v>1</v>
      </c>
      <c r="AO146" s="1" t="n">
        <v>1</v>
      </c>
    </row>
    <row r="147" customFormat="false" ht="15" hidden="false" customHeight="false" outlineLevel="0" collapsed="false">
      <c r="AH147" s="1" t="s">
        <v>670</v>
      </c>
      <c r="AI147" s="1" t="s">
        <v>1248</v>
      </c>
      <c r="AJ147" s="1" t="s">
        <v>670</v>
      </c>
      <c r="AK147" s="1" t="n">
        <v>1</v>
      </c>
      <c r="AL147" s="1" t="n">
        <v>1</v>
      </c>
      <c r="AM147" s="1" t="n">
        <v>1</v>
      </c>
      <c r="AN147" s="1" t="n">
        <v>1</v>
      </c>
      <c r="AO147" s="1" t="n">
        <v>1</v>
      </c>
    </row>
    <row r="148" customFormat="false" ht="15" hidden="false" customHeight="false" outlineLevel="0" collapsed="false">
      <c r="AH148" s="1" t="s">
        <v>758</v>
      </c>
      <c r="AI148" s="1" t="s">
        <v>1300</v>
      </c>
      <c r="AJ148" s="1" t="s">
        <v>758</v>
      </c>
      <c r="AK148" s="1" t="n">
        <v>1</v>
      </c>
      <c r="AL148" s="1" t="n">
        <v>1</v>
      </c>
      <c r="AM148" s="1" t="n">
        <v>1</v>
      </c>
      <c r="AN148" s="1" t="n">
        <v>1</v>
      </c>
      <c r="AO148" s="1" t="n">
        <v>1</v>
      </c>
    </row>
    <row r="149" customFormat="false" ht="15" hidden="false" customHeight="false" outlineLevel="0" collapsed="false">
      <c r="AH149" s="1" t="s">
        <v>760</v>
      </c>
      <c r="AI149" s="1" t="s">
        <v>1258</v>
      </c>
      <c r="AJ149" s="1" t="s">
        <v>760</v>
      </c>
      <c r="AK149" s="1" t="n">
        <v>0</v>
      </c>
      <c r="AL149" s="1" t="n">
        <v>0</v>
      </c>
      <c r="AM149" s="1" t="n">
        <v>0</v>
      </c>
      <c r="AN149" s="1" t="n">
        <v>0</v>
      </c>
      <c r="AO149" s="1" t="n">
        <v>0</v>
      </c>
    </row>
    <row r="150" customFormat="false" ht="15" hidden="false" customHeight="false" outlineLevel="0" collapsed="false">
      <c r="AH150" s="1" t="s">
        <v>762</v>
      </c>
      <c r="AI150" s="1" t="s">
        <v>1301</v>
      </c>
      <c r="AJ150" s="1" t="s">
        <v>762</v>
      </c>
      <c r="AK150" s="1" t="n">
        <v>1</v>
      </c>
      <c r="AL150" s="1" t="n">
        <v>1</v>
      </c>
      <c r="AM150" s="1" t="n">
        <v>1</v>
      </c>
      <c r="AN150" s="1" t="n">
        <v>1</v>
      </c>
      <c r="AO150" s="1" t="n">
        <v>1</v>
      </c>
    </row>
    <row r="151" customFormat="false" ht="15" hidden="false" customHeight="false" outlineLevel="0" collapsed="false">
      <c r="AH151" s="1" t="s">
        <v>764</v>
      </c>
      <c r="AI151" s="1" t="s">
        <v>1302</v>
      </c>
      <c r="AJ151" s="1" t="s">
        <v>764</v>
      </c>
      <c r="AK151" s="1" t="n">
        <v>0</v>
      </c>
      <c r="AL151" s="1" t="n">
        <v>0</v>
      </c>
      <c r="AM151" s="1" t="n">
        <v>0</v>
      </c>
      <c r="AN151" s="1" t="n">
        <v>1</v>
      </c>
      <c r="AO151" s="1" t="n">
        <v>0</v>
      </c>
    </row>
    <row r="152" customFormat="false" ht="15" hidden="false" customHeight="false" outlineLevel="0" collapsed="false">
      <c r="AH152" s="1" t="s">
        <v>767</v>
      </c>
      <c r="AI152" s="1" t="s">
        <v>1303</v>
      </c>
      <c r="AJ152" s="1" t="s">
        <v>767</v>
      </c>
      <c r="AK152" s="1" t="n">
        <v>0</v>
      </c>
      <c r="AL152" s="1" t="n">
        <v>0</v>
      </c>
      <c r="AM152" s="1" t="n">
        <v>0</v>
      </c>
      <c r="AN152" s="1" t="n">
        <v>1</v>
      </c>
      <c r="AO152" s="1" t="n">
        <v>0</v>
      </c>
    </row>
    <row r="153" customFormat="false" ht="15" hidden="false" customHeight="false" outlineLevel="0" collapsed="false">
      <c r="AH153" s="1" t="s">
        <v>769</v>
      </c>
      <c r="AI153" s="1" t="s">
        <v>1304</v>
      </c>
      <c r="AJ153" s="1" t="s">
        <v>769</v>
      </c>
      <c r="AK153" s="1" t="n">
        <v>0</v>
      </c>
      <c r="AL153" s="1" t="n">
        <v>0</v>
      </c>
      <c r="AM153" s="1" t="n">
        <v>0</v>
      </c>
      <c r="AN153" s="1" t="n">
        <v>0</v>
      </c>
      <c r="AO153" s="1" t="n">
        <v>0</v>
      </c>
    </row>
    <row r="154" customFormat="false" ht="15" hidden="false" customHeight="false" outlineLevel="0" collapsed="false">
      <c r="AH154" s="1" t="s">
        <v>771</v>
      </c>
      <c r="AI154" s="1" t="s">
        <v>1305</v>
      </c>
      <c r="AJ154" s="1" t="s">
        <v>771</v>
      </c>
      <c r="AK154" s="1" t="n">
        <v>0</v>
      </c>
      <c r="AL154" s="1" t="n">
        <v>0</v>
      </c>
      <c r="AM154" s="1" t="n">
        <v>0</v>
      </c>
      <c r="AN154" s="1" t="n">
        <v>0</v>
      </c>
      <c r="AO154" s="1" t="n">
        <v>0</v>
      </c>
    </row>
    <row r="155" customFormat="false" ht="15" hidden="false" customHeight="false" outlineLevel="0" collapsed="false">
      <c r="AH155" s="1" t="s">
        <v>773</v>
      </c>
      <c r="AI155" s="1" t="s">
        <v>1306</v>
      </c>
      <c r="AJ155" s="1" t="s">
        <v>773</v>
      </c>
      <c r="AK155" s="1" t="n">
        <v>1</v>
      </c>
      <c r="AL155" s="1" t="n">
        <v>1</v>
      </c>
      <c r="AM155" s="1" t="n">
        <v>1</v>
      </c>
      <c r="AN155" s="1" t="n">
        <v>0</v>
      </c>
      <c r="AO155" s="1" t="n">
        <v>1</v>
      </c>
    </row>
    <row r="156" customFormat="false" ht="15" hidden="false" customHeight="false" outlineLevel="0" collapsed="false">
      <c r="AH156" s="1" t="s">
        <v>673</v>
      </c>
      <c r="AI156" s="1" t="s">
        <v>1017</v>
      </c>
      <c r="AJ156" s="1" t="s">
        <v>673</v>
      </c>
      <c r="AK156" s="1" t="n">
        <v>1</v>
      </c>
      <c r="AL156" s="1" t="n">
        <v>1</v>
      </c>
      <c r="AM156" s="1" t="n">
        <v>1</v>
      </c>
      <c r="AN156" s="1" t="n">
        <v>0</v>
      </c>
      <c r="AO156" s="1" t="n">
        <v>1</v>
      </c>
    </row>
    <row r="157" customFormat="false" ht="15" hidden="false" customHeight="false" outlineLevel="0" collapsed="false">
      <c r="AH157" s="1" t="s">
        <v>576</v>
      </c>
      <c r="AI157" s="1" t="s">
        <v>1307</v>
      </c>
      <c r="AJ157" s="1" t="s">
        <v>576</v>
      </c>
      <c r="AK157" s="1" t="n">
        <v>1</v>
      </c>
      <c r="AL157" s="1" t="n">
        <v>1</v>
      </c>
      <c r="AM157" s="1" t="n">
        <v>1</v>
      </c>
      <c r="AN157" s="1" t="n">
        <v>1</v>
      </c>
      <c r="AO157" s="1" t="n">
        <v>1</v>
      </c>
    </row>
    <row r="158" customFormat="false" ht="15" hidden="false" customHeight="false" outlineLevel="0" collapsed="false">
      <c r="AH158" s="1" t="s">
        <v>511</v>
      </c>
      <c r="AI158" s="1" t="s">
        <v>1308</v>
      </c>
      <c r="AJ158" s="1" t="s">
        <v>511</v>
      </c>
      <c r="AK158" s="1" t="n">
        <v>1</v>
      </c>
      <c r="AL158" s="1" t="n">
        <v>1</v>
      </c>
      <c r="AM158" s="1" t="n">
        <v>1</v>
      </c>
      <c r="AN158" s="1" t="n">
        <v>1</v>
      </c>
      <c r="AO158" s="1" t="n">
        <v>1</v>
      </c>
    </row>
    <row r="159" customFormat="false" ht="15" hidden="false" customHeight="false" outlineLevel="0" collapsed="false">
      <c r="AH159" s="1" t="s">
        <v>574</v>
      </c>
      <c r="AI159" s="1" t="s">
        <v>1309</v>
      </c>
      <c r="AJ159" s="1" t="s">
        <v>574</v>
      </c>
      <c r="AK159" s="1" t="n">
        <v>1</v>
      </c>
      <c r="AL159" s="1" t="n">
        <v>1</v>
      </c>
      <c r="AM159" s="1" t="n">
        <v>1</v>
      </c>
      <c r="AN159" s="1" t="n">
        <v>1</v>
      </c>
      <c r="AO159" s="1" t="n">
        <v>1</v>
      </c>
    </row>
    <row r="160" customFormat="false" ht="15" hidden="false" customHeight="false" outlineLevel="0" collapsed="false">
      <c r="AH160" s="1" t="s">
        <v>443</v>
      </c>
      <c r="AI160" s="1" t="s">
        <v>1310</v>
      </c>
      <c r="AJ160" s="1" t="s">
        <v>443</v>
      </c>
      <c r="AK160" s="1" t="n">
        <v>1</v>
      </c>
      <c r="AL160" s="1" t="n">
        <v>1</v>
      </c>
      <c r="AM160" s="1" t="n">
        <v>1</v>
      </c>
      <c r="AN160" s="1" t="n">
        <v>1</v>
      </c>
      <c r="AO160" s="1" t="n">
        <v>1</v>
      </c>
    </row>
    <row r="161" customFormat="false" ht="15" hidden="false" customHeight="false" outlineLevel="0" collapsed="false">
      <c r="AH161" s="1" t="s">
        <v>358</v>
      </c>
      <c r="AI161" s="1" t="s">
        <v>1310</v>
      </c>
      <c r="AJ161" s="1" t="s">
        <v>358</v>
      </c>
      <c r="AK161" s="1" t="n">
        <v>1</v>
      </c>
      <c r="AL161" s="1" t="n">
        <v>1</v>
      </c>
      <c r="AM161" s="1" t="n">
        <v>1</v>
      </c>
      <c r="AN161" s="1" t="n">
        <v>1</v>
      </c>
      <c r="AO161" s="1" t="n">
        <v>1</v>
      </c>
    </row>
    <row r="162" customFormat="false" ht="15" hidden="false" customHeight="false" outlineLevel="0" collapsed="false">
      <c r="AH162" s="1" t="s">
        <v>333</v>
      </c>
      <c r="AI162" s="1" t="s">
        <v>1214</v>
      </c>
      <c r="AJ162" s="1" t="s">
        <v>333</v>
      </c>
      <c r="AK162" s="1" t="n">
        <v>1</v>
      </c>
      <c r="AL162" s="1" t="n">
        <v>1</v>
      </c>
      <c r="AM162" s="1" t="n">
        <v>1</v>
      </c>
      <c r="AN162" s="1" t="n">
        <v>1</v>
      </c>
      <c r="AO162" s="1" t="n">
        <v>0</v>
      </c>
    </row>
    <row r="163" customFormat="false" ht="15" hidden="false" customHeight="false" outlineLevel="0" collapsed="false">
      <c r="AH163" s="1" t="s">
        <v>689</v>
      </c>
      <c r="AI163" s="1" t="s">
        <v>1311</v>
      </c>
      <c r="AJ163" s="1" t="s">
        <v>689</v>
      </c>
      <c r="AK163" s="1" t="n">
        <v>0</v>
      </c>
      <c r="AL163" s="1" t="n">
        <v>0</v>
      </c>
      <c r="AM163" s="1" t="n">
        <v>0</v>
      </c>
      <c r="AN163" s="1" t="n">
        <v>0</v>
      </c>
      <c r="AO163" s="1" t="n">
        <v>0</v>
      </c>
    </row>
    <row r="164" customFormat="false" ht="15" hidden="false" customHeight="false" outlineLevel="0" collapsed="false">
      <c r="AH164" s="1" t="s">
        <v>534</v>
      </c>
      <c r="AI164" s="1" t="s">
        <v>1312</v>
      </c>
      <c r="AJ164" s="1" t="s">
        <v>534</v>
      </c>
      <c r="AK164" s="1" t="n">
        <v>0</v>
      </c>
      <c r="AL164" s="1" t="n">
        <v>0</v>
      </c>
      <c r="AM164" s="1" t="n">
        <v>1</v>
      </c>
      <c r="AN164" s="1" t="n">
        <v>1</v>
      </c>
      <c r="AO164" s="1" t="n">
        <v>1</v>
      </c>
    </row>
    <row r="165" customFormat="false" ht="15" hidden="false" customHeight="false" outlineLevel="0" collapsed="false">
      <c r="AH165" s="1" t="s">
        <v>538</v>
      </c>
      <c r="AI165" s="1" t="s">
        <v>1289</v>
      </c>
      <c r="AJ165" s="1" t="s">
        <v>538</v>
      </c>
      <c r="AK165" s="1" t="n">
        <v>1</v>
      </c>
      <c r="AL165" s="1" t="n">
        <v>1</v>
      </c>
      <c r="AM165" s="1" t="n">
        <v>1</v>
      </c>
      <c r="AN165" s="1" t="n">
        <v>1</v>
      </c>
      <c r="AO165" s="1" t="n">
        <v>1</v>
      </c>
    </row>
    <row r="166" customFormat="false" ht="15" hidden="false" customHeight="false" outlineLevel="0" collapsed="false">
      <c r="AH166" s="1" t="s">
        <v>61</v>
      </c>
      <c r="AI166" s="1" t="s">
        <v>1313</v>
      </c>
      <c r="AJ166" s="1" t="s">
        <v>61</v>
      </c>
      <c r="AK166" s="1" t="n">
        <v>0</v>
      </c>
      <c r="AL166" s="1" t="n">
        <v>0</v>
      </c>
      <c r="AM166" s="1" t="n">
        <v>0</v>
      </c>
      <c r="AN166" s="1" t="n">
        <v>0</v>
      </c>
      <c r="AO166" s="1" t="n">
        <v>0</v>
      </c>
    </row>
    <row r="167" customFormat="false" ht="15" hidden="false" customHeight="false" outlineLevel="0" collapsed="false">
      <c r="AH167" s="1" t="s">
        <v>451</v>
      </c>
      <c r="AI167" s="1" t="s">
        <v>1314</v>
      </c>
      <c r="AJ167" s="1" t="s">
        <v>451</v>
      </c>
      <c r="AK167" s="1" t="n">
        <v>1</v>
      </c>
      <c r="AL167" s="1" t="n">
        <v>1</v>
      </c>
      <c r="AM167" s="1" t="n">
        <v>1</v>
      </c>
      <c r="AN167" s="1" t="n">
        <v>1</v>
      </c>
      <c r="AO167" s="1" t="n">
        <v>0</v>
      </c>
    </row>
    <row r="168" customFormat="false" ht="15" hidden="false" customHeight="false" outlineLevel="0" collapsed="false">
      <c r="AH168" s="1" t="s">
        <v>786</v>
      </c>
      <c r="AI168" s="1" t="s">
        <v>1315</v>
      </c>
      <c r="AJ168" s="1" t="s">
        <v>786</v>
      </c>
      <c r="AK168" s="1" t="n">
        <v>1</v>
      </c>
      <c r="AL168" s="1" t="n">
        <v>1</v>
      </c>
      <c r="AM168" s="1" t="n">
        <v>1</v>
      </c>
      <c r="AN168" s="1" t="n">
        <v>1</v>
      </c>
      <c r="AO168" s="1" t="n">
        <v>1</v>
      </c>
    </row>
    <row r="169" customFormat="false" ht="15" hidden="false" customHeight="false" outlineLevel="0" collapsed="false">
      <c r="AH169" s="1" t="s">
        <v>675</v>
      </c>
      <c r="AI169" s="1" t="s">
        <v>1251</v>
      </c>
      <c r="AJ169" s="1" t="s">
        <v>675</v>
      </c>
      <c r="AK169" s="1" t="n">
        <v>1</v>
      </c>
      <c r="AL169" s="1" t="n">
        <v>1</v>
      </c>
      <c r="AM169" s="1" t="n">
        <v>1</v>
      </c>
      <c r="AN169" s="1" t="n">
        <v>1</v>
      </c>
      <c r="AO169" s="1" t="n">
        <v>1</v>
      </c>
    </row>
    <row r="170" customFormat="false" ht="15" hidden="false" customHeight="false" outlineLevel="0" collapsed="false">
      <c r="AH170" s="1" t="s">
        <v>699</v>
      </c>
      <c r="AI170" s="1" t="s">
        <v>1316</v>
      </c>
      <c r="AJ170" s="1" t="s">
        <v>699</v>
      </c>
      <c r="AK170" s="1" t="n">
        <v>0</v>
      </c>
      <c r="AL170" s="1" t="n">
        <v>0</v>
      </c>
      <c r="AM170" s="1" t="n">
        <v>0</v>
      </c>
      <c r="AN170" s="1" t="n">
        <v>0</v>
      </c>
      <c r="AO170" s="1" t="n">
        <v>0</v>
      </c>
    </row>
    <row r="171" customFormat="false" ht="15" hidden="false" customHeight="false" outlineLevel="0" collapsed="false">
      <c r="AH171" s="1" t="s">
        <v>701</v>
      </c>
      <c r="AI171" s="1" t="s">
        <v>1317</v>
      </c>
      <c r="AJ171" s="1" t="s">
        <v>701</v>
      </c>
      <c r="AK171" s="1" t="n">
        <v>1</v>
      </c>
      <c r="AL171" s="1" t="n">
        <v>1</v>
      </c>
      <c r="AM171" s="1" t="n">
        <v>1</v>
      </c>
      <c r="AN171" s="1" t="n">
        <v>1</v>
      </c>
      <c r="AO171" s="1" t="n">
        <v>0</v>
      </c>
    </row>
    <row r="172" customFormat="false" ht="15" hidden="false" customHeight="false" outlineLevel="0" collapsed="false">
      <c r="AH172" s="1" t="s">
        <v>357</v>
      </c>
      <c r="AI172" s="1" t="s">
        <v>1318</v>
      </c>
      <c r="AJ172" s="1" t="s">
        <v>357</v>
      </c>
      <c r="AK172" s="1" t="n">
        <v>1</v>
      </c>
      <c r="AL172" s="1" t="n">
        <v>1</v>
      </c>
      <c r="AM172" s="1" t="n">
        <v>1</v>
      </c>
      <c r="AN172" s="1" t="n">
        <v>1</v>
      </c>
      <c r="AO172" s="1" t="n">
        <v>1</v>
      </c>
    </row>
    <row r="173" customFormat="false" ht="15" hidden="false" customHeight="false" outlineLevel="0" collapsed="false">
      <c r="AH173" s="1" t="s">
        <v>189</v>
      </c>
      <c r="AI173" s="1" t="s">
        <v>1319</v>
      </c>
      <c r="AJ173" s="1" t="s">
        <v>189</v>
      </c>
      <c r="AK173" s="1" t="n">
        <v>1</v>
      </c>
      <c r="AL173" s="1" t="n">
        <v>1</v>
      </c>
      <c r="AM173" s="1" t="n">
        <v>1</v>
      </c>
      <c r="AN173" s="1" t="n">
        <v>1</v>
      </c>
      <c r="AO173" s="1" t="n">
        <v>0</v>
      </c>
    </row>
    <row r="174" customFormat="false" ht="15" hidden="false" customHeight="false" outlineLevel="0" collapsed="false">
      <c r="AH174" s="1" t="s">
        <v>123</v>
      </c>
      <c r="AI174" s="1" t="s">
        <v>1320</v>
      </c>
      <c r="AJ174" s="1" t="s">
        <v>123</v>
      </c>
      <c r="AK174" s="1" t="n">
        <v>1</v>
      </c>
      <c r="AL174" s="1" t="n">
        <v>1</v>
      </c>
      <c r="AM174" s="1" t="n">
        <v>1</v>
      </c>
      <c r="AN174" s="1" t="n">
        <v>1</v>
      </c>
      <c r="AO174" s="1" t="n">
        <v>1</v>
      </c>
    </row>
    <row r="175" customFormat="false" ht="15" hidden="false" customHeight="false" outlineLevel="0" collapsed="false">
      <c r="AH175" s="1" t="s">
        <v>175</v>
      </c>
      <c r="AI175" s="1" t="s">
        <v>1321</v>
      </c>
      <c r="AJ175" s="1" t="s">
        <v>175</v>
      </c>
      <c r="AK175" s="1" t="n">
        <v>1</v>
      </c>
      <c r="AL175" s="1" t="n">
        <v>1</v>
      </c>
      <c r="AM175" s="1" t="n">
        <v>1</v>
      </c>
      <c r="AN175" s="1" t="n">
        <v>1</v>
      </c>
      <c r="AO175" s="1" t="n">
        <v>1</v>
      </c>
    </row>
    <row r="176" customFormat="false" ht="15" hidden="false" customHeight="false" outlineLevel="0" collapsed="false">
      <c r="AH176" s="1" t="s">
        <v>163</v>
      </c>
      <c r="AI176" s="1" t="s">
        <v>1322</v>
      </c>
      <c r="AJ176" s="1" t="s">
        <v>163</v>
      </c>
      <c r="AK176" s="1" t="n">
        <v>1</v>
      </c>
      <c r="AL176" s="1" t="n">
        <v>1</v>
      </c>
      <c r="AM176" s="1" t="n">
        <v>1</v>
      </c>
      <c r="AN176" s="1" t="n">
        <v>1</v>
      </c>
      <c r="AO176" s="1" t="n">
        <v>0</v>
      </c>
    </row>
    <row r="177" customFormat="false" ht="15" hidden="false" customHeight="false" outlineLevel="0" collapsed="false">
      <c r="AH177" s="1" t="s">
        <v>152</v>
      </c>
      <c r="AI177" s="1" t="s">
        <v>1323</v>
      </c>
      <c r="AJ177" s="1" t="s">
        <v>152</v>
      </c>
      <c r="AK177" s="1" t="n">
        <v>1</v>
      </c>
      <c r="AL177" s="1" t="n">
        <v>1</v>
      </c>
      <c r="AM177" s="1" t="n">
        <v>1</v>
      </c>
      <c r="AN177" s="1" t="n">
        <v>1</v>
      </c>
      <c r="AO177" s="1" t="n">
        <v>1</v>
      </c>
    </row>
    <row r="178" customFormat="false" ht="15" hidden="false" customHeight="false" outlineLevel="0" collapsed="false">
      <c r="AH178" s="1" t="s">
        <v>137</v>
      </c>
      <c r="AI178" s="1" t="s">
        <v>1324</v>
      </c>
      <c r="AJ178" s="1" t="s">
        <v>137</v>
      </c>
      <c r="AK178" s="1" t="n">
        <v>1</v>
      </c>
      <c r="AL178" s="1" t="n">
        <v>1</v>
      </c>
      <c r="AM178" s="1" t="n">
        <v>1</v>
      </c>
      <c r="AN178" s="1" t="n">
        <v>1</v>
      </c>
      <c r="AO178" s="1" t="n">
        <v>0</v>
      </c>
    </row>
    <row r="179" customFormat="false" ht="15" hidden="false" customHeight="false" outlineLevel="0" collapsed="false">
      <c r="AH179" s="1" t="s">
        <v>791</v>
      </c>
      <c r="AI179" s="1" t="s">
        <v>1325</v>
      </c>
      <c r="AJ179" s="1" t="s">
        <v>791</v>
      </c>
      <c r="AK179" s="1" t="n">
        <v>1</v>
      </c>
      <c r="AL179" s="1" t="n">
        <v>1</v>
      </c>
      <c r="AM179" s="1" t="n">
        <v>1</v>
      </c>
      <c r="AN179" s="1" t="n">
        <v>1</v>
      </c>
      <c r="AO179" s="1" t="n">
        <v>1</v>
      </c>
    </row>
    <row r="180" customFormat="false" ht="15" hidden="false" customHeight="false" outlineLevel="0" collapsed="false">
      <c r="AH180" s="1" t="s">
        <v>598</v>
      </c>
      <c r="AI180" s="1" t="s">
        <v>1326</v>
      </c>
      <c r="AJ180" s="1" t="s">
        <v>598</v>
      </c>
      <c r="AK180" s="1" t="n">
        <v>1</v>
      </c>
      <c r="AL180" s="1" t="n">
        <v>1</v>
      </c>
      <c r="AM180" s="1" t="n">
        <v>1</v>
      </c>
      <c r="AN180" s="1" t="n">
        <v>1</v>
      </c>
      <c r="AO180" s="1" t="n">
        <v>0</v>
      </c>
    </row>
    <row r="181" customFormat="false" ht="15" hidden="false" customHeight="false" outlineLevel="0" collapsed="false">
      <c r="AH181" s="1" t="s">
        <v>792</v>
      </c>
      <c r="AI181" s="1" t="s">
        <v>1327</v>
      </c>
      <c r="AJ181" s="1" t="s">
        <v>792</v>
      </c>
      <c r="AK181" s="1" t="n">
        <v>1</v>
      </c>
      <c r="AL181" s="1" t="n">
        <v>1</v>
      </c>
      <c r="AM181" s="1" t="n">
        <v>1</v>
      </c>
      <c r="AN181" s="1" t="n">
        <v>1</v>
      </c>
      <c r="AO181" s="1" t="n">
        <v>0</v>
      </c>
    </row>
    <row r="182" customFormat="false" ht="15" hidden="false" customHeight="false" outlineLevel="0" collapsed="false">
      <c r="AH182" s="1" t="s">
        <v>285</v>
      </c>
      <c r="AI182" s="1" t="s">
        <v>1328</v>
      </c>
      <c r="AJ182" s="1" t="s">
        <v>285</v>
      </c>
      <c r="AK182" s="1" t="n">
        <v>1</v>
      </c>
      <c r="AL182" s="1" t="n">
        <v>1</v>
      </c>
      <c r="AM182" s="1" t="n">
        <v>1</v>
      </c>
      <c r="AN182" s="1" t="n">
        <v>1</v>
      </c>
      <c r="AO182" s="1" t="n">
        <v>1</v>
      </c>
    </row>
    <row r="183" customFormat="false" ht="15" hidden="false" customHeight="false" outlineLevel="0" collapsed="false">
      <c r="AH183" s="1" t="s">
        <v>517</v>
      </c>
      <c r="AI183" s="1" t="s">
        <v>1329</v>
      </c>
      <c r="AJ183" s="1" t="s">
        <v>517</v>
      </c>
      <c r="AK183" s="1" t="n">
        <v>1</v>
      </c>
      <c r="AL183" s="1" t="n">
        <v>1</v>
      </c>
      <c r="AM183" s="1" t="n">
        <v>1</v>
      </c>
      <c r="AN183" s="1" t="n">
        <v>1</v>
      </c>
      <c r="AO183" s="1" t="n">
        <v>1</v>
      </c>
    </row>
    <row r="184" customFormat="false" ht="15" hidden="false" customHeight="false" outlineLevel="0" collapsed="false">
      <c r="AH184" s="1" t="s">
        <v>526</v>
      </c>
      <c r="AI184" s="1" t="s">
        <v>1330</v>
      </c>
      <c r="AJ184" s="1" t="s">
        <v>526</v>
      </c>
      <c r="AK184" s="1" t="n">
        <v>0</v>
      </c>
      <c r="AL184" s="1" t="n">
        <v>0</v>
      </c>
      <c r="AM184" s="1" t="n">
        <v>1</v>
      </c>
      <c r="AN184" s="1" t="n">
        <v>1</v>
      </c>
      <c r="AO184" s="1" t="n">
        <v>1</v>
      </c>
    </row>
    <row r="185" customFormat="false" ht="15" hidden="false" customHeight="false" outlineLevel="0" collapsed="false">
      <c r="AH185" s="1" t="s">
        <v>793</v>
      </c>
      <c r="AI185" s="1" t="s">
        <v>1331</v>
      </c>
      <c r="AJ185" s="1" t="s">
        <v>793</v>
      </c>
      <c r="AK185" s="1" t="n">
        <v>1</v>
      </c>
      <c r="AL185" s="1" t="n">
        <v>1</v>
      </c>
      <c r="AM185" s="1" t="n">
        <v>1</v>
      </c>
      <c r="AN185" s="1" t="n">
        <v>1</v>
      </c>
      <c r="AO185" s="1" t="n">
        <v>1</v>
      </c>
    </row>
    <row r="186" customFormat="false" ht="15" hidden="false" customHeight="false" outlineLevel="0" collapsed="false">
      <c r="AH186" s="1" t="s">
        <v>794</v>
      </c>
      <c r="AI186" s="1" t="s">
        <v>1332</v>
      </c>
      <c r="AJ186" s="1" t="s">
        <v>794</v>
      </c>
      <c r="AK186" s="1" t="n">
        <v>1</v>
      </c>
      <c r="AL186" s="1" t="n">
        <v>1</v>
      </c>
      <c r="AM186" s="1" t="n">
        <v>1</v>
      </c>
      <c r="AN186" s="1" t="n">
        <v>1</v>
      </c>
      <c r="AO186" s="1" t="n">
        <v>1</v>
      </c>
    </row>
    <row r="187" customFormat="false" ht="15" hidden="false" customHeight="false" outlineLevel="0" collapsed="false">
      <c r="AH187" s="1" t="s">
        <v>618</v>
      </c>
      <c r="AI187" s="1" t="s">
        <v>1300</v>
      </c>
      <c r="AJ187" s="1" t="s">
        <v>618</v>
      </c>
      <c r="AK187" s="1" t="n">
        <v>1</v>
      </c>
      <c r="AL187" s="1" t="n">
        <v>1</v>
      </c>
      <c r="AM187" s="1" t="n">
        <v>1</v>
      </c>
      <c r="AN187" s="1" t="n">
        <v>1</v>
      </c>
      <c r="AO187" s="1" t="n">
        <v>1</v>
      </c>
    </row>
    <row r="188" customFormat="false" ht="15" hidden="false" customHeight="false" outlineLevel="0" collapsed="false">
      <c r="AH188" s="1" t="s">
        <v>420</v>
      </c>
      <c r="AI188" s="1" t="s">
        <v>1333</v>
      </c>
      <c r="AJ188" s="1" t="s">
        <v>420</v>
      </c>
      <c r="AK188" s="1" t="n">
        <v>1</v>
      </c>
      <c r="AL188" s="1" t="n">
        <v>1</v>
      </c>
      <c r="AM188" s="1" t="n">
        <v>1</v>
      </c>
      <c r="AN188" s="1" t="n">
        <v>1</v>
      </c>
      <c r="AO188" s="1" t="n">
        <v>1</v>
      </c>
    </row>
    <row r="189" customFormat="false" ht="15" hidden="false" customHeight="false" outlineLevel="0" collapsed="false">
      <c r="AH189" s="1" t="s">
        <v>795</v>
      </c>
      <c r="AI189" s="1" t="s">
        <v>1334</v>
      </c>
      <c r="AJ189" s="1" t="s">
        <v>795</v>
      </c>
      <c r="AK189" s="1" t="n">
        <v>1</v>
      </c>
      <c r="AL189" s="1" t="n">
        <v>1</v>
      </c>
      <c r="AM189" s="1" t="n">
        <v>1</v>
      </c>
      <c r="AN189" s="1" t="n">
        <v>1</v>
      </c>
      <c r="AO189" s="1" t="n">
        <v>1</v>
      </c>
    </row>
    <row r="190" customFormat="false" ht="15" hidden="false" customHeight="false" outlineLevel="0" collapsed="false">
      <c r="AH190" s="1" t="s">
        <v>796</v>
      </c>
      <c r="AI190" s="1" t="s">
        <v>1335</v>
      </c>
      <c r="AJ190" s="1" t="s">
        <v>796</v>
      </c>
      <c r="AK190" s="1" t="n">
        <v>1</v>
      </c>
      <c r="AL190" s="1" t="n">
        <v>1</v>
      </c>
      <c r="AM190" s="1" t="n">
        <v>1</v>
      </c>
      <c r="AN190" s="1" t="n">
        <v>1</v>
      </c>
      <c r="AO190" s="1" t="n">
        <v>1</v>
      </c>
    </row>
    <row r="191" customFormat="false" ht="15" hidden="false" customHeight="false" outlineLevel="0" collapsed="false">
      <c r="AH191" s="1" t="s">
        <v>797</v>
      </c>
      <c r="AI191" s="1" t="s">
        <v>1336</v>
      </c>
      <c r="AJ191" s="1" t="s">
        <v>797</v>
      </c>
      <c r="AK191" s="1" t="n">
        <v>1</v>
      </c>
      <c r="AL191" s="1" t="n">
        <v>1</v>
      </c>
      <c r="AM191" s="1" t="n">
        <v>1</v>
      </c>
      <c r="AN191" s="1" t="n">
        <v>1</v>
      </c>
      <c r="AO191" s="1" t="n">
        <v>1</v>
      </c>
    </row>
    <row r="192" customFormat="false" ht="15" hidden="false" customHeight="false" outlineLevel="0" collapsed="false">
      <c r="AH192" s="1" t="s">
        <v>78</v>
      </c>
      <c r="AI192" s="1" t="s">
        <v>1337</v>
      </c>
      <c r="AJ192" s="1" t="s">
        <v>78</v>
      </c>
      <c r="AK192" s="1" t="n">
        <v>0</v>
      </c>
      <c r="AL192" s="1" t="n">
        <v>0</v>
      </c>
      <c r="AM192" s="1" t="n">
        <v>0</v>
      </c>
      <c r="AN192" s="1" t="n">
        <v>0</v>
      </c>
      <c r="AO192" s="1" t="n">
        <v>0</v>
      </c>
    </row>
    <row r="193" customFormat="false" ht="15" hidden="false" customHeight="false" outlineLevel="0" collapsed="false">
      <c r="AH193" s="1" t="s">
        <v>798</v>
      </c>
      <c r="AI193" s="1" t="s">
        <v>1338</v>
      </c>
      <c r="AJ193" s="1" t="s">
        <v>798</v>
      </c>
      <c r="AK193" s="1" t="n">
        <v>1</v>
      </c>
      <c r="AL193" s="1" t="n">
        <v>1</v>
      </c>
      <c r="AM193" s="1" t="n">
        <v>1</v>
      </c>
      <c r="AN193" s="1" t="n">
        <v>1</v>
      </c>
      <c r="AO193" s="1" t="n">
        <v>1</v>
      </c>
    </row>
    <row r="194" customFormat="false" ht="15" hidden="false" customHeight="false" outlineLevel="0" collapsed="false">
      <c r="AH194" s="1" t="s">
        <v>406</v>
      </c>
      <c r="AI194" s="1" t="s">
        <v>1339</v>
      </c>
      <c r="AJ194" s="1" t="s">
        <v>406</v>
      </c>
      <c r="AK194" s="1" t="n">
        <v>0</v>
      </c>
      <c r="AL194" s="1" t="n">
        <v>0</v>
      </c>
      <c r="AM194" s="1" t="n">
        <v>0</v>
      </c>
      <c r="AN194" s="1" t="n">
        <v>0</v>
      </c>
      <c r="AO194" s="1" t="n">
        <v>0</v>
      </c>
    </row>
    <row r="195" customFormat="false" ht="15" hidden="false" customHeight="false" outlineLevel="0" collapsed="false">
      <c r="AH195" s="1" t="s">
        <v>687</v>
      </c>
      <c r="AI195" s="1" t="s">
        <v>1340</v>
      </c>
      <c r="AJ195" s="1" t="s">
        <v>687</v>
      </c>
      <c r="AK195" s="1" t="n">
        <v>0</v>
      </c>
      <c r="AL195" s="1" t="n">
        <v>0</v>
      </c>
      <c r="AM195" s="1" t="n">
        <v>0</v>
      </c>
      <c r="AN195" s="1" t="n">
        <v>0</v>
      </c>
      <c r="AO195" s="1" t="n">
        <v>0</v>
      </c>
    </row>
    <row r="196" customFormat="false" ht="15" hidden="false" customHeight="false" outlineLevel="0" collapsed="false">
      <c r="AH196" s="1" t="s">
        <v>62</v>
      </c>
      <c r="AI196" s="1" t="s">
        <v>1252</v>
      </c>
      <c r="AJ196" s="1" t="s">
        <v>62</v>
      </c>
      <c r="AK196" s="1" t="n">
        <v>1</v>
      </c>
      <c r="AL196" s="1" t="n">
        <v>1</v>
      </c>
      <c r="AM196" s="1" t="n">
        <v>1</v>
      </c>
      <c r="AN196" s="1" t="n">
        <v>1</v>
      </c>
      <c r="AO196" s="1" t="n">
        <v>1</v>
      </c>
    </row>
    <row r="197" customFormat="false" ht="15" hidden="false" customHeight="false" outlineLevel="0" collapsed="false">
      <c r="AH197" s="1" t="s">
        <v>308</v>
      </c>
      <c r="AI197" s="1" t="s">
        <v>1341</v>
      </c>
      <c r="AJ197" s="1" t="s">
        <v>308</v>
      </c>
      <c r="AK197" s="1" t="n">
        <v>1</v>
      </c>
      <c r="AL197" s="1" t="n">
        <v>1</v>
      </c>
      <c r="AM197" s="1" t="n">
        <v>1</v>
      </c>
      <c r="AN197" s="1" t="n">
        <v>1</v>
      </c>
      <c r="AO197" s="1" t="n">
        <v>1</v>
      </c>
    </row>
    <row r="198" customFormat="false" ht="15" hidden="false" customHeight="false" outlineLevel="0" collapsed="false">
      <c r="AH198" s="1" t="s">
        <v>484</v>
      </c>
      <c r="AI198" s="1" t="s">
        <v>1342</v>
      </c>
      <c r="AJ198" s="1" t="s">
        <v>484</v>
      </c>
      <c r="AK198" s="1" t="n">
        <v>0</v>
      </c>
      <c r="AL198" s="1" t="n">
        <v>0</v>
      </c>
      <c r="AM198" s="1" t="n">
        <v>0</v>
      </c>
      <c r="AN198" s="1" t="n">
        <v>0</v>
      </c>
      <c r="AO198" s="1" t="n">
        <v>0</v>
      </c>
    </row>
    <row r="199" customFormat="false" ht="15" hidden="false" customHeight="false" outlineLevel="0" collapsed="false">
      <c r="AH199" s="1" t="s">
        <v>677</v>
      </c>
      <c r="AI199" s="1" t="s">
        <v>1343</v>
      </c>
      <c r="AJ199" s="1" t="s">
        <v>677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</row>
    <row r="200" customFormat="false" ht="15" hidden="false" customHeight="false" outlineLevel="0" collapsed="false">
      <c r="AH200" s="1" t="s">
        <v>680</v>
      </c>
      <c r="AI200" s="1" t="s">
        <v>1344</v>
      </c>
      <c r="AJ200" s="1" t="s">
        <v>680</v>
      </c>
      <c r="AK200" s="1" t="n">
        <v>0</v>
      </c>
      <c r="AL200" s="1" t="n">
        <v>0</v>
      </c>
      <c r="AM200" s="1" t="n">
        <v>0</v>
      </c>
      <c r="AN200" s="1" t="n">
        <v>0</v>
      </c>
      <c r="AO200" s="1" t="n">
        <v>0</v>
      </c>
    </row>
    <row r="201" customFormat="false" ht="15" hidden="false" customHeight="false" outlineLevel="0" collapsed="false">
      <c r="AH201" s="1" t="s">
        <v>632</v>
      </c>
      <c r="AI201" s="1" t="s">
        <v>1345</v>
      </c>
      <c r="AJ201" s="1" t="s">
        <v>632</v>
      </c>
      <c r="AK201" s="1" t="n">
        <v>0</v>
      </c>
      <c r="AL201" s="1" t="n">
        <v>0</v>
      </c>
      <c r="AM201" s="1" t="n">
        <v>0</v>
      </c>
      <c r="AN201" s="1" t="n">
        <v>0</v>
      </c>
      <c r="AO201" s="1" t="n">
        <v>0</v>
      </c>
    </row>
    <row r="202" customFormat="false" ht="15" hidden="false" customHeight="false" outlineLevel="0" collapsed="false">
      <c r="AH202" s="1" t="s">
        <v>648</v>
      </c>
      <c r="AI202" s="1" t="s">
        <v>1346</v>
      </c>
      <c r="AJ202" s="1" t="s">
        <v>648</v>
      </c>
      <c r="AK202" s="1" t="n">
        <v>0</v>
      </c>
      <c r="AL202" s="1" t="n">
        <v>0</v>
      </c>
      <c r="AM202" s="1" t="n">
        <v>0</v>
      </c>
      <c r="AN202" s="1" t="n">
        <v>0</v>
      </c>
      <c r="AO202" s="1" t="n">
        <v>0</v>
      </c>
    </row>
    <row r="203" customFormat="false" ht="15" hidden="false" customHeight="false" outlineLevel="0" collapsed="false">
      <c r="AH203" s="1" t="s">
        <v>428</v>
      </c>
      <c r="AI203" s="1" t="s">
        <v>1347</v>
      </c>
      <c r="AJ203" s="1" t="s">
        <v>428</v>
      </c>
      <c r="AK203" s="1" t="n">
        <v>1</v>
      </c>
      <c r="AL203" s="1" t="n">
        <v>1</v>
      </c>
      <c r="AM203" s="1" t="n">
        <v>1</v>
      </c>
      <c r="AN203" s="1" t="n">
        <v>1</v>
      </c>
      <c r="AO203" s="1" t="n">
        <v>1</v>
      </c>
    </row>
    <row r="204" customFormat="false" ht="15" hidden="false" customHeight="false" outlineLevel="0" collapsed="false">
      <c r="AH204" s="1" t="s">
        <v>205</v>
      </c>
      <c r="AI204" s="1" t="s">
        <v>1348</v>
      </c>
      <c r="AJ204" s="1" t="s">
        <v>205</v>
      </c>
      <c r="AK204" s="1" t="n">
        <v>1</v>
      </c>
      <c r="AL204" s="1" t="n">
        <v>1</v>
      </c>
      <c r="AM204" s="1" t="n">
        <v>1</v>
      </c>
      <c r="AN204" s="1" t="n">
        <v>1</v>
      </c>
      <c r="AO204" s="1" t="n">
        <v>1</v>
      </c>
    </row>
    <row r="205" customFormat="false" ht="15" hidden="false" customHeight="false" outlineLevel="0" collapsed="false">
      <c r="AH205" s="1" t="s">
        <v>80</v>
      </c>
      <c r="AI205" s="1" t="s">
        <v>1274</v>
      </c>
      <c r="AJ205" s="1" t="s">
        <v>80</v>
      </c>
      <c r="AK205" s="1" t="n">
        <v>1</v>
      </c>
      <c r="AL205" s="1" t="n">
        <v>1</v>
      </c>
      <c r="AM205" s="1" t="n">
        <v>1</v>
      </c>
      <c r="AN205" s="1" t="n">
        <v>1</v>
      </c>
      <c r="AO205" s="1" t="n">
        <v>1</v>
      </c>
    </row>
    <row r="206" customFormat="false" ht="15" hidden="false" customHeight="false" outlineLevel="0" collapsed="false">
      <c r="AH206" s="1" t="s">
        <v>706</v>
      </c>
      <c r="AI206" s="1" t="s">
        <v>1349</v>
      </c>
      <c r="AJ206" s="1" t="s">
        <v>706</v>
      </c>
      <c r="AK206" s="1" t="n">
        <v>1</v>
      </c>
      <c r="AL206" s="1" t="n">
        <v>1</v>
      </c>
      <c r="AM206" s="1" t="n">
        <v>1</v>
      </c>
      <c r="AN206" s="1" t="n">
        <v>1</v>
      </c>
      <c r="AO206" s="1" t="n">
        <v>1</v>
      </c>
    </row>
    <row r="207" customFormat="false" ht="15" hidden="false" customHeight="false" outlineLevel="0" collapsed="false">
      <c r="AH207" s="1" t="s">
        <v>703</v>
      </c>
      <c r="AI207" s="1" t="s">
        <v>1350</v>
      </c>
      <c r="AJ207" s="1" t="s">
        <v>703</v>
      </c>
      <c r="AK207" s="1" t="n">
        <v>1</v>
      </c>
      <c r="AL207" s="1" t="n">
        <v>1</v>
      </c>
      <c r="AM207" s="1" t="n">
        <v>1</v>
      </c>
      <c r="AN207" s="1" t="n">
        <v>1</v>
      </c>
      <c r="AO207" s="1" t="n">
        <v>1</v>
      </c>
    </row>
    <row r="208" customFormat="false" ht="15" hidden="false" customHeight="false" outlineLevel="0" collapsed="false">
      <c r="AH208" s="1" t="s">
        <v>294</v>
      </c>
      <c r="AI208" s="1" t="s">
        <v>1351</v>
      </c>
      <c r="AJ208" s="1" t="s">
        <v>294</v>
      </c>
      <c r="AK208" s="1" t="n">
        <v>1</v>
      </c>
      <c r="AL208" s="1" t="n">
        <v>1</v>
      </c>
      <c r="AM208" s="1" t="n">
        <v>1</v>
      </c>
      <c r="AN208" s="1" t="n">
        <v>1</v>
      </c>
      <c r="AO208" s="1" t="n">
        <v>1</v>
      </c>
    </row>
    <row r="209" customFormat="false" ht="15" hidden="false" customHeight="false" outlineLevel="0" collapsed="false">
      <c r="AH209" s="1" t="s">
        <v>685</v>
      </c>
      <c r="AI209" s="1" t="s">
        <v>1351</v>
      </c>
      <c r="AJ209" s="1" t="s">
        <v>685</v>
      </c>
      <c r="AK209" s="1" t="n">
        <v>1</v>
      </c>
      <c r="AL209" s="1" t="n">
        <v>1</v>
      </c>
      <c r="AM209" s="1" t="n">
        <v>1</v>
      </c>
      <c r="AN209" s="1" t="n">
        <v>1</v>
      </c>
      <c r="AO209" s="1" t="n">
        <v>1</v>
      </c>
    </row>
    <row r="210" customFormat="false" ht="15" hidden="false" customHeight="false" outlineLevel="0" collapsed="false">
      <c r="AH210" s="1" t="s">
        <v>709</v>
      </c>
      <c r="AI210" s="1" t="s">
        <v>1292</v>
      </c>
      <c r="AJ210" s="1" t="s">
        <v>709</v>
      </c>
      <c r="AK210" s="1" t="n">
        <v>1</v>
      </c>
      <c r="AL210" s="1" t="n">
        <v>1</v>
      </c>
      <c r="AM210" s="1" t="n">
        <v>1</v>
      </c>
      <c r="AN210" s="1" t="n">
        <v>1</v>
      </c>
      <c r="AO210" s="1" t="n">
        <v>1</v>
      </c>
    </row>
    <row r="211" customFormat="false" ht="15" hidden="false" customHeight="false" outlineLevel="0" collapsed="false">
      <c r="AH211" s="1" t="s">
        <v>799</v>
      </c>
      <c r="AI211" s="1" t="s">
        <v>1352</v>
      </c>
      <c r="AJ211" s="1" t="s">
        <v>799</v>
      </c>
      <c r="AK211" s="1" t="n">
        <v>1</v>
      </c>
      <c r="AL211" s="1" t="n">
        <v>1</v>
      </c>
      <c r="AM211" s="1" t="n">
        <v>1</v>
      </c>
      <c r="AN211" s="1" t="n">
        <v>1</v>
      </c>
      <c r="AO211" s="1" t="n">
        <v>0</v>
      </c>
      <c r="AR211" s="24"/>
    </row>
    <row r="212" customFormat="false" ht="15" hidden="false" customHeight="false" outlineLevel="0" collapsed="false">
      <c r="AH212" s="1" t="s">
        <v>800</v>
      </c>
      <c r="AI212" s="1" t="s">
        <v>1353</v>
      </c>
      <c r="AJ212" s="1" t="s">
        <v>800</v>
      </c>
      <c r="AK212" s="1" t="n">
        <v>0</v>
      </c>
      <c r="AL212" s="1" t="n">
        <v>1</v>
      </c>
      <c r="AM212" s="1" t="n">
        <v>1</v>
      </c>
      <c r="AN212" s="1" t="n">
        <v>1</v>
      </c>
      <c r="AO212" s="1" t="n">
        <v>0</v>
      </c>
    </row>
    <row r="213" customFormat="false" ht="15" hidden="false" customHeight="false" outlineLevel="0" collapsed="false">
      <c r="AH213" s="1" t="s">
        <v>696</v>
      </c>
      <c r="AI213" s="1" t="s">
        <v>1354</v>
      </c>
      <c r="AJ213" s="1" t="s">
        <v>696</v>
      </c>
      <c r="AK213" s="1" t="n">
        <v>1</v>
      </c>
      <c r="AL213" s="1" t="n">
        <v>1</v>
      </c>
      <c r="AM213" s="1" t="n">
        <v>1</v>
      </c>
      <c r="AN213" s="1" t="n">
        <v>1</v>
      </c>
      <c r="AO213" s="1" t="n">
        <v>1</v>
      </c>
    </row>
    <row r="214" customFormat="false" ht="15" hidden="false" customHeight="false" outlineLevel="0" collapsed="false">
      <c r="AH214" s="1" t="s">
        <v>319</v>
      </c>
      <c r="AI214" s="1" t="s">
        <v>1352</v>
      </c>
      <c r="AJ214" s="1" t="s">
        <v>319</v>
      </c>
      <c r="AK214" s="1" t="n">
        <v>1</v>
      </c>
      <c r="AL214" s="1" t="n">
        <v>1</v>
      </c>
      <c r="AM214" s="1" t="n">
        <v>1</v>
      </c>
      <c r="AN214" s="1" t="n">
        <v>1</v>
      </c>
      <c r="AO214" s="1" t="n">
        <v>0</v>
      </c>
    </row>
    <row r="215" customFormat="false" ht="15" hidden="false" customHeight="false" outlineLevel="0" collapsed="false">
      <c r="AH215" s="1" t="s">
        <v>436</v>
      </c>
      <c r="AI215" s="1" t="s">
        <v>1355</v>
      </c>
      <c r="AJ215" s="1" t="s">
        <v>436</v>
      </c>
      <c r="AK215" s="1" t="n">
        <v>1</v>
      </c>
      <c r="AL215" s="1" t="n">
        <v>1</v>
      </c>
      <c r="AM215" s="1" t="n">
        <v>1</v>
      </c>
      <c r="AN215" s="1" t="n">
        <v>1</v>
      </c>
      <c r="AO215" s="1" t="n">
        <v>1</v>
      </c>
    </row>
    <row r="216" customFormat="false" ht="15" hidden="false" customHeight="false" outlineLevel="0" collapsed="false">
      <c r="AH216" s="1" t="s">
        <v>96</v>
      </c>
      <c r="AI216" s="1" t="s">
        <v>1356</v>
      </c>
      <c r="AJ216" s="1" t="s">
        <v>96</v>
      </c>
      <c r="AK216" s="1" t="n">
        <v>0</v>
      </c>
      <c r="AL216" s="1" t="n">
        <v>0</v>
      </c>
      <c r="AM216" s="1" t="n">
        <v>0</v>
      </c>
      <c r="AN216" s="1" t="n">
        <v>0</v>
      </c>
      <c r="AO216" s="1" t="n">
        <v>0</v>
      </c>
    </row>
    <row r="217" customFormat="false" ht="15" hidden="false" customHeight="false" outlineLevel="0" collapsed="false">
      <c r="AH217" s="1" t="s">
        <v>692</v>
      </c>
      <c r="AI217" s="1" t="s">
        <v>1357</v>
      </c>
      <c r="AJ217" s="1" t="s">
        <v>692</v>
      </c>
      <c r="AK217" s="1" t="n">
        <v>1</v>
      </c>
      <c r="AL217" s="1" t="n">
        <v>1</v>
      </c>
      <c r="AM217" s="1" t="n">
        <v>1</v>
      </c>
      <c r="AN217" s="1" t="n">
        <v>1</v>
      </c>
      <c r="AO217" s="1" t="n">
        <v>1</v>
      </c>
    </row>
    <row r="218" customFormat="false" ht="15" hidden="false" customHeight="false" outlineLevel="0" collapsed="false">
      <c r="AH218" s="1" t="s">
        <v>272</v>
      </c>
      <c r="AI218" s="1" t="s">
        <v>1358</v>
      </c>
      <c r="AJ218" s="1" t="s">
        <v>272</v>
      </c>
      <c r="AK218" s="1" t="n">
        <v>0</v>
      </c>
      <c r="AL218" s="1" t="n">
        <v>0</v>
      </c>
      <c r="AM218" s="1" t="n">
        <v>0</v>
      </c>
      <c r="AN218" s="1" t="n">
        <v>0</v>
      </c>
      <c r="AO218" s="1" t="n">
        <v>0</v>
      </c>
    </row>
    <row r="219" customFormat="false" ht="15" hidden="false" customHeight="false" outlineLevel="0" collapsed="false">
      <c r="AH219" s="1" t="s">
        <v>557</v>
      </c>
      <c r="AI219" s="1" t="s">
        <v>1234</v>
      </c>
      <c r="AJ219" s="1" t="s">
        <v>557</v>
      </c>
      <c r="AK219" s="1" t="n">
        <v>1</v>
      </c>
      <c r="AL219" s="1" t="n">
        <v>1</v>
      </c>
      <c r="AM219" s="1" t="n">
        <v>1</v>
      </c>
      <c r="AN219" s="1" t="n">
        <v>1</v>
      </c>
      <c r="AO219" s="1" t="n">
        <v>1</v>
      </c>
    </row>
    <row r="220" customFormat="false" ht="15" hidden="false" customHeight="false" outlineLevel="0" collapsed="false">
      <c r="AH220" s="1" t="s">
        <v>542</v>
      </c>
      <c r="AI220" s="1" t="s">
        <v>1069</v>
      </c>
      <c r="AJ220" s="1" t="s">
        <v>542</v>
      </c>
      <c r="AK220" s="1" t="n">
        <v>1</v>
      </c>
      <c r="AL220" s="1" t="n">
        <v>1</v>
      </c>
      <c r="AM220" s="1" t="n">
        <v>1</v>
      </c>
      <c r="AN220" s="1" t="n">
        <v>1</v>
      </c>
      <c r="AO220" s="1" t="n">
        <v>1</v>
      </c>
    </row>
    <row r="221" customFormat="false" ht="15" hidden="false" customHeight="false" outlineLevel="0" collapsed="false">
      <c r="AH221" s="1" t="s">
        <v>801</v>
      </c>
      <c r="AI221" s="1" t="s">
        <v>801</v>
      </c>
      <c r="AJ221" s="1" t="s">
        <v>801</v>
      </c>
      <c r="AK221" s="1" t="n">
        <v>1</v>
      </c>
      <c r="AL221" s="1" t="n">
        <v>1</v>
      </c>
      <c r="AM221" s="1" t="n">
        <v>1</v>
      </c>
      <c r="AN221" s="1" t="n">
        <v>1</v>
      </c>
      <c r="AO221" s="1" t="n">
        <v>1</v>
      </c>
    </row>
    <row r="222" customFormat="false" ht="15" hidden="false" customHeight="false" outlineLevel="0" collapsed="false">
      <c r="AH222" s="1" t="s">
        <v>802</v>
      </c>
      <c r="AI222" s="1" t="s">
        <v>802</v>
      </c>
      <c r="AJ222" s="1" t="s">
        <v>802</v>
      </c>
      <c r="AK222" s="1" t="n">
        <v>0</v>
      </c>
      <c r="AL222" s="1" t="n">
        <v>0</v>
      </c>
      <c r="AM222" s="1" t="n">
        <v>0</v>
      </c>
      <c r="AN222" s="1" t="n">
        <v>0</v>
      </c>
      <c r="AO222" s="1" t="n">
        <v>0</v>
      </c>
    </row>
    <row r="223" customFormat="false" ht="15" hidden="false" customHeight="false" outlineLevel="0" collapsed="false">
      <c r="AH223" s="1" t="s">
        <v>803</v>
      </c>
      <c r="AI223" s="1" t="s">
        <v>803</v>
      </c>
      <c r="AJ223" s="1" t="s">
        <v>803</v>
      </c>
      <c r="AK223" s="1" t="n">
        <v>0</v>
      </c>
      <c r="AL223" s="1" t="n">
        <v>0</v>
      </c>
      <c r="AM223" s="1" t="n">
        <v>1</v>
      </c>
      <c r="AN223" s="1" t="n">
        <v>0</v>
      </c>
      <c r="AO223" s="1" t="n">
        <v>0</v>
      </c>
      <c r="AP223" s="25"/>
      <c r="AQ223" s="25"/>
    </row>
    <row r="224" customFormat="false" ht="15" hidden="false" customHeight="false" outlineLevel="0" collapsed="false">
      <c r="AH224" s="1" t="s">
        <v>695</v>
      </c>
      <c r="AI224" s="1" t="s">
        <v>695</v>
      </c>
      <c r="AJ224" s="1" t="s">
        <v>695</v>
      </c>
      <c r="AK224" s="1" t="n">
        <v>0</v>
      </c>
      <c r="AL224" s="1" t="n">
        <v>0</v>
      </c>
      <c r="AM224" s="1" t="n">
        <v>0</v>
      </c>
      <c r="AN224" s="1" t="n">
        <v>0</v>
      </c>
      <c r="AO224" s="1" t="n">
        <v>0</v>
      </c>
      <c r="AP224" s="25"/>
      <c r="AQ224" s="25"/>
    </row>
    <row r="225" customFormat="false" ht="15" hidden="false" customHeight="false" outlineLevel="0" collapsed="false">
      <c r="AH225" s="1" t="s">
        <v>804</v>
      </c>
      <c r="AI225" s="1" t="s">
        <v>804</v>
      </c>
      <c r="AJ225" s="1" t="s">
        <v>804</v>
      </c>
      <c r="AK225" s="1" t="n">
        <v>0</v>
      </c>
      <c r="AL225" s="1" t="n">
        <v>1</v>
      </c>
      <c r="AM225" s="1" t="n">
        <v>1</v>
      </c>
      <c r="AN225" s="1" t="n">
        <v>1</v>
      </c>
      <c r="AO225" s="1" t="n">
        <v>1</v>
      </c>
      <c r="AP225" s="25"/>
      <c r="AQ225" s="25"/>
    </row>
    <row r="226" customFormat="false" ht="15" hidden="false" customHeight="false" outlineLevel="0" collapsed="false">
      <c r="AH226" s="1" t="s">
        <v>805</v>
      </c>
      <c r="AI226" s="1" t="s">
        <v>805</v>
      </c>
      <c r="AJ226" s="1" t="s">
        <v>805</v>
      </c>
      <c r="AK226" s="1" t="n">
        <v>0</v>
      </c>
      <c r="AL226" s="1" t="n">
        <v>0</v>
      </c>
      <c r="AM226" s="1" t="n">
        <v>1</v>
      </c>
      <c r="AN226" s="1" t="n">
        <v>1</v>
      </c>
      <c r="AO226" s="1" t="n">
        <v>0</v>
      </c>
      <c r="AP226" s="25"/>
      <c r="AQ226" s="25"/>
    </row>
    <row r="227" customFormat="false" ht="15" hidden="false" customHeight="false" outlineLevel="0" collapsed="false">
      <c r="AH227" s="1" t="s">
        <v>806</v>
      </c>
      <c r="AI227" s="1" t="s">
        <v>806</v>
      </c>
      <c r="AJ227" s="1" t="s">
        <v>806</v>
      </c>
      <c r="AK227" s="1" t="n">
        <v>0</v>
      </c>
      <c r="AL227" s="1" t="n">
        <v>0</v>
      </c>
      <c r="AM227" s="1" t="n">
        <v>0</v>
      </c>
      <c r="AN227" s="1" t="n">
        <v>0</v>
      </c>
      <c r="AO227" s="1" t="n">
        <v>0</v>
      </c>
      <c r="AP227" s="25"/>
      <c r="AQ227" s="25"/>
    </row>
    <row r="228" customFormat="false" ht="15" hidden="false" customHeight="false" outlineLevel="0" collapsed="false">
      <c r="AH228" s="1" t="s">
        <v>807</v>
      </c>
      <c r="AI228" s="1" t="s">
        <v>807</v>
      </c>
      <c r="AJ228" s="1" t="s">
        <v>807</v>
      </c>
      <c r="AK228" s="1" t="n">
        <v>0</v>
      </c>
      <c r="AL228" s="1" t="n">
        <v>0</v>
      </c>
      <c r="AM228" s="1" t="n">
        <v>1</v>
      </c>
      <c r="AN228" s="1" t="n">
        <v>1</v>
      </c>
      <c r="AO228" s="1" t="n">
        <v>0</v>
      </c>
      <c r="AP228" s="25"/>
      <c r="AQ228" s="25"/>
    </row>
    <row r="229" customFormat="false" ht="15" hidden="false" customHeight="false" outlineLevel="0" collapsed="false">
      <c r="AH229" s="1" t="s">
        <v>345</v>
      </c>
      <c r="AI229" s="1" t="s">
        <v>345</v>
      </c>
      <c r="AJ229" s="1" t="s">
        <v>345</v>
      </c>
      <c r="AK229" s="1" t="n">
        <v>1</v>
      </c>
      <c r="AL229" s="1" t="n">
        <v>1</v>
      </c>
      <c r="AM229" s="1" t="n">
        <v>1</v>
      </c>
      <c r="AN229" s="1" t="n">
        <v>1</v>
      </c>
      <c r="AO229" s="1" t="n">
        <v>1</v>
      </c>
      <c r="AP229" s="25"/>
      <c r="AQ229" s="25"/>
    </row>
    <row r="230" customFormat="false" ht="15" hidden="false" customHeight="false" outlineLevel="0" collapsed="false">
      <c r="AH230" s="1" t="s">
        <v>808</v>
      </c>
      <c r="AI230" s="1" t="s">
        <v>808</v>
      </c>
      <c r="AJ230" s="1" t="s">
        <v>808</v>
      </c>
      <c r="AK230" s="1" t="n">
        <v>1</v>
      </c>
      <c r="AL230" s="1" t="n">
        <v>1</v>
      </c>
      <c r="AM230" s="1" t="n">
        <v>1</v>
      </c>
      <c r="AN230" s="1" t="n">
        <v>1</v>
      </c>
      <c r="AO230" s="1" t="n">
        <v>0</v>
      </c>
      <c r="AP230" s="25"/>
      <c r="AQ230" s="25"/>
    </row>
    <row r="231" customFormat="false" ht="15" hidden="false" customHeight="false" outlineLevel="0" collapsed="false">
      <c r="AH231" s="1" t="s">
        <v>809</v>
      </c>
      <c r="AI231" s="1" t="s">
        <v>809</v>
      </c>
      <c r="AJ231" s="1" t="s">
        <v>809</v>
      </c>
      <c r="AK231" s="1" t="n">
        <v>1</v>
      </c>
      <c r="AL231" s="1" t="n">
        <v>1</v>
      </c>
      <c r="AM231" s="1" t="n">
        <v>1</v>
      </c>
      <c r="AN231" s="1" t="n">
        <v>1</v>
      </c>
      <c r="AO231" s="1" t="n">
        <v>1</v>
      </c>
      <c r="AP231" s="25"/>
      <c r="AQ231" s="25"/>
    </row>
    <row r="232" customFormat="false" ht="15" hidden="false" customHeight="false" outlineLevel="0" collapsed="false">
      <c r="AH232" s="1" t="s">
        <v>698</v>
      </c>
      <c r="AI232" s="1" t="s">
        <v>698</v>
      </c>
      <c r="AJ232" s="1" t="s">
        <v>698</v>
      </c>
      <c r="AK232" s="1" t="n">
        <v>0</v>
      </c>
      <c r="AL232" s="1" t="n">
        <v>0</v>
      </c>
      <c r="AM232" s="1" t="n">
        <v>1</v>
      </c>
      <c r="AN232" s="1" t="n">
        <v>1</v>
      </c>
      <c r="AO232" s="1" t="n">
        <v>1</v>
      </c>
      <c r="AP232" s="25"/>
      <c r="AQ232" s="25"/>
    </row>
    <row r="233" customFormat="false" ht="15" hidden="false" customHeight="false" outlineLevel="0" collapsed="false">
      <c r="AH233" s="1" t="s">
        <v>579</v>
      </c>
      <c r="AI233" s="1" t="s">
        <v>1359</v>
      </c>
      <c r="AJ233" s="1" t="s">
        <v>579</v>
      </c>
      <c r="AK233" s="1" t="n">
        <v>0</v>
      </c>
      <c r="AL233" s="1" t="n">
        <v>0</v>
      </c>
      <c r="AM233" s="1" t="n">
        <v>1</v>
      </c>
      <c r="AN233" s="1" t="n">
        <v>1</v>
      </c>
      <c r="AO233" s="1" t="n">
        <v>0</v>
      </c>
      <c r="AP233" s="25"/>
      <c r="AQ233" s="25"/>
    </row>
    <row r="234" customFormat="false" ht="15" hidden="false" customHeight="false" outlineLevel="0" collapsed="false">
      <c r="AH234" s="1" t="s">
        <v>810</v>
      </c>
      <c r="AI234" s="1" t="s">
        <v>1360</v>
      </c>
      <c r="AJ234" s="1" t="s">
        <v>810</v>
      </c>
      <c r="AK234" s="1" t="n">
        <v>1</v>
      </c>
      <c r="AL234" s="1" t="n">
        <v>1</v>
      </c>
      <c r="AM234" s="1" t="n">
        <v>1</v>
      </c>
      <c r="AN234" s="1" t="n">
        <v>1</v>
      </c>
      <c r="AO234" s="1" t="n">
        <v>1</v>
      </c>
    </row>
    <row r="235" customFormat="false" ht="15" hidden="false" customHeight="false" outlineLevel="0" collapsed="false">
      <c r="AH235" s="1" t="s">
        <v>418</v>
      </c>
      <c r="AI235" s="1" t="s">
        <v>1361</v>
      </c>
      <c r="AJ235" s="1" t="s">
        <v>418</v>
      </c>
      <c r="AK235" s="1" t="n">
        <v>1</v>
      </c>
      <c r="AL235" s="1" t="n">
        <v>1</v>
      </c>
      <c r="AM235" s="1" t="n">
        <v>1</v>
      </c>
      <c r="AN235" s="1" t="n">
        <v>1</v>
      </c>
      <c r="AO235" s="1" t="n">
        <v>1</v>
      </c>
    </row>
    <row r="236" customFormat="false" ht="15" hidden="false" customHeight="false" outlineLevel="0" collapsed="false">
      <c r="AH236" s="1" t="s">
        <v>551</v>
      </c>
      <c r="AI236" s="1" t="s">
        <v>1362</v>
      </c>
      <c r="AJ236" s="1" t="s">
        <v>551</v>
      </c>
      <c r="AK236" s="1" t="n">
        <v>1</v>
      </c>
      <c r="AL236" s="1" t="n">
        <v>1</v>
      </c>
      <c r="AM236" s="1" t="n">
        <v>1</v>
      </c>
      <c r="AN236" s="1" t="n">
        <v>1</v>
      </c>
      <c r="AO236" s="1" t="n">
        <v>1</v>
      </c>
    </row>
    <row r="237" customFormat="false" ht="15" hidden="false" customHeight="false" outlineLevel="0" collapsed="false">
      <c r="AH237" s="1" t="s">
        <v>811</v>
      </c>
      <c r="AI237" s="1" t="s">
        <v>1292</v>
      </c>
      <c r="AJ237" s="1" t="s">
        <v>811</v>
      </c>
      <c r="AK237" s="1" t="n">
        <v>1</v>
      </c>
      <c r="AL237" s="1" t="n">
        <v>1</v>
      </c>
      <c r="AM237" s="1" t="n">
        <v>1</v>
      </c>
      <c r="AN237" s="1" t="n">
        <v>1</v>
      </c>
      <c r="AO237" s="1" t="n">
        <v>1</v>
      </c>
    </row>
    <row r="238" customFormat="false" ht="15" hidden="false" customHeight="false" outlineLevel="0" collapsed="false">
      <c r="AH238" s="1" t="s">
        <v>812</v>
      </c>
      <c r="AI238" s="1" t="s">
        <v>1069</v>
      </c>
      <c r="AJ238" s="1" t="s">
        <v>812</v>
      </c>
      <c r="AK238" s="1" t="n">
        <v>1</v>
      </c>
      <c r="AL238" s="1" t="n">
        <v>1</v>
      </c>
      <c r="AM238" s="1" t="n">
        <v>1</v>
      </c>
      <c r="AN238" s="1" t="n">
        <v>1</v>
      </c>
      <c r="AO238" s="1" t="n">
        <v>1</v>
      </c>
    </row>
    <row r="239" customFormat="false" ht="15" hidden="false" customHeight="false" outlineLevel="0" collapsed="false">
      <c r="AH239" s="1" t="s">
        <v>346</v>
      </c>
      <c r="AI239" s="1" t="s">
        <v>1363</v>
      </c>
      <c r="AJ239" s="1" t="s">
        <v>346</v>
      </c>
      <c r="AK239" s="1" t="n">
        <v>1</v>
      </c>
      <c r="AL239" s="1" t="n">
        <v>1</v>
      </c>
      <c r="AM239" s="1" t="n">
        <v>1</v>
      </c>
      <c r="AN239" s="1" t="n">
        <v>1</v>
      </c>
      <c r="AO239" s="1" t="n">
        <v>1</v>
      </c>
    </row>
    <row r="240" customFormat="false" ht="15" hidden="false" customHeight="false" outlineLevel="0" collapsed="false">
      <c r="AH240" s="1" t="s">
        <v>813</v>
      </c>
      <c r="AI240" s="1" t="s">
        <v>1234</v>
      </c>
      <c r="AJ240" s="1" t="s">
        <v>813</v>
      </c>
      <c r="AK240" s="1" t="n">
        <v>1</v>
      </c>
      <c r="AL240" s="1" t="n">
        <v>1</v>
      </c>
      <c r="AM240" s="1" t="n">
        <v>1</v>
      </c>
      <c r="AN240" s="1" t="n">
        <v>1</v>
      </c>
      <c r="AO240" s="1" t="n">
        <v>1</v>
      </c>
    </row>
    <row r="241" customFormat="false" ht="15" hidden="false" customHeight="false" outlineLevel="0" collapsed="false">
      <c r="AH241" s="1" t="s">
        <v>814</v>
      </c>
      <c r="AI241" s="1" t="s">
        <v>1364</v>
      </c>
      <c r="AJ241" s="1" t="s">
        <v>814</v>
      </c>
      <c r="AK241" s="1" t="n">
        <v>0</v>
      </c>
      <c r="AL241" s="1" t="n">
        <v>0</v>
      </c>
      <c r="AM241" s="1" t="n">
        <v>0</v>
      </c>
      <c r="AN241" s="1" t="n">
        <v>0</v>
      </c>
      <c r="AO241" s="1" t="n">
        <v>0</v>
      </c>
    </row>
    <row r="242" customFormat="false" ht="15" hidden="false" customHeight="false" outlineLevel="0" collapsed="false">
      <c r="AH242" s="1" t="s">
        <v>529</v>
      </c>
      <c r="AI242" s="1" t="s">
        <v>1365</v>
      </c>
      <c r="AJ242" s="1" t="s">
        <v>529</v>
      </c>
      <c r="AK242" s="1" t="n">
        <v>1</v>
      </c>
      <c r="AL242" s="1" t="n">
        <v>1</v>
      </c>
      <c r="AM242" s="1" t="n">
        <v>1</v>
      </c>
      <c r="AN242" s="1" t="n">
        <v>1</v>
      </c>
      <c r="AO242" s="1" t="n">
        <v>1</v>
      </c>
    </row>
    <row r="243" customFormat="false" ht="15" hidden="false" customHeight="false" outlineLevel="0" collapsed="false">
      <c r="AJ243" s="26"/>
    </row>
    <row r="247" customFormat="false" ht="15" hidden="false" customHeight="false" outlineLevel="0" collapsed="false">
      <c r="AK247" s="1" t="n">
        <f aca="false">SUM(AK2:AK242)</f>
        <v>173</v>
      </c>
    </row>
    <row r="249" customFormat="false" ht="15" hidden="false" customHeight="false" outlineLevel="0" collapsed="false">
      <c r="AJ249" s="1" t="e">
        <f aca="false" t="array" ref="AJ249:AJ447">_xlfn.unique(AI2:AI242)</f>
        <v>#NAME?</v>
      </c>
      <c r="AK249" s="1" t="n">
        <f aca="false">COUNTA(_xlfn.anchorarray(AJ249))</f>
        <v>1</v>
      </c>
    </row>
    <row r="250" customFormat="false" ht="15" hidden="false" customHeight="false" outlineLevel="0" collapsed="false">
      <c r="AJ250" s="1" t="e">
        <v>#NAME?</v>
      </c>
    </row>
    <row r="251" customFormat="false" ht="15" hidden="false" customHeight="false" outlineLevel="0" collapsed="false">
      <c r="AJ251" s="1" t="e">
        <v>#NAME?</v>
      </c>
    </row>
    <row r="252" customFormat="false" ht="15" hidden="false" customHeight="false" outlineLevel="0" collapsed="false">
      <c r="AJ252" s="1" t="e">
        <v>#NAME?</v>
      </c>
    </row>
    <row r="253" customFormat="false" ht="15" hidden="false" customHeight="false" outlineLevel="0" collapsed="false">
      <c r="AJ253" s="1" t="e">
        <v>#NAME?</v>
      </c>
    </row>
    <row r="254" customFormat="false" ht="15" hidden="false" customHeight="false" outlineLevel="0" collapsed="false">
      <c r="AJ254" s="1" t="e">
        <v>#NAME?</v>
      </c>
    </row>
    <row r="255" customFormat="false" ht="15" hidden="false" customHeight="false" outlineLevel="0" collapsed="false">
      <c r="AJ255" s="1" t="e">
        <v>#NAME?</v>
      </c>
    </row>
    <row r="256" customFormat="false" ht="15" hidden="false" customHeight="false" outlineLevel="0" collapsed="false">
      <c r="AJ256" s="1" t="e">
        <v>#NAME?</v>
      </c>
    </row>
    <row r="257" customFormat="false" ht="15" hidden="false" customHeight="false" outlineLevel="0" collapsed="false">
      <c r="AJ257" s="1" t="e">
        <v>#NAME?</v>
      </c>
    </row>
    <row r="258" customFormat="false" ht="15" hidden="false" customHeight="false" outlineLevel="0" collapsed="false">
      <c r="AJ258" s="1" t="e">
        <v>#NAME?</v>
      </c>
    </row>
    <row r="259" customFormat="false" ht="15" hidden="false" customHeight="false" outlineLevel="0" collapsed="false">
      <c r="AJ259" s="1" t="e">
        <v>#NAME?</v>
      </c>
    </row>
    <row r="260" customFormat="false" ht="15" hidden="false" customHeight="false" outlineLevel="0" collapsed="false">
      <c r="AJ260" s="1" t="e">
        <v>#NAME?</v>
      </c>
    </row>
    <row r="261" customFormat="false" ht="15" hidden="false" customHeight="false" outlineLevel="0" collapsed="false">
      <c r="AJ261" s="1" t="e">
        <v>#NAME?</v>
      </c>
    </row>
    <row r="262" customFormat="false" ht="15" hidden="false" customHeight="false" outlineLevel="0" collapsed="false">
      <c r="AJ262" s="1" t="e">
        <v>#NAME?</v>
      </c>
    </row>
    <row r="263" customFormat="false" ht="15" hidden="false" customHeight="false" outlineLevel="0" collapsed="false">
      <c r="AJ263" s="1" t="e">
        <v>#NAME?</v>
      </c>
    </row>
    <row r="264" customFormat="false" ht="15" hidden="false" customHeight="false" outlineLevel="0" collapsed="false">
      <c r="AJ264" s="1" t="e">
        <v>#NAME?</v>
      </c>
    </row>
    <row r="265" customFormat="false" ht="15" hidden="false" customHeight="false" outlineLevel="0" collapsed="false">
      <c r="AJ265" s="1" t="e">
        <v>#NAME?</v>
      </c>
    </row>
    <row r="266" customFormat="false" ht="15" hidden="false" customHeight="false" outlineLevel="0" collapsed="false">
      <c r="AJ266" s="1" t="e">
        <v>#NAME?</v>
      </c>
    </row>
    <row r="267" customFormat="false" ht="15" hidden="false" customHeight="false" outlineLevel="0" collapsed="false">
      <c r="AJ267" s="1" t="e">
        <v>#NAME?</v>
      </c>
    </row>
    <row r="268" customFormat="false" ht="15" hidden="false" customHeight="false" outlineLevel="0" collapsed="false">
      <c r="AJ268" s="1" t="e">
        <v>#NAME?</v>
      </c>
    </row>
    <row r="269" customFormat="false" ht="15" hidden="false" customHeight="false" outlineLevel="0" collapsed="false">
      <c r="AJ269" s="1" t="e">
        <v>#NAME?</v>
      </c>
    </row>
    <row r="270" customFormat="false" ht="15" hidden="false" customHeight="false" outlineLevel="0" collapsed="false">
      <c r="AJ270" s="1" t="e">
        <v>#NAME?</v>
      </c>
    </row>
    <row r="271" customFormat="false" ht="15" hidden="false" customHeight="false" outlineLevel="0" collapsed="false">
      <c r="AJ271" s="1" t="e">
        <v>#NAME?</v>
      </c>
    </row>
    <row r="272" customFormat="false" ht="15" hidden="false" customHeight="false" outlineLevel="0" collapsed="false">
      <c r="AJ272" s="1" t="e">
        <v>#NAME?</v>
      </c>
    </row>
    <row r="273" customFormat="false" ht="15" hidden="false" customHeight="false" outlineLevel="0" collapsed="false">
      <c r="AJ273" s="1" t="e">
        <v>#NAME?</v>
      </c>
    </row>
    <row r="274" customFormat="false" ht="15" hidden="false" customHeight="false" outlineLevel="0" collapsed="false">
      <c r="AJ274" s="1" t="e">
        <v>#NAME?</v>
      </c>
    </row>
    <row r="275" customFormat="false" ht="15" hidden="false" customHeight="false" outlineLevel="0" collapsed="false">
      <c r="AJ275" s="1" t="e">
        <v>#NAME?</v>
      </c>
    </row>
    <row r="276" customFormat="false" ht="15" hidden="false" customHeight="false" outlineLevel="0" collapsed="false">
      <c r="AJ276" s="1" t="e">
        <v>#NAME?</v>
      </c>
    </row>
    <row r="277" customFormat="false" ht="15" hidden="false" customHeight="false" outlineLevel="0" collapsed="false">
      <c r="AJ277" s="1" t="e">
        <v>#NAME?</v>
      </c>
    </row>
    <row r="278" customFormat="false" ht="15" hidden="false" customHeight="false" outlineLevel="0" collapsed="false">
      <c r="AJ278" s="1" t="e">
        <v>#NAME?</v>
      </c>
    </row>
    <row r="279" customFormat="false" ht="15" hidden="false" customHeight="false" outlineLevel="0" collapsed="false">
      <c r="AJ279" s="1" t="e">
        <v>#NAME?</v>
      </c>
    </row>
    <row r="280" customFormat="false" ht="15" hidden="false" customHeight="false" outlineLevel="0" collapsed="false">
      <c r="AJ280" s="1" t="e">
        <v>#NAME?</v>
      </c>
    </row>
    <row r="281" customFormat="false" ht="15" hidden="false" customHeight="false" outlineLevel="0" collapsed="false">
      <c r="AJ281" s="1" t="e">
        <v>#NAME?</v>
      </c>
    </row>
    <row r="282" customFormat="false" ht="15" hidden="false" customHeight="false" outlineLevel="0" collapsed="false">
      <c r="AJ282" s="1" t="e">
        <v>#NAME?</v>
      </c>
    </row>
    <row r="283" customFormat="false" ht="15" hidden="false" customHeight="false" outlineLevel="0" collapsed="false">
      <c r="AJ283" s="1" t="e">
        <v>#NAME?</v>
      </c>
    </row>
    <row r="284" customFormat="false" ht="15" hidden="false" customHeight="false" outlineLevel="0" collapsed="false">
      <c r="AJ284" s="1" t="e">
        <v>#NAME?</v>
      </c>
    </row>
    <row r="285" customFormat="false" ht="15" hidden="false" customHeight="false" outlineLevel="0" collapsed="false">
      <c r="AJ285" s="1" t="e">
        <v>#NAME?</v>
      </c>
    </row>
    <row r="286" customFormat="false" ht="15" hidden="false" customHeight="false" outlineLevel="0" collapsed="false">
      <c r="AJ286" s="1" t="e">
        <v>#NAME?</v>
      </c>
    </row>
    <row r="287" customFormat="false" ht="15" hidden="false" customHeight="false" outlineLevel="0" collapsed="false">
      <c r="AJ287" s="1" t="e">
        <v>#NAME?</v>
      </c>
    </row>
    <row r="288" customFormat="false" ht="15" hidden="false" customHeight="false" outlineLevel="0" collapsed="false">
      <c r="AJ288" s="1" t="e">
        <v>#NAME?</v>
      </c>
    </row>
    <row r="289" customFormat="false" ht="15" hidden="false" customHeight="false" outlineLevel="0" collapsed="false">
      <c r="AJ289" s="1" t="e">
        <v>#NAME?</v>
      </c>
    </row>
    <row r="290" customFormat="false" ht="15" hidden="false" customHeight="false" outlineLevel="0" collapsed="false">
      <c r="AJ290" s="1" t="e">
        <v>#NAME?</v>
      </c>
    </row>
    <row r="291" customFormat="false" ht="15" hidden="false" customHeight="false" outlineLevel="0" collapsed="false">
      <c r="AJ291" s="1" t="e">
        <v>#NAME?</v>
      </c>
    </row>
    <row r="292" customFormat="false" ht="15" hidden="false" customHeight="false" outlineLevel="0" collapsed="false">
      <c r="AJ292" s="1" t="e">
        <v>#NAME?</v>
      </c>
    </row>
    <row r="293" customFormat="false" ht="15" hidden="false" customHeight="false" outlineLevel="0" collapsed="false">
      <c r="AJ293" s="1" t="e">
        <v>#NAME?</v>
      </c>
    </row>
    <row r="294" customFormat="false" ht="15" hidden="false" customHeight="false" outlineLevel="0" collapsed="false">
      <c r="AJ294" s="1" t="e">
        <v>#NAME?</v>
      </c>
    </row>
    <row r="295" customFormat="false" ht="15" hidden="false" customHeight="false" outlineLevel="0" collapsed="false">
      <c r="AJ295" s="1" t="e">
        <v>#NAME?</v>
      </c>
    </row>
    <row r="296" customFormat="false" ht="15" hidden="false" customHeight="false" outlineLevel="0" collapsed="false">
      <c r="AJ296" s="1" t="e">
        <v>#NAME?</v>
      </c>
    </row>
    <row r="297" customFormat="false" ht="15" hidden="false" customHeight="false" outlineLevel="0" collapsed="false">
      <c r="AJ297" s="1" t="e">
        <v>#NAME?</v>
      </c>
    </row>
    <row r="298" customFormat="false" ht="15" hidden="false" customHeight="false" outlineLevel="0" collapsed="false">
      <c r="AJ298" s="1" t="e">
        <v>#NAME?</v>
      </c>
    </row>
    <row r="299" customFormat="false" ht="15" hidden="false" customHeight="false" outlineLevel="0" collapsed="false">
      <c r="AJ299" s="1" t="e">
        <v>#NAME?</v>
      </c>
    </row>
    <row r="300" customFormat="false" ht="15" hidden="false" customHeight="false" outlineLevel="0" collapsed="false">
      <c r="AJ300" s="1" t="e">
        <v>#NAME?</v>
      </c>
    </row>
    <row r="301" customFormat="false" ht="15" hidden="false" customHeight="false" outlineLevel="0" collapsed="false">
      <c r="AJ301" s="1" t="e">
        <v>#NAME?</v>
      </c>
    </row>
    <row r="302" customFormat="false" ht="15" hidden="false" customHeight="false" outlineLevel="0" collapsed="false">
      <c r="AJ302" s="1" t="e">
        <v>#NAME?</v>
      </c>
    </row>
    <row r="303" customFormat="false" ht="15" hidden="false" customHeight="false" outlineLevel="0" collapsed="false">
      <c r="AJ303" s="1" t="e">
        <v>#NAME?</v>
      </c>
    </row>
    <row r="304" customFormat="false" ht="15" hidden="false" customHeight="false" outlineLevel="0" collapsed="false">
      <c r="AJ304" s="1" t="e">
        <v>#NAME?</v>
      </c>
    </row>
    <row r="305" customFormat="false" ht="15" hidden="false" customHeight="false" outlineLevel="0" collapsed="false">
      <c r="AJ305" s="1" t="e">
        <v>#NAME?</v>
      </c>
    </row>
    <row r="306" customFormat="false" ht="15" hidden="false" customHeight="false" outlineLevel="0" collapsed="false">
      <c r="AJ306" s="1" t="e">
        <v>#NAME?</v>
      </c>
    </row>
    <row r="307" customFormat="false" ht="15" hidden="false" customHeight="false" outlineLevel="0" collapsed="false">
      <c r="AJ307" s="1" t="e">
        <v>#NAME?</v>
      </c>
    </row>
    <row r="308" customFormat="false" ht="15" hidden="false" customHeight="false" outlineLevel="0" collapsed="false">
      <c r="AJ308" s="1" t="e">
        <v>#NAME?</v>
      </c>
    </row>
    <row r="309" customFormat="false" ht="15" hidden="false" customHeight="false" outlineLevel="0" collapsed="false">
      <c r="AJ309" s="1" t="e">
        <v>#NAME?</v>
      </c>
    </row>
    <row r="310" customFormat="false" ht="15" hidden="false" customHeight="false" outlineLevel="0" collapsed="false">
      <c r="AJ310" s="1" t="e">
        <v>#NAME?</v>
      </c>
    </row>
    <row r="311" customFormat="false" ht="15" hidden="false" customHeight="false" outlineLevel="0" collapsed="false">
      <c r="AJ311" s="1" t="e">
        <v>#NAME?</v>
      </c>
    </row>
    <row r="312" customFormat="false" ht="15" hidden="false" customHeight="false" outlineLevel="0" collapsed="false">
      <c r="AJ312" s="1" t="e">
        <v>#NAME?</v>
      </c>
    </row>
    <row r="313" customFormat="false" ht="15" hidden="false" customHeight="false" outlineLevel="0" collapsed="false">
      <c r="AJ313" s="1" t="e">
        <v>#NAME?</v>
      </c>
    </row>
    <row r="314" customFormat="false" ht="15" hidden="false" customHeight="false" outlineLevel="0" collapsed="false">
      <c r="AJ314" s="1" t="e">
        <v>#NAME?</v>
      </c>
    </row>
    <row r="315" customFormat="false" ht="15" hidden="false" customHeight="false" outlineLevel="0" collapsed="false">
      <c r="AJ315" s="1" t="e">
        <v>#NAME?</v>
      </c>
    </row>
    <row r="316" customFormat="false" ht="15" hidden="false" customHeight="false" outlineLevel="0" collapsed="false">
      <c r="AJ316" s="1" t="e">
        <v>#NAME?</v>
      </c>
    </row>
    <row r="317" customFormat="false" ht="15" hidden="false" customHeight="false" outlineLevel="0" collapsed="false">
      <c r="AJ317" s="1" t="e">
        <v>#NAME?</v>
      </c>
    </row>
    <row r="318" customFormat="false" ht="15" hidden="false" customHeight="false" outlineLevel="0" collapsed="false">
      <c r="AJ318" s="1" t="e">
        <v>#NAME?</v>
      </c>
    </row>
    <row r="319" customFormat="false" ht="15" hidden="false" customHeight="false" outlineLevel="0" collapsed="false">
      <c r="AJ319" s="1" t="e">
        <v>#NAME?</v>
      </c>
    </row>
    <row r="320" customFormat="false" ht="15" hidden="false" customHeight="false" outlineLevel="0" collapsed="false">
      <c r="AJ320" s="1" t="e">
        <v>#NAME?</v>
      </c>
    </row>
    <row r="321" customFormat="false" ht="15" hidden="false" customHeight="false" outlineLevel="0" collapsed="false">
      <c r="AJ321" s="1" t="e">
        <v>#NAME?</v>
      </c>
    </row>
    <row r="322" customFormat="false" ht="15" hidden="false" customHeight="false" outlineLevel="0" collapsed="false">
      <c r="AJ322" s="1" t="e">
        <v>#NAME?</v>
      </c>
    </row>
    <row r="323" customFormat="false" ht="15" hidden="false" customHeight="false" outlineLevel="0" collapsed="false">
      <c r="AJ323" s="1" t="e">
        <v>#NAME?</v>
      </c>
    </row>
    <row r="324" customFormat="false" ht="15" hidden="false" customHeight="false" outlineLevel="0" collapsed="false">
      <c r="AJ324" s="1" t="e">
        <v>#NAME?</v>
      </c>
    </row>
    <row r="325" customFormat="false" ht="15" hidden="false" customHeight="false" outlineLevel="0" collapsed="false">
      <c r="AJ325" s="1" t="e">
        <v>#NAME?</v>
      </c>
    </row>
    <row r="326" customFormat="false" ht="15" hidden="false" customHeight="false" outlineLevel="0" collapsed="false">
      <c r="AJ326" s="1" t="e">
        <v>#NAME?</v>
      </c>
    </row>
    <row r="327" customFormat="false" ht="15" hidden="false" customHeight="false" outlineLevel="0" collapsed="false">
      <c r="AJ327" s="1" t="e">
        <v>#NAME?</v>
      </c>
    </row>
    <row r="328" customFormat="false" ht="15" hidden="false" customHeight="false" outlineLevel="0" collapsed="false">
      <c r="AJ328" s="1" t="e">
        <v>#NAME?</v>
      </c>
    </row>
    <row r="329" customFormat="false" ht="15" hidden="false" customHeight="false" outlineLevel="0" collapsed="false">
      <c r="AJ329" s="1" t="e">
        <v>#NAME?</v>
      </c>
    </row>
    <row r="330" customFormat="false" ht="15" hidden="false" customHeight="false" outlineLevel="0" collapsed="false">
      <c r="AJ330" s="1" t="e">
        <v>#NAME?</v>
      </c>
    </row>
    <row r="331" customFormat="false" ht="15" hidden="false" customHeight="false" outlineLevel="0" collapsed="false">
      <c r="AJ331" s="1" t="e">
        <v>#NAME?</v>
      </c>
    </row>
    <row r="332" customFormat="false" ht="15" hidden="false" customHeight="false" outlineLevel="0" collapsed="false">
      <c r="AJ332" s="1" t="e">
        <v>#NAME?</v>
      </c>
    </row>
    <row r="333" customFormat="false" ht="15" hidden="false" customHeight="false" outlineLevel="0" collapsed="false">
      <c r="AJ333" s="1" t="e">
        <v>#NAME?</v>
      </c>
    </row>
    <row r="334" customFormat="false" ht="15" hidden="false" customHeight="false" outlineLevel="0" collapsed="false">
      <c r="AJ334" s="1" t="e">
        <v>#NAME?</v>
      </c>
    </row>
    <row r="335" customFormat="false" ht="15" hidden="false" customHeight="false" outlineLevel="0" collapsed="false">
      <c r="AJ335" s="1" t="e">
        <v>#NAME?</v>
      </c>
    </row>
    <row r="336" customFormat="false" ht="15" hidden="false" customHeight="false" outlineLevel="0" collapsed="false">
      <c r="AJ336" s="1" t="e">
        <v>#NAME?</v>
      </c>
    </row>
    <row r="337" customFormat="false" ht="15" hidden="false" customHeight="false" outlineLevel="0" collapsed="false">
      <c r="AJ337" s="1" t="e">
        <v>#NAME?</v>
      </c>
    </row>
    <row r="338" customFormat="false" ht="15" hidden="false" customHeight="false" outlineLevel="0" collapsed="false">
      <c r="AJ338" s="1" t="e">
        <v>#NAME?</v>
      </c>
    </row>
    <row r="339" customFormat="false" ht="15" hidden="false" customHeight="false" outlineLevel="0" collapsed="false">
      <c r="AJ339" s="1" t="e">
        <v>#NAME?</v>
      </c>
    </row>
    <row r="340" customFormat="false" ht="15" hidden="false" customHeight="false" outlineLevel="0" collapsed="false">
      <c r="AJ340" s="1" t="e">
        <v>#NAME?</v>
      </c>
    </row>
    <row r="341" customFormat="false" ht="15" hidden="false" customHeight="false" outlineLevel="0" collapsed="false">
      <c r="AJ341" s="1" t="e">
        <v>#NAME?</v>
      </c>
    </row>
    <row r="342" customFormat="false" ht="15" hidden="false" customHeight="false" outlineLevel="0" collapsed="false">
      <c r="AJ342" s="1" t="e">
        <v>#NAME?</v>
      </c>
    </row>
    <row r="343" customFormat="false" ht="15" hidden="false" customHeight="false" outlineLevel="0" collapsed="false">
      <c r="AJ343" s="1" t="e">
        <v>#NAME?</v>
      </c>
    </row>
    <row r="344" customFormat="false" ht="15" hidden="false" customHeight="false" outlineLevel="0" collapsed="false">
      <c r="AJ344" s="1" t="e">
        <v>#NAME?</v>
      </c>
    </row>
    <row r="345" customFormat="false" ht="15" hidden="false" customHeight="false" outlineLevel="0" collapsed="false">
      <c r="AJ345" s="1" t="e">
        <v>#NAME?</v>
      </c>
    </row>
    <row r="346" customFormat="false" ht="15" hidden="false" customHeight="false" outlineLevel="0" collapsed="false">
      <c r="AJ346" s="1" t="e">
        <v>#NAME?</v>
      </c>
    </row>
    <row r="347" customFormat="false" ht="15" hidden="false" customHeight="false" outlineLevel="0" collapsed="false">
      <c r="AJ347" s="1" t="e">
        <v>#NAME?</v>
      </c>
    </row>
    <row r="348" customFormat="false" ht="15" hidden="false" customHeight="false" outlineLevel="0" collapsed="false">
      <c r="AJ348" s="1" t="e">
        <v>#NAME?</v>
      </c>
    </row>
    <row r="349" customFormat="false" ht="15" hidden="false" customHeight="false" outlineLevel="0" collapsed="false">
      <c r="AJ349" s="1" t="e">
        <v>#NAME?</v>
      </c>
    </row>
    <row r="350" customFormat="false" ht="15" hidden="false" customHeight="false" outlineLevel="0" collapsed="false">
      <c r="AJ350" s="1" t="e">
        <v>#NAME?</v>
      </c>
    </row>
    <row r="351" customFormat="false" ht="15" hidden="false" customHeight="false" outlineLevel="0" collapsed="false">
      <c r="AJ351" s="1" t="e">
        <v>#NAME?</v>
      </c>
    </row>
    <row r="352" customFormat="false" ht="15" hidden="false" customHeight="false" outlineLevel="0" collapsed="false">
      <c r="AJ352" s="1" t="e">
        <v>#NAME?</v>
      </c>
    </row>
    <row r="353" customFormat="false" ht="15" hidden="false" customHeight="false" outlineLevel="0" collapsed="false">
      <c r="AJ353" s="1" t="e">
        <v>#NAME?</v>
      </c>
    </row>
    <row r="354" customFormat="false" ht="15" hidden="false" customHeight="false" outlineLevel="0" collapsed="false">
      <c r="AJ354" s="1" t="e">
        <v>#NAME?</v>
      </c>
    </row>
    <row r="355" customFormat="false" ht="15" hidden="false" customHeight="false" outlineLevel="0" collapsed="false">
      <c r="AJ355" s="1" t="e">
        <v>#NAME?</v>
      </c>
    </row>
    <row r="356" customFormat="false" ht="15" hidden="false" customHeight="false" outlineLevel="0" collapsed="false">
      <c r="AJ356" s="1" t="e">
        <v>#NAME?</v>
      </c>
    </row>
    <row r="357" customFormat="false" ht="15" hidden="false" customHeight="false" outlineLevel="0" collapsed="false">
      <c r="AJ357" s="1" t="e">
        <v>#NAME?</v>
      </c>
    </row>
    <row r="358" customFormat="false" ht="15" hidden="false" customHeight="false" outlineLevel="0" collapsed="false">
      <c r="AJ358" s="1" t="e">
        <v>#NAME?</v>
      </c>
    </row>
    <row r="359" customFormat="false" ht="15" hidden="false" customHeight="false" outlineLevel="0" collapsed="false">
      <c r="AJ359" s="1" t="e">
        <v>#NAME?</v>
      </c>
    </row>
    <row r="360" customFormat="false" ht="15" hidden="false" customHeight="false" outlineLevel="0" collapsed="false">
      <c r="AJ360" s="1" t="e">
        <v>#NAME?</v>
      </c>
    </row>
    <row r="361" customFormat="false" ht="15" hidden="false" customHeight="false" outlineLevel="0" collapsed="false">
      <c r="AJ361" s="1" t="e">
        <v>#NAME?</v>
      </c>
    </row>
    <row r="362" customFormat="false" ht="15" hidden="false" customHeight="false" outlineLevel="0" collapsed="false">
      <c r="AJ362" s="1" t="e">
        <v>#NAME?</v>
      </c>
    </row>
    <row r="363" customFormat="false" ht="15" hidden="false" customHeight="false" outlineLevel="0" collapsed="false">
      <c r="AJ363" s="1" t="e">
        <v>#NAME?</v>
      </c>
    </row>
    <row r="364" customFormat="false" ht="15" hidden="false" customHeight="false" outlineLevel="0" collapsed="false">
      <c r="AJ364" s="1" t="e">
        <v>#NAME?</v>
      </c>
    </row>
    <row r="365" customFormat="false" ht="15" hidden="false" customHeight="false" outlineLevel="0" collapsed="false">
      <c r="AJ365" s="1" t="e">
        <v>#NAME?</v>
      </c>
    </row>
    <row r="366" customFormat="false" ht="15" hidden="false" customHeight="false" outlineLevel="0" collapsed="false">
      <c r="AJ366" s="1" t="e">
        <v>#NAME?</v>
      </c>
    </row>
    <row r="367" customFormat="false" ht="15" hidden="false" customHeight="false" outlineLevel="0" collapsed="false">
      <c r="AJ367" s="1" t="e">
        <v>#NAME?</v>
      </c>
    </row>
    <row r="368" customFormat="false" ht="15" hidden="false" customHeight="false" outlineLevel="0" collapsed="false">
      <c r="AJ368" s="1" t="e">
        <v>#NAME?</v>
      </c>
    </row>
    <row r="369" customFormat="false" ht="15" hidden="false" customHeight="false" outlineLevel="0" collapsed="false">
      <c r="AJ369" s="1" t="e">
        <v>#NAME?</v>
      </c>
    </row>
    <row r="370" customFormat="false" ht="15" hidden="false" customHeight="false" outlineLevel="0" collapsed="false">
      <c r="AJ370" s="1" t="e">
        <v>#NAME?</v>
      </c>
    </row>
    <row r="371" customFormat="false" ht="15" hidden="false" customHeight="false" outlineLevel="0" collapsed="false">
      <c r="AJ371" s="1" t="e">
        <v>#NAME?</v>
      </c>
    </row>
    <row r="372" customFormat="false" ht="15" hidden="false" customHeight="false" outlineLevel="0" collapsed="false">
      <c r="AJ372" s="1" t="e">
        <v>#NAME?</v>
      </c>
    </row>
    <row r="373" customFormat="false" ht="15" hidden="false" customHeight="false" outlineLevel="0" collapsed="false">
      <c r="AJ373" s="1" t="e">
        <v>#NAME?</v>
      </c>
    </row>
    <row r="374" customFormat="false" ht="15" hidden="false" customHeight="false" outlineLevel="0" collapsed="false">
      <c r="AJ374" s="1" t="e">
        <v>#NAME?</v>
      </c>
    </row>
    <row r="375" customFormat="false" ht="15" hidden="false" customHeight="false" outlineLevel="0" collapsed="false">
      <c r="AJ375" s="1" t="e">
        <v>#NAME?</v>
      </c>
    </row>
    <row r="376" customFormat="false" ht="15" hidden="false" customHeight="false" outlineLevel="0" collapsed="false">
      <c r="AJ376" s="1" t="e">
        <v>#NAME?</v>
      </c>
    </row>
    <row r="377" customFormat="false" ht="15" hidden="false" customHeight="false" outlineLevel="0" collapsed="false">
      <c r="AJ377" s="1" t="e">
        <v>#NAME?</v>
      </c>
    </row>
    <row r="378" customFormat="false" ht="15" hidden="false" customHeight="false" outlineLevel="0" collapsed="false">
      <c r="AJ378" s="1" t="e">
        <v>#NAME?</v>
      </c>
    </row>
    <row r="379" customFormat="false" ht="15" hidden="false" customHeight="false" outlineLevel="0" collapsed="false">
      <c r="AJ379" s="1" t="e">
        <v>#NAME?</v>
      </c>
    </row>
    <row r="380" customFormat="false" ht="15" hidden="false" customHeight="false" outlineLevel="0" collapsed="false">
      <c r="AJ380" s="1" t="e">
        <v>#NAME?</v>
      </c>
    </row>
    <row r="381" customFormat="false" ht="15" hidden="false" customHeight="false" outlineLevel="0" collapsed="false">
      <c r="AJ381" s="1" t="e">
        <v>#NAME?</v>
      </c>
    </row>
    <row r="382" customFormat="false" ht="15" hidden="false" customHeight="false" outlineLevel="0" collapsed="false">
      <c r="AJ382" s="1" t="e">
        <v>#NAME?</v>
      </c>
    </row>
    <row r="383" customFormat="false" ht="15" hidden="false" customHeight="false" outlineLevel="0" collapsed="false">
      <c r="AJ383" s="1" t="e">
        <v>#NAME?</v>
      </c>
    </row>
    <row r="384" customFormat="false" ht="15" hidden="false" customHeight="false" outlineLevel="0" collapsed="false">
      <c r="AJ384" s="1" t="e">
        <v>#NAME?</v>
      </c>
    </row>
    <row r="385" customFormat="false" ht="15" hidden="false" customHeight="false" outlineLevel="0" collapsed="false">
      <c r="AJ385" s="1" t="e">
        <v>#NAME?</v>
      </c>
    </row>
    <row r="386" customFormat="false" ht="15" hidden="false" customHeight="false" outlineLevel="0" collapsed="false">
      <c r="AJ386" s="1" t="e">
        <v>#NAME?</v>
      </c>
    </row>
    <row r="387" customFormat="false" ht="15" hidden="false" customHeight="false" outlineLevel="0" collapsed="false">
      <c r="AJ387" s="1" t="e">
        <v>#NAME?</v>
      </c>
    </row>
    <row r="388" customFormat="false" ht="15" hidden="false" customHeight="false" outlineLevel="0" collapsed="false">
      <c r="AJ388" s="1" t="e">
        <v>#NAME?</v>
      </c>
    </row>
    <row r="389" customFormat="false" ht="15" hidden="false" customHeight="false" outlineLevel="0" collapsed="false">
      <c r="AJ389" s="1" t="e">
        <v>#NAME?</v>
      </c>
    </row>
    <row r="390" customFormat="false" ht="15" hidden="false" customHeight="false" outlineLevel="0" collapsed="false">
      <c r="AJ390" s="1" t="e">
        <v>#NAME?</v>
      </c>
    </row>
    <row r="391" customFormat="false" ht="15" hidden="false" customHeight="false" outlineLevel="0" collapsed="false">
      <c r="AJ391" s="1" t="e">
        <v>#NAME?</v>
      </c>
    </row>
    <row r="392" customFormat="false" ht="15" hidden="false" customHeight="false" outlineLevel="0" collapsed="false">
      <c r="AJ392" s="1" t="e">
        <v>#NAME?</v>
      </c>
    </row>
    <row r="393" customFormat="false" ht="15" hidden="false" customHeight="false" outlineLevel="0" collapsed="false">
      <c r="AJ393" s="1" t="e">
        <v>#NAME?</v>
      </c>
    </row>
    <row r="394" customFormat="false" ht="15" hidden="false" customHeight="false" outlineLevel="0" collapsed="false">
      <c r="AJ394" s="1" t="e">
        <v>#NAME?</v>
      </c>
    </row>
    <row r="395" customFormat="false" ht="15" hidden="false" customHeight="false" outlineLevel="0" collapsed="false">
      <c r="AJ395" s="1" t="e">
        <v>#NAME?</v>
      </c>
    </row>
    <row r="396" customFormat="false" ht="15" hidden="false" customHeight="false" outlineLevel="0" collapsed="false">
      <c r="AJ396" s="1" t="e">
        <v>#NAME?</v>
      </c>
    </row>
    <row r="397" customFormat="false" ht="15" hidden="false" customHeight="false" outlineLevel="0" collapsed="false">
      <c r="AJ397" s="1" t="e">
        <v>#NAME?</v>
      </c>
    </row>
    <row r="398" customFormat="false" ht="15" hidden="false" customHeight="false" outlineLevel="0" collapsed="false">
      <c r="AJ398" s="1" t="e">
        <v>#NAME?</v>
      </c>
    </row>
    <row r="399" customFormat="false" ht="15" hidden="false" customHeight="false" outlineLevel="0" collapsed="false">
      <c r="AJ399" s="1" t="e">
        <v>#NAME?</v>
      </c>
    </row>
    <row r="400" customFormat="false" ht="15" hidden="false" customHeight="false" outlineLevel="0" collapsed="false">
      <c r="AJ400" s="1" t="e">
        <v>#NAME?</v>
      </c>
    </row>
    <row r="401" customFormat="false" ht="15" hidden="false" customHeight="false" outlineLevel="0" collapsed="false">
      <c r="AJ401" s="1" t="e">
        <v>#NAME?</v>
      </c>
    </row>
    <row r="402" customFormat="false" ht="15" hidden="false" customHeight="false" outlineLevel="0" collapsed="false">
      <c r="AJ402" s="1" t="e">
        <v>#NAME?</v>
      </c>
    </row>
    <row r="403" customFormat="false" ht="15" hidden="false" customHeight="false" outlineLevel="0" collapsed="false">
      <c r="AJ403" s="1" t="e">
        <v>#NAME?</v>
      </c>
    </row>
    <row r="404" customFormat="false" ht="15" hidden="false" customHeight="false" outlineLevel="0" collapsed="false">
      <c r="AJ404" s="1" t="e">
        <v>#NAME?</v>
      </c>
    </row>
    <row r="405" customFormat="false" ht="15" hidden="false" customHeight="false" outlineLevel="0" collapsed="false">
      <c r="AJ405" s="1" t="e">
        <v>#NAME?</v>
      </c>
    </row>
    <row r="406" customFormat="false" ht="15" hidden="false" customHeight="false" outlineLevel="0" collapsed="false">
      <c r="AJ406" s="1" t="e">
        <v>#NAME?</v>
      </c>
    </row>
    <row r="407" customFormat="false" ht="15" hidden="false" customHeight="false" outlineLevel="0" collapsed="false">
      <c r="AJ407" s="1" t="e">
        <v>#NAME?</v>
      </c>
    </row>
    <row r="408" customFormat="false" ht="15" hidden="false" customHeight="false" outlineLevel="0" collapsed="false">
      <c r="AJ408" s="1" t="e">
        <v>#NAME?</v>
      </c>
    </row>
    <row r="409" customFormat="false" ht="15" hidden="false" customHeight="false" outlineLevel="0" collapsed="false">
      <c r="AJ409" s="1" t="e">
        <v>#NAME?</v>
      </c>
    </row>
    <row r="410" customFormat="false" ht="15" hidden="false" customHeight="false" outlineLevel="0" collapsed="false">
      <c r="AJ410" s="1" t="e">
        <v>#NAME?</v>
      </c>
    </row>
    <row r="411" customFormat="false" ht="15" hidden="false" customHeight="false" outlineLevel="0" collapsed="false">
      <c r="AJ411" s="1" t="e">
        <v>#NAME?</v>
      </c>
    </row>
    <row r="412" customFormat="false" ht="15" hidden="false" customHeight="false" outlineLevel="0" collapsed="false">
      <c r="AJ412" s="1" t="e">
        <v>#NAME?</v>
      </c>
    </row>
    <row r="413" customFormat="false" ht="15" hidden="false" customHeight="false" outlineLevel="0" collapsed="false">
      <c r="AJ413" s="1" t="e">
        <v>#NAME?</v>
      </c>
    </row>
    <row r="414" customFormat="false" ht="15" hidden="false" customHeight="false" outlineLevel="0" collapsed="false">
      <c r="AJ414" s="1" t="e">
        <v>#NAME?</v>
      </c>
    </row>
    <row r="415" customFormat="false" ht="15" hidden="false" customHeight="false" outlineLevel="0" collapsed="false">
      <c r="AJ415" s="1" t="e">
        <v>#NAME?</v>
      </c>
    </row>
    <row r="416" customFormat="false" ht="15" hidden="false" customHeight="false" outlineLevel="0" collapsed="false">
      <c r="AJ416" s="1" t="e">
        <v>#NAME?</v>
      </c>
    </row>
    <row r="417" customFormat="false" ht="15" hidden="false" customHeight="false" outlineLevel="0" collapsed="false">
      <c r="AJ417" s="1" t="e">
        <v>#NAME?</v>
      </c>
    </row>
    <row r="418" customFormat="false" ht="15" hidden="false" customHeight="false" outlineLevel="0" collapsed="false">
      <c r="AJ418" s="1" t="e">
        <v>#NAME?</v>
      </c>
    </row>
    <row r="419" customFormat="false" ht="15" hidden="false" customHeight="false" outlineLevel="0" collapsed="false">
      <c r="AJ419" s="1" t="e">
        <v>#NAME?</v>
      </c>
    </row>
    <row r="420" customFormat="false" ht="15" hidden="false" customHeight="false" outlineLevel="0" collapsed="false">
      <c r="AJ420" s="1" t="e">
        <v>#NAME?</v>
      </c>
    </row>
    <row r="421" customFormat="false" ht="15" hidden="false" customHeight="false" outlineLevel="0" collapsed="false">
      <c r="AI421" s="1" t="n">
        <v>1</v>
      </c>
      <c r="AJ421" s="1" t="e">
        <v>#NAME?</v>
      </c>
    </row>
    <row r="422" customFormat="false" ht="15" hidden="false" customHeight="false" outlineLevel="0" collapsed="false">
      <c r="AJ422" s="1" t="e">
        <v>#NAME?</v>
      </c>
    </row>
    <row r="423" customFormat="false" ht="15" hidden="false" customHeight="false" outlineLevel="0" collapsed="false">
      <c r="AJ423" s="1" t="e">
        <v>#NAME?</v>
      </c>
    </row>
    <row r="424" customFormat="false" ht="15" hidden="false" customHeight="false" outlineLevel="0" collapsed="false">
      <c r="AJ424" s="1" t="e">
        <v>#NAME?</v>
      </c>
    </row>
    <row r="425" customFormat="false" ht="15" hidden="false" customHeight="false" outlineLevel="0" collapsed="false">
      <c r="AJ425" s="1" t="e">
        <v>#NAME?</v>
      </c>
    </row>
    <row r="426" customFormat="false" ht="15" hidden="false" customHeight="false" outlineLevel="0" collapsed="false">
      <c r="AJ426" s="1" t="e">
        <v>#NAME?</v>
      </c>
    </row>
    <row r="427" customFormat="false" ht="15" hidden="false" customHeight="false" outlineLevel="0" collapsed="false">
      <c r="AJ427" s="1" t="e">
        <v>#NAME?</v>
      </c>
    </row>
    <row r="428" customFormat="false" ht="15" hidden="false" customHeight="false" outlineLevel="0" collapsed="false">
      <c r="AJ428" s="1" t="e">
        <v>#NAME?</v>
      </c>
    </row>
    <row r="429" customFormat="false" ht="15" hidden="false" customHeight="false" outlineLevel="0" collapsed="false">
      <c r="AJ429" s="1" t="e">
        <v>#NAME?</v>
      </c>
    </row>
    <row r="430" customFormat="false" ht="15" hidden="false" customHeight="false" outlineLevel="0" collapsed="false">
      <c r="AJ430" s="1" t="e">
        <v>#NAME?</v>
      </c>
    </row>
    <row r="431" customFormat="false" ht="15" hidden="false" customHeight="false" outlineLevel="0" collapsed="false">
      <c r="AJ431" s="1" t="e">
        <v>#NAME?</v>
      </c>
    </row>
    <row r="432" customFormat="false" ht="15" hidden="false" customHeight="false" outlineLevel="0" collapsed="false">
      <c r="AJ432" s="1" t="e">
        <v>#NAME?</v>
      </c>
    </row>
    <row r="433" customFormat="false" ht="15" hidden="false" customHeight="false" outlineLevel="0" collapsed="false">
      <c r="AJ433" s="1" t="e">
        <v>#NAME?</v>
      </c>
    </row>
    <row r="434" customFormat="false" ht="15" hidden="false" customHeight="false" outlineLevel="0" collapsed="false">
      <c r="AJ434" s="1" t="e">
        <v>#NAME?</v>
      </c>
    </row>
    <row r="435" customFormat="false" ht="15" hidden="false" customHeight="false" outlineLevel="0" collapsed="false">
      <c r="AJ435" s="1" t="e">
        <v>#NAME?</v>
      </c>
    </row>
    <row r="436" customFormat="false" ht="15" hidden="false" customHeight="false" outlineLevel="0" collapsed="false">
      <c r="AJ436" s="1" t="e">
        <v>#NAME?</v>
      </c>
    </row>
    <row r="437" customFormat="false" ht="15" hidden="false" customHeight="false" outlineLevel="0" collapsed="false">
      <c r="AJ437" s="1" t="e">
        <v>#NAME?</v>
      </c>
    </row>
    <row r="438" customFormat="false" ht="15" hidden="false" customHeight="false" outlineLevel="0" collapsed="false">
      <c r="AJ438" s="1" t="e">
        <v>#NAME?</v>
      </c>
    </row>
    <row r="439" customFormat="false" ht="15" hidden="false" customHeight="false" outlineLevel="0" collapsed="false">
      <c r="AJ439" s="1" t="e">
        <v>#NAME?</v>
      </c>
    </row>
    <row r="440" customFormat="false" ht="15" hidden="false" customHeight="false" outlineLevel="0" collapsed="false">
      <c r="AJ440" s="1" t="e">
        <v>#NAME?</v>
      </c>
    </row>
    <row r="441" customFormat="false" ht="15" hidden="false" customHeight="false" outlineLevel="0" collapsed="false">
      <c r="AJ441" s="1" t="e">
        <v>#NAME?</v>
      </c>
    </row>
    <row r="442" customFormat="false" ht="15" hidden="false" customHeight="false" outlineLevel="0" collapsed="false">
      <c r="AJ442" s="1" t="e">
        <v>#NAME?</v>
      </c>
    </row>
    <row r="443" customFormat="false" ht="15" hidden="false" customHeight="false" outlineLevel="0" collapsed="false">
      <c r="AJ443" s="1" t="e">
        <v>#NAME?</v>
      </c>
    </row>
    <row r="444" customFormat="false" ht="15" hidden="false" customHeight="false" outlineLevel="0" collapsed="false">
      <c r="AJ444" s="1" t="e">
        <v>#NAME?</v>
      </c>
    </row>
    <row r="445" customFormat="false" ht="15" hidden="false" customHeight="false" outlineLevel="0" collapsed="false">
      <c r="AJ445" s="1" t="e">
        <v>#NAME?</v>
      </c>
    </row>
    <row r="446" customFormat="false" ht="15" hidden="false" customHeight="false" outlineLevel="0" collapsed="false">
      <c r="AJ446" s="1" t="e">
        <v>#NAME?</v>
      </c>
    </row>
    <row r="447" customFormat="false" ht="15" hidden="false" customHeight="false" outlineLevel="0" collapsed="false">
      <c r="AJ447" s="1" t="e">
        <v>#NAME?</v>
      </c>
    </row>
  </sheetData>
  <autoFilter ref="A1:CD242"/>
  <mergeCells count="2">
    <mergeCell ref="AR7:AR8"/>
    <mergeCell ref="AR54:AR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8.5078125" defaultRowHeight="15" zeroHeight="false" outlineLevelRow="0" outlineLevelCol="0"/>
  <sheetData>
    <row r="1" customFormat="false" ht="15" hidden="false" customHeight="false" outlineLevel="0" collapsed="false">
      <c r="A1" s="9" t="s">
        <v>826</v>
      </c>
      <c r="B1" s="9" t="s">
        <v>47</v>
      </c>
      <c r="C1" s="10" t="s">
        <v>1366</v>
      </c>
      <c r="D1" s="10" t="s">
        <v>827</v>
      </c>
      <c r="E1" s="10"/>
      <c r="H1" s="1" t="s">
        <v>1367</v>
      </c>
    </row>
    <row r="2" customFormat="false" ht="15" hidden="false" customHeight="false" outlineLevel="0" collapsed="false">
      <c r="A2" s="1" t="s">
        <v>66</v>
      </c>
      <c r="B2" s="1" t="n">
        <v>2162</v>
      </c>
      <c r="C2" s="1" t="s">
        <v>1368</v>
      </c>
      <c r="D2" s="1" t="n">
        <v>6</v>
      </c>
      <c r="H2" s="1" t="n">
        <v>2</v>
      </c>
      <c r="I2" s="1" t="s">
        <v>1369</v>
      </c>
    </row>
    <row r="3" customFormat="false" ht="15" hidden="false" customHeight="false" outlineLevel="0" collapsed="false">
      <c r="A3" s="1" t="s">
        <v>64</v>
      </c>
      <c r="B3" s="1" t="n">
        <v>1564</v>
      </c>
      <c r="C3" s="1" t="n">
        <v>0</v>
      </c>
      <c r="D3" s="1" t="s">
        <v>64</v>
      </c>
      <c r="H3" s="1" t="n">
        <v>3</v>
      </c>
      <c r="I3" s="1" t="s">
        <v>1370</v>
      </c>
    </row>
    <row r="4" customFormat="false" ht="15" hidden="false" customHeight="false" outlineLevel="0" collapsed="false">
      <c r="A4" s="1" t="s">
        <v>99</v>
      </c>
      <c r="B4" s="1" t="n">
        <v>1483</v>
      </c>
      <c r="C4" s="1" t="s">
        <v>1371</v>
      </c>
      <c r="D4" s="1" t="n">
        <v>4</v>
      </c>
      <c r="H4" s="1" t="n">
        <v>4</v>
      </c>
      <c r="I4" s="1" t="s">
        <v>1372</v>
      </c>
    </row>
    <row r="5" customFormat="false" ht="15" hidden="false" customHeight="false" outlineLevel="0" collapsed="false">
      <c r="A5" s="1" t="s">
        <v>113</v>
      </c>
      <c r="B5" s="1" t="n">
        <v>883</v>
      </c>
      <c r="C5" s="1" t="n">
        <v>1</v>
      </c>
      <c r="D5" s="1" t="n">
        <v>2</v>
      </c>
      <c r="H5" s="1" t="n">
        <v>6</v>
      </c>
      <c r="I5" s="1" t="s">
        <v>1373</v>
      </c>
    </row>
    <row r="6" customFormat="false" ht="15" hidden="false" customHeight="false" outlineLevel="0" collapsed="false">
      <c r="A6" s="1" t="s">
        <v>141</v>
      </c>
      <c r="B6" s="1" t="n">
        <v>883</v>
      </c>
      <c r="C6" s="1" t="n">
        <v>1</v>
      </c>
      <c r="D6" s="1" t="n">
        <v>2</v>
      </c>
      <c r="H6" s="1" t="n">
        <v>5</v>
      </c>
      <c r="I6" s="1" t="s">
        <v>1374</v>
      </c>
    </row>
    <row r="7" customFormat="false" ht="15" hidden="false" customHeight="false" outlineLevel="0" collapsed="false">
      <c r="A7" s="1" t="s">
        <v>127</v>
      </c>
      <c r="B7" s="1" t="n">
        <v>808</v>
      </c>
      <c r="C7" s="1" t="n">
        <v>1</v>
      </c>
      <c r="D7" s="1" t="n">
        <v>5</v>
      </c>
      <c r="H7" s="1" t="n">
        <v>1</v>
      </c>
      <c r="I7" s="1" t="s">
        <v>1375</v>
      </c>
      <c r="J7" s="1" t="s">
        <v>1376</v>
      </c>
    </row>
    <row r="8" customFormat="false" ht="15" hidden="false" customHeight="false" outlineLevel="0" collapsed="false">
      <c r="A8" s="1" t="s">
        <v>155</v>
      </c>
      <c r="B8" s="1" t="n">
        <v>562</v>
      </c>
      <c r="C8" s="1" t="s">
        <v>1377</v>
      </c>
      <c r="D8" s="1" t="n">
        <v>1</v>
      </c>
      <c r="H8" s="1" t="s">
        <v>64</v>
      </c>
      <c r="I8" s="1" t="s">
        <v>64</v>
      </c>
    </row>
    <row r="9" customFormat="false" ht="15" hidden="false" customHeight="false" outlineLevel="0" collapsed="false">
      <c r="A9" s="1" t="s">
        <v>142</v>
      </c>
      <c r="B9" s="1" t="n">
        <v>515</v>
      </c>
      <c r="C9" s="1" t="n">
        <v>1</v>
      </c>
      <c r="D9" s="1" t="n">
        <v>2</v>
      </c>
    </row>
    <row r="10" customFormat="false" ht="15" hidden="false" customHeight="false" outlineLevel="0" collapsed="false">
      <c r="A10" s="1" t="s">
        <v>180</v>
      </c>
      <c r="B10" s="1" t="n">
        <v>305</v>
      </c>
      <c r="C10" s="1" t="n">
        <v>1</v>
      </c>
      <c r="D10" s="1" t="n">
        <v>2</v>
      </c>
    </row>
    <row r="11" customFormat="false" ht="15" hidden="false" customHeight="false" outlineLevel="0" collapsed="false">
      <c r="A11" s="1" t="s">
        <v>209</v>
      </c>
      <c r="B11" s="1" t="n">
        <v>122</v>
      </c>
      <c r="C11" s="1" t="s">
        <v>1378</v>
      </c>
      <c r="D11" s="1" t="n">
        <v>6</v>
      </c>
    </row>
    <row r="12" customFormat="false" ht="15" hidden="false" customHeight="false" outlineLevel="0" collapsed="false">
      <c r="A12" s="1" t="s">
        <v>189</v>
      </c>
      <c r="B12" s="1" t="n">
        <v>117</v>
      </c>
      <c r="D12" s="1" t="n">
        <v>3</v>
      </c>
    </row>
    <row r="13" customFormat="false" ht="15" hidden="false" customHeight="false" outlineLevel="0" collapsed="false">
      <c r="A13" s="1" t="s">
        <v>108</v>
      </c>
      <c r="B13" s="1" t="n">
        <v>101</v>
      </c>
      <c r="C13" s="1" t="s">
        <v>1378</v>
      </c>
      <c r="D13" s="1" t="n">
        <v>6</v>
      </c>
    </row>
    <row r="14" customFormat="false" ht="15" hidden="false" customHeight="false" outlineLevel="0" collapsed="false">
      <c r="A14" s="1" t="s">
        <v>96</v>
      </c>
      <c r="B14" s="1" t="n">
        <v>75</v>
      </c>
      <c r="C14" s="1" t="s">
        <v>1378</v>
      </c>
      <c r="D14" s="1" t="n">
        <v>3</v>
      </c>
      <c r="H14" s="23"/>
      <c r="I14" s="23"/>
    </row>
    <row r="15" customFormat="false" ht="15" hidden="false" customHeight="false" outlineLevel="0" collapsed="false">
      <c r="A15" s="1" t="s">
        <v>123</v>
      </c>
      <c r="B15" s="1" t="n">
        <v>72</v>
      </c>
      <c r="D15" s="1" t="n">
        <v>3</v>
      </c>
      <c r="H15" s="23"/>
      <c r="I15" s="23"/>
    </row>
    <row r="16" customFormat="false" ht="15" hidden="false" customHeight="false" outlineLevel="0" collapsed="false">
      <c r="A16" s="1" t="s">
        <v>175</v>
      </c>
      <c r="B16" s="1" t="n">
        <v>61</v>
      </c>
      <c r="D16" s="1" t="n">
        <v>3</v>
      </c>
      <c r="H16" s="23"/>
      <c r="I16" s="23"/>
    </row>
    <row r="17" customFormat="false" ht="15" hidden="false" customHeight="false" outlineLevel="0" collapsed="false">
      <c r="A17" s="1" t="s">
        <v>81</v>
      </c>
      <c r="B17" s="1" t="n">
        <v>53</v>
      </c>
      <c r="C17" s="1" t="s">
        <v>1378</v>
      </c>
      <c r="D17" s="1" t="n">
        <v>3</v>
      </c>
      <c r="H17" s="23"/>
      <c r="I17" s="23"/>
    </row>
    <row r="18" customFormat="false" ht="15" hidden="false" customHeight="false" outlineLevel="0" collapsed="false">
      <c r="A18" s="1" t="s">
        <v>152</v>
      </c>
      <c r="B18" s="1" t="n">
        <v>42</v>
      </c>
      <c r="D18" s="1" t="n">
        <v>3</v>
      </c>
      <c r="H18" s="23"/>
      <c r="I18" s="23"/>
    </row>
    <row r="19" customFormat="false" ht="15" hidden="false" customHeight="false" outlineLevel="0" collapsed="false">
      <c r="A19" s="1" t="s">
        <v>62</v>
      </c>
      <c r="B19" s="1" t="n">
        <v>41</v>
      </c>
      <c r="D19" s="1" t="n">
        <v>3</v>
      </c>
    </row>
    <row r="20" customFormat="false" ht="15" hidden="false" customHeight="false" outlineLevel="0" collapsed="false">
      <c r="A20" s="1" t="s">
        <v>322</v>
      </c>
      <c r="B20" s="1" t="n">
        <v>32</v>
      </c>
      <c r="C20" s="1" t="n">
        <v>1</v>
      </c>
      <c r="D20" s="1" t="n">
        <v>2</v>
      </c>
    </row>
    <row r="21" customFormat="false" ht="15" hidden="false" customHeight="false" outlineLevel="0" collapsed="false">
      <c r="A21" s="1" t="s">
        <v>336</v>
      </c>
      <c r="B21" s="1" t="n">
        <v>28</v>
      </c>
      <c r="D21" s="1" t="n">
        <v>3</v>
      </c>
    </row>
    <row r="22" customFormat="false" ht="15" hidden="false" customHeight="false" outlineLevel="0" collapsed="false">
      <c r="A22" s="1" t="s">
        <v>274</v>
      </c>
      <c r="B22" s="1" t="n">
        <v>25</v>
      </c>
      <c r="D22" s="1" t="n">
        <v>3</v>
      </c>
    </row>
    <row r="23" customFormat="false" ht="15" hidden="false" customHeight="false" outlineLevel="0" collapsed="false">
      <c r="A23" s="1" t="s">
        <v>271</v>
      </c>
      <c r="B23" s="1" t="n">
        <v>24</v>
      </c>
      <c r="D23" s="1" t="n">
        <v>3</v>
      </c>
    </row>
    <row r="24" customFormat="false" ht="15" hidden="false" customHeight="false" outlineLevel="0" collapsed="false">
      <c r="A24" s="1" t="s">
        <v>369</v>
      </c>
      <c r="B24" s="1" t="n">
        <v>22</v>
      </c>
      <c r="D24" s="1" t="n">
        <v>3</v>
      </c>
    </row>
    <row r="25" customFormat="false" ht="15" hidden="false" customHeight="false" outlineLevel="0" collapsed="false">
      <c r="A25" s="1" t="s">
        <v>382</v>
      </c>
      <c r="B25" s="1" t="n">
        <v>4</v>
      </c>
      <c r="D25" s="1" t="n">
        <v>3</v>
      </c>
      <c r="F25" s="1"/>
    </row>
    <row r="26" customFormat="false" ht="15" hidden="false" customHeight="false" outlineLevel="0" collapsed="false">
      <c r="A26" s="1" t="s">
        <v>163</v>
      </c>
      <c r="B26" s="1" t="n">
        <v>2</v>
      </c>
      <c r="D26" s="1" t="n">
        <v>3</v>
      </c>
    </row>
  </sheetData>
  <autoFilter ref="A1:E1"/>
  <conditionalFormatting sqref="F2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293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G14" activeCellId="0" sqref="G14"/>
    </sheetView>
  </sheetViews>
  <sheetFormatPr defaultColWidth="8.5078125" defaultRowHeight="15" zeroHeight="false" outlineLevelRow="0" outlineLevelCol="0"/>
  <cols>
    <col collapsed="false" customWidth="true" hidden="false" outlineLevel="0" max="3" min="3" style="1" width="21.67"/>
    <col collapsed="false" customWidth="true" hidden="false" outlineLevel="0" max="4" min="4" style="1" width="11"/>
    <col collapsed="false" customWidth="true" hidden="false" outlineLevel="0" max="21" min="21" style="1" width="47.5"/>
    <col collapsed="false" customWidth="true" hidden="false" outlineLevel="0" max="22" min="22" style="1" width="14.5"/>
    <col collapsed="false" customWidth="true" hidden="false" outlineLevel="0" max="24" min="24" style="1" width="18.33"/>
    <col collapsed="false" customWidth="true" hidden="false" outlineLevel="0" max="46" min="39" style="27" width="9.17"/>
    <col collapsed="false" customWidth="true" hidden="false" outlineLevel="0" max="47" min="47" style="20" width="91.17"/>
    <col collapsed="false" customWidth="true" hidden="false" outlineLevel="0" max="48" min="48" style="20" width="94.33"/>
    <col collapsed="false" customWidth="true" hidden="false" outlineLevel="0" max="49" min="49" style="27" width="9.17"/>
    <col collapsed="false" customWidth="true" hidden="false" outlineLevel="0" max="50" min="50" style="20" width="27.84"/>
    <col collapsed="false" customWidth="true" hidden="false" outlineLevel="0" max="54" min="51" style="27" width="9.17"/>
  </cols>
  <sheetData>
    <row r="1" customFormat="false" ht="15" hidden="false" customHeight="false" outlineLevel="0" collapsed="false">
      <c r="A1" s="1" t="s">
        <v>1379</v>
      </c>
      <c r="N1" s="1" t="s">
        <v>1380</v>
      </c>
      <c r="V1" s="18" t="s">
        <v>828</v>
      </c>
      <c r="W1" s="18" t="s">
        <v>830</v>
      </c>
      <c r="Y1" s="18"/>
      <c r="Z1" s="17"/>
    </row>
    <row r="2" customFormat="false" ht="15" hidden="false" customHeight="false" outlineLevel="0" collapsed="false">
      <c r="A2" s="2" t="s">
        <v>1377</v>
      </c>
      <c r="B2" s="28" t="s">
        <v>1381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V2" s="1" t="s">
        <v>64</v>
      </c>
      <c r="W2" s="1" t="s">
        <v>64</v>
      </c>
      <c r="AJ2" s="27"/>
      <c r="AK2" s="27"/>
      <c r="AL2" s="27"/>
      <c r="AR2" s="30"/>
      <c r="AS2" s="31"/>
      <c r="AU2" s="32"/>
      <c r="AV2" s="27"/>
      <c r="AX2" s="27"/>
    </row>
    <row r="3" customFormat="false" ht="15" hidden="false" customHeight="false" outlineLevel="0" collapsed="false">
      <c r="D3" s="1" t="s">
        <v>1382</v>
      </c>
      <c r="G3" s="1" t="s">
        <v>1383</v>
      </c>
      <c r="V3" s="22" t="s">
        <v>83</v>
      </c>
      <c r="W3" s="1" t="n">
        <v>4</v>
      </c>
      <c r="AJ3" s="33"/>
      <c r="AK3" s="27"/>
      <c r="AL3" s="27"/>
      <c r="AU3" s="27"/>
      <c r="AV3" s="27"/>
      <c r="AX3" s="27"/>
    </row>
    <row r="4" customFormat="false" ht="15" hidden="false" customHeight="false" outlineLevel="0" collapsed="false">
      <c r="C4" s="1" t="s">
        <v>1384</v>
      </c>
      <c r="D4" s="1" t="n">
        <v>52</v>
      </c>
      <c r="N4" s="1" t="s">
        <v>1385</v>
      </c>
      <c r="V4" s="1" t="s">
        <v>98</v>
      </c>
      <c r="W4" s="1" t="n">
        <v>3</v>
      </c>
      <c r="AC4" s="1"/>
      <c r="AD4" s="1"/>
      <c r="AE4" s="1"/>
      <c r="AJ4" s="34"/>
      <c r="AK4" s="27"/>
      <c r="AL4" s="27"/>
      <c r="AU4" s="27"/>
      <c r="AV4" s="27"/>
      <c r="AX4" s="27"/>
    </row>
    <row r="5" customFormat="false" ht="15" hidden="false" customHeight="false" outlineLevel="0" collapsed="false">
      <c r="C5" s="1" t="s">
        <v>1386</v>
      </c>
      <c r="D5" s="1" t="n">
        <v>45</v>
      </c>
      <c r="E5" s="13"/>
      <c r="F5" s="1" t="n">
        <f aca="false">D5/D9</f>
        <v>9</v>
      </c>
      <c r="N5" s="1" t="s">
        <v>1387</v>
      </c>
      <c r="V5" s="1" t="s">
        <v>112</v>
      </c>
      <c r="W5" s="1" t="n">
        <v>3</v>
      </c>
      <c r="AC5" s="22"/>
      <c r="AD5" s="1"/>
      <c r="AE5" s="1"/>
      <c r="AJ5" s="33"/>
      <c r="AK5" s="33"/>
      <c r="AL5" s="33"/>
      <c r="AU5" s="27"/>
      <c r="AV5" s="27"/>
      <c r="AX5" s="27"/>
    </row>
    <row r="6" customFormat="false" ht="15" hidden="false" customHeight="false" outlineLevel="0" collapsed="false">
      <c r="C6" s="1" t="s">
        <v>1388</v>
      </c>
      <c r="D6" s="1" t="n">
        <v>36</v>
      </c>
      <c r="F6" s="1" t="n">
        <f aca="false">D6/D9</f>
        <v>7.2</v>
      </c>
      <c r="G6" s="1" t="s">
        <v>1389</v>
      </c>
      <c r="H6" s="1" t="s">
        <v>1390</v>
      </c>
      <c r="V6" s="1" t="s">
        <v>126</v>
      </c>
      <c r="W6" s="1" t="n">
        <v>3</v>
      </c>
      <c r="AC6" s="1"/>
      <c r="AD6" s="1"/>
      <c r="AE6" s="1"/>
      <c r="AJ6" s="27"/>
      <c r="AK6" s="27"/>
      <c r="AL6" s="27"/>
      <c r="AU6" s="27"/>
      <c r="AV6" s="27"/>
      <c r="AX6" s="27"/>
    </row>
    <row r="7" customFormat="false" ht="15" hidden="false" customHeight="false" outlineLevel="0" collapsed="false">
      <c r="C7" s="1" t="s">
        <v>1391</v>
      </c>
      <c r="D7" s="1" t="n">
        <v>20</v>
      </c>
      <c r="F7" s="1" t="n">
        <f aca="false">D7/D9</f>
        <v>4</v>
      </c>
      <c r="G7" s="1" t="s">
        <v>1392</v>
      </c>
      <c r="V7" s="1" t="s">
        <v>140</v>
      </c>
      <c r="W7" s="1" t="n">
        <v>2</v>
      </c>
      <c r="AC7" s="1"/>
      <c r="AD7" s="1"/>
      <c r="AE7" s="1"/>
      <c r="AJ7" s="34"/>
      <c r="AK7" s="34"/>
      <c r="AL7" s="34"/>
      <c r="AU7" s="27"/>
      <c r="AV7" s="27"/>
      <c r="AX7" s="27"/>
    </row>
    <row r="8" customFormat="false" ht="15" hidden="false" customHeight="false" outlineLevel="0" collapsed="false">
      <c r="C8" s="1" t="s">
        <v>1393</v>
      </c>
      <c r="D8" s="1" t="n">
        <v>6</v>
      </c>
      <c r="V8" s="1" t="s">
        <v>154</v>
      </c>
      <c r="W8" s="1" t="n">
        <v>3</v>
      </c>
      <c r="AC8" s="1"/>
      <c r="AD8" s="1"/>
      <c r="AE8" s="1"/>
      <c r="AJ8" s="27"/>
      <c r="AK8" s="27"/>
      <c r="AL8" s="27"/>
      <c r="AR8" s="35"/>
      <c r="AS8" s="35"/>
      <c r="AU8" s="35"/>
      <c r="AV8" s="27"/>
      <c r="AX8" s="27"/>
    </row>
    <row r="9" customFormat="false" ht="15" hidden="false" customHeight="false" outlineLevel="0" collapsed="false">
      <c r="C9" s="1" t="s">
        <v>382</v>
      </c>
      <c r="D9" s="1" t="n">
        <v>5</v>
      </c>
      <c r="E9" s="1" t="s">
        <v>1394</v>
      </c>
      <c r="V9" s="22" t="s">
        <v>166</v>
      </c>
      <c r="W9" s="1" t="n">
        <v>5</v>
      </c>
      <c r="AC9" s="1"/>
      <c r="AD9" s="1"/>
      <c r="AE9" s="1"/>
      <c r="AJ9" s="27"/>
      <c r="AK9" s="27"/>
      <c r="AL9" s="27"/>
      <c r="AU9" s="27"/>
      <c r="AV9" s="27"/>
      <c r="AX9" s="27"/>
    </row>
    <row r="10" customFormat="false" ht="15" hidden="false" customHeight="false" outlineLevel="0" collapsed="false">
      <c r="C10" s="1" t="s">
        <v>1395</v>
      </c>
      <c r="D10" s="1" t="n">
        <v>5</v>
      </c>
      <c r="H10" s="1" t="s">
        <v>1396</v>
      </c>
      <c r="J10" s="1" t="s">
        <v>1397</v>
      </c>
      <c r="V10" s="22" t="s">
        <v>179</v>
      </c>
      <c r="W10" s="1" t="n">
        <v>4</v>
      </c>
      <c r="AC10" s="1"/>
      <c r="AD10" s="1"/>
      <c r="AE10" s="1"/>
      <c r="AJ10" s="33"/>
      <c r="AK10" s="27"/>
      <c r="AL10" s="27"/>
      <c r="AU10" s="27"/>
      <c r="AV10" s="27"/>
      <c r="AX10" s="27"/>
    </row>
    <row r="11" customFormat="false" ht="15" hidden="false" customHeight="false" outlineLevel="0" collapsed="false">
      <c r="N11" s="1" t="s">
        <v>1398</v>
      </c>
      <c r="V11" s="1" t="s">
        <v>193</v>
      </c>
      <c r="W11" s="1" t="n">
        <v>5</v>
      </c>
      <c r="AC11" s="1"/>
      <c r="AD11" s="1"/>
      <c r="AE11" s="1"/>
      <c r="AJ11" s="34"/>
      <c r="AK11" s="27"/>
      <c r="AL11" s="27"/>
      <c r="AU11" s="27"/>
      <c r="AV11" s="27"/>
      <c r="AX11" s="27"/>
    </row>
    <row r="12" customFormat="false" ht="15" hidden="false" customHeight="false" outlineLevel="0" collapsed="false">
      <c r="C12" s="1" t="s">
        <v>1399</v>
      </c>
      <c r="D12" s="1" t="n">
        <v>15</v>
      </c>
      <c r="M12" s="1" t="s">
        <v>1386</v>
      </c>
      <c r="N12" s="1" t="n">
        <v>150</v>
      </c>
      <c r="O12" s="1" t="n">
        <f aca="false">N12/$N$12</f>
        <v>1</v>
      </c>
      <c r="V12" s="22" t="s">
        <v>208</v>
      </c>
      <c r="W12" s="1" t="n">
        <v>2</v>
      </c>
      <c r="AC12" s="22"/>
      <c r="AD12" s="1"/>
      <c r="AE12" s="1"/>
      <c r="AJ12" s="34"/>
      <c r="AK12" s="27"/>
      <c r="AL12" s="27"/>
      <c r="AU12" s="27"/>
      <c r="AV12" s="27"/>
      <c r="AX12" s="27"/>
    </row>
    <row r="13" customFormat="false" ht="15" hidden="false" customHeight="false" outlineLevel="0" collapsed="false">
      <c r="C13" s="1" t="s">
        <v>1400</v>
      </c>
      <c r="D13" s="1" t="n">
        <v>200</v>
      </c>
      <c r="E13" s="1" t="s">
        <v>1401</v>
      </c>
      <c r="F13" s="1" t="n">
        <f aca="false">D13/D12</f>
        <v>13.3333333333333</v>
      </c>
      <c r="M13" s="1" t="s">
        <v>1384</v>
      </c>
      <c r="N13" s="1" t="n">
        <v>100</v>
      </c>
      <c r="O13" s="1" t="n">
        <f aca="false">N13/$N$12</f>
        <v>0.666666666666667</v>
      </c>
      <c r="V13" s="22" t="s">
        <v>223</v>
      </c>
      <c r="W13" s="1" t="n">
        <v>2</v>
      </c>
      <c r="AC13" s="1"/>
      <c r="AD13" s="1"/>
      <c r="AE13" s="1"/>
      <c r="AJ13" s="34"/>
      <c r="AK13" s="27"/>
      <c r="AL13" s="27"/>
      <c r="AU13" s="27"/>
      <c r="AV13" s="27"/>
      <c r="AX13" s="27"/>
    </row>
    <row r="14" customFormat="false" ht="15" hidden="false" customHeight="false" outlineLevel="0" collapsed="false">
      <c r="C14" s="1" t="s">
        <v>1402</v>
      </c>
      <c r="D14" s="1" t="n">
        <v>625</v>
      </c>
      <c r="F14" s="1" t="n">
        <f aca="false">D14/D13</f>
        <v>3.125</v>
      </c>
      <c r="M14" s="1" t="s">
        <v>382</v>
      </c>
      <c r="N14" s="1" t="n">
        <v>0</v>
      </c>
      <c r="O14" s="1" t="n">
        <f aca="false">N14/$N$12</f>
        <v>0</v>
      </c>
      <c r="V14" s="22"/>
      <c r="W14" s="1"/>
      <c r="AC14" s="22"/>
      <c r="AD14" s="1"/>
      <c r="AE14" s="1"/>
      <c r="AJ14" s="34"/>
      <c r="AK14" s="27"/>
      <c r="AL14" s="27"/>
      <c r="AU14" s="27"/>
      <c r="AV14" s="27"/>
      <c r="AX14" s="27"/>
    </row>
    <row r="15" customFormat="false" ht="15" hidden="false" customHeight="false" outlineLevel="0" collapsed="false">
      <c r="M15" s="1" t="s">
        <v>112</v>
      </c>
      <c r="N15" s="1" t="n">
        <v>15</v>
      </c>
      <c r="O15" s="1" t="n">
        <f aca="false">N15/$N$12</f>
        <v>0.1</v>
      </c>
      <c r="V15" s="22" t="s">
        <v>247</v>
      </c>
      <c r="W15" s="1" t="n">
        <v>2</v>
      </c>
      <c r="AC15" s="22"/>
      <c r="AD15" s="1"/>
      <c r="AE15" s="1"/>
      <c r="AJ15" s="36"/>
      <c r="AK15" s="27"/>
      <c r="AL15" s="27"/>
      <c r="AR15" s="35"/>
      <c r="AS15" s="35"/>
      <c r="AU15" s="35"/>
      <c r="AV15" s="27"/>
      <c r="AX15" s="27"/>
    </row>
    <row r="16" customFormat="false" ht="15" hidden="false" customHeight="false" outlineLevel="0" collapsed="false">
      <c r="C16" s="1" t="s">
        <v>1403</v>
      </c>
      <c r="D16" s="1" t="n">
        <v>5</v>
      </c>
      <c r="E16" s="1" t="s">
        <v>1404</v>
      </c>
      <c r="M16" s="1" t="s">
        <v>410</v>
      </c>
      <c r="N16" s="1" t="n">
        <v>200</v>
      </c>
      <c r="O16" s="1" t="n">
        <f aca="false">N16/$N$12</f>
        <v>1.33333333333333</v>
      </c>
      <c r="P16" s="1" t="n">
        <f aca="false">N16/N15</f>
        <v>13.3333333333333</v>
      </c>
      <c r="V16" s="1" t="s">
        <v>260</v>
      </c>
      <c r="W16" s="1" t="n">
        <v>5</v>
      </c>
      <c r="AC16" s="22"/>
      <c r="AD16" s="1"/>
      <c r="AE16" s="1"/>
      <c r="AJ16" s="34"/>
      <c r="AK16" s="34"/>
      <c r="AL16" s="27"/>
      <c r="AR16" s="35"/>
      <c r="AS16" s="35"/>
      <c r="AU16" s="35"/>
      <c r="AV16" s="27"/>
      <c r="AX16" s="27"/>
    </row>
    <row r="17" customFormat="false" ht="15" hidden="false" customHeight="false" outlineLevel="0" collapsed="false">
      <c r="C17" s="1" t="s">
        <v>1400</v>
      </c>
      <c r="D17" s="1" t="n">
        <v>110</v>
      </c>
      <c r="E17" s="1" t="n">
        <f aca="false">D17/D21</f>
        <v>1.1</v>
      </c>
      <c r="F17" s="1" t="s">
        <v>1405</v>
      </c>
      <c r="M17" s="1" t="s">
        <v>1406</v>
      </c>
      <c r="N17" s="1" t="n">
        <v>625</v>
      </c>
      <c r="O17" s="1" t="n">
        <f aca="false">N17/N12</f>
        <v>4.16666666666667</v>
      </c>
      <c r="P17" s="1" t="n">
        <f aca="false">N17/N16</f>
        <v>3.125</v>
      </c>
      <c r="V17" s="22" t="s">
        <v>274</v>
      </c>
      <c r="W17" s="1" t="n">
        <v>1</v>
      </c>
      <c r="AC17" s="1"/>
      <c r="AD17" s="1"/>
      <c r="AE17" s="1"/>
      <c r="AJ17" s="33"/>
      <c r="AK17" s="27"/>
      <c r="AL17" s="27"/>
      <c r="AU17" s="27"/>
      <c r="AV17" s="27"/>
      <c r="AX17" s="27"/>
    </row>
    <row r="18" customFormat="false" ht="15" hidden="false" customHeight="false" outlineLevel="0" collapsed="false">
      <c r="C18" s="1" t="s">
        <v>1402</v>
      </c>
      <c r="D18" s="1" t="n">
        <v>275</v>
      </c>
      <c r="E18" s="1" t="n">
        <f aca="false">D18/D21</f>
        <v>2.75</v>
      </c>
      <c r="V18" s="22" t="s">
        <v>285</v>
      </c>
      <c r="W18" s="1" t="n">
        <v>2</v>
      </c>
      <c r="AC18" s="22"/>
      <c r="AD18" s="1"/>
      <c r="AE18" s="1"/>
      <c r="AJ18" s="34"/>
      <c r="AK18" s="34"/>
      <c r="AL18" s="34"/>
      <c r="AU18" s="27"/>
      <c r="AV18" s="27"/>
      <c r="AX18" s="27"/>
    </row>
    <row r="19" customFormat="false" ht="15" hidden="false" customHeight="false" outlineLevel="0" collapsed="false">
      <c r="C19" s="1" t="s">
        <v>1407</v>
      </c>
      <c r="V19" s="1" t="s">
        <v>296</v>
      </c>
      <c r="W19" s="1" t="n">
        <v>2</v>
      </c>
      <c r="AC19" s="22"/>
      <c r="AD19" s="1"/>
      <c r="AE19" s="1"/>
      <c r="AJ19" s="34"/>
      <c r="AK19" s="34"/>
      <c r="AL19" s="27"/>
      <c r="AU19" s="27"/>
      <c r="AV19" s="27"/>
      <c r="AX19" s="27"/>
    </row>
    <row r="20" customFormat="false" ht="15" hidden="false" customHeight="false" outlineLevel="0" collapsed="false">
      <c r="C20" s="1" t="s">
        <v>1408</v>
      </c>
      <c r="V20" s="1" t="s">
        <v>310</v>
      </c>
      <c r="W20" s="1" t="n">
        <v>2</v>
      </c>
      <c r="AC20" s="22"/>
      <c r="AD20" s="1"/>
      <c r="AE20" s="1"/>
      <c r="AJ20" s="33"/>
      <c r="AK20" s="27"/>
      <c r="AL20" s="27"/>
      <c r="AU20" s="27"/>
      <c r="AV20" s="27"/>
      <c r="AX20" s="27"/>
    </row>
    <row r="21" customFormat="false" ht="15" hidden="false" customHeight="false" outlineLevel="0" collapsed="false">
      <c r="C21" s="1" t="s">
        <v>1386</v>
      </c>
      <c r="D21" s="1" t="n">
        <v>100</v>
      </c>
      <c r="V21" s="22" t="s">
        <v>321</v>
      </c>
      <c r="W21" s="1" t="n">
        <v>2</v>
      </c>
      <c r="AC21" s="1"/>
      <c r="AD21" s="1"/>
      <c r="AE21" s="1"/>
      <c r="AJ21" s="27"/>
      <c r="AK21" s="27"/>
      <c r="AL21" s="27"/>
      <c r="AU21" s="27"/>
      <c r="AV21" s="27"/>
      <c r="AX21" s="27"/>
    </row>
    <row r="22" customFormat="false" ht="15" hidden="false" customHeight="false" outlineLevel="0" collapsed="false">
      <c r="C22" s="1" t="s">
        <v>1409</v>
      </c>
      <c r="D22" s="1" t="n">
        <v>250</v>
      </c>
      <c r="E22" s="1" t="n">
        <f aca="false">D22/D21</f>
        <v>2.5</v>
      </c>
      <c r="F22" s="1" t="s">
        <v>1405</v>
      </c>
      <c r="V22" s="22" t="s">
        <v>335</v>
      </c>
      <c r="W22" s="1" t="n">
        <v>5</v>
      </c>
      <c r="AC22" s="1"/>
      <c r="AD22" s="1"/>
      <c r="AE22" s="1"/>
      <c r="AJ22" s="33"/>
      <c r="AK22" s="27"/>
      <c r="AL22" s="27"/>
      <c r="AU22" s="27"/>
      <c r="AV22" s="27"/>
      <c r="AX22" s="27"/>
    </row>
    <row r="23" customFormat="false" ht="15" hidden="false" customHeight="false" outlineLevel="0" collapsed="false">
      <c r="B23" s="37"/>
      <c r="C23" s="37" t="s">
        <v>1410</v>
      </c>
      <c r="D23" s="37" t="n">
        <v>460</v>
      </c>
      <c r="E23" s="37" t="n">
        <v>5.5</v>
      </c>
      <c r="F23" s="37"/>
      <c r="G23" s="37"/>
      <c r="H23" s="37"/>
      <c r="I23" s="37"/>
      <c r="J23" s="37"/>
      <c r="K23" s="37"/>
      <c r="L23" s="37"/>
      <c r="M23" s="37"/>
      <c r="N23" s="37"/>
      <c r="V23" s="1" t="s">
        <v>348</v>
      </c>
      <c r="W23" s="1" t="n">
        <v>2</v>
      </c>
      <c r="AC23" s="22"/>
      <c r="AD23" s="1"/>
      <c r="AE23" s="1"/>
      <c r="AJ23" s="27"/>
      <c r="AK23" s="27"/>
      <c r="AL23" s="27"/>
      <c r="AU23" s="27"/>
      <c r="AV23" s="27"/>
      <c r="AX23" s="27"/>
    </row>
    <row r="24" customFormat="false" ht="15" hidden="false" customHeight="false" outlineLevel="0" collapsed="false">
      <c r="A24" s="2" t="s">
        <v>1411</v>
      </c>
      <c r="B24" s="2" t="s">
        <v>1412</v>
      </c>
      <c r="V24" s="1" t="s">
        <v>360</v>
      </c>
      <c r="W24" s="1" t="n">
        <v>2</v>
      </c>
      <c r="AC24" s="1"/>
      <c r="AD24" s="1"/>
      <c r="AE24" s="1"/>
      <c r="AJ24" s="33"/>
      <c r="AK24" s="27"/>
      <c r="AL24" s="27"/>
      <c r="AU24" s="27"/>
      <c r="AV24" s="27"/>
      <c r="AX24" s="27"/>
    </row>
    <row r="25" customFormat="false" ht="15" hidden="false" customHeight="false" outlineLevel="0" collapsed="false">
      <c r="E25" s="1" t="s">
        <v>1413</v>
      </c>
      <c r="F25" s="1" t="s">
        <v>1414</v>
      </c>
      <c r="G25" s="1" t="s">
        <v>1415</v>
      </c>
      <c r="H25" s="1" t="s">
        <v>1416</v>
      </c>
      <c r="I25" s="1" t="s">
        <v>1417</v>
      </c>
      <c r="K25" s="1" t="s">
        <v>1418</v>
      </c>
      <c r="N25" s="1" t="s">
        <v>1419</v>
      </c>
      <c r="V25" s="22" t="s">
        <v>368</v>
      </c>
      <c r="W25" s="1" t="n">
        <v>2</v>
      </c>
      <c r="AC25" s="1"/>
      <c r="AD25" s="1"/>
      <c r="AE25" s="1"/>
      <c r="AJ25" s="36"/>
      <c r="AK25" s="27"/>
      <c r="AL25" s="27"/>
      <c r="AR25" s="35"/>
      <c r="AS25" s="35"/>
      <c r="AU25" s="35"/>
      <c r="AV25" s="27"/>
      <c r="AX25" s="27"/>
    </row>
    <row r="26" customFormat="false" ht="15" hidden="false" customHeight="false" outlineLevel="0" collapsed="false">
      <c r="C26" s="1" t="s">
        <v>1420</v>
      </c>
      <c r="E26" s="1" t="n">
        <v>319.3</v>
      </c>
      <c r="F26" s="1" t="n">
        <v>294</v>
      </c>
      <c r="G26" s="1" t="n">
        <v>256.4</v>
      </c>
      <c r="H26" s="1" t="n">
        <v>338.6</v>
      </c>
      <c r="I26" s="1" t="n">
        <v>418.4</v>
      </c>
      <c r="J26" s="1" t="n">
        <f aca="false">G26/G28</f>
        <v>160.25</v>
      </c>
      <c r="K26" s="1" t="s">
        <v>1421</v>
      </c>
      <c r="N26" s="38" t="n">
        <f aca="false">250/70</f>
        <v>3.57142857142857</v>
      </c>
      <c r="O26" s="38" t="n">
        <f aca="false">420/65</f>
        <v>6.46153846153846</v>
      </c>
      <c r="P26" s="1" t="s">
        <v>1422</v>
      </c>
      <c r="Q26" s="1" t="s">
        <v>1423</v>
      </c>
      <c r="V26" s="1" t="s">
        <v>381</v>
      </c>
      <c r="W26" s="1" t="n">
        <v>1</v>
      </c>
      <c r="AC26" s="22"/>
      <c r="AD26" s="1"/>
      <c r="AE26" s="1"/>
      <c r="AJ26" s="34"/>
      <c r="AK26" s="27"/>
      <c r="AL26" s="27"/>
      <c r="AR26" s="35"/>
      <c r="AS26" s="35"/>
      <c r="AU26" s="35"/>
      <c r="AV26" s="27"/>
      <c r="AX26" s="27"/>
    </row>
    <row r="27" customFormat="false" ht="15" hidden="false" customHeight="false" outlineLevel="0" collapsed="false">
      <c r="C27" s="1" t="s">
        <v>1424</v>
      </c>
      <c r="E27" s="1" t="n">
        <v>332.4</v>
      </c>
      <c r="F27" s="1" t="n">
        <v>332.8</v>
      </c>
      <c r="G27" s="1" t="n">
        <v>186.6</v>
      </c>
      <c r="H27" s="1" t="n">
        <v>325.6</v>
      </c>
      <c r="I27" s="1" t="n">
        <v>429</v>
      </c>
      <c r="K27" s="1" t="s">
        <v>1425</v>
      </c>
      <c r="V27" s="1" t="s">
        <v>390</v>
      </c>
      <c r="W27" s="1" t="n">
        <v>1</v>
      </c>
      <c r="AC27" s="1"/>
      <c r="AD27" s="1"/>
      <c r="AE27" s="1"/>
      <c r="AJ27" s="27"/>
      <c r="AK27" s="27"/>
      <c r="AL27" s="27"/>
      <c r="AR27" s="35"/>
      <c r="AS27" s="35"/>
      <c r="AU27" s="35"/>
      <c r="AV27" s="27"/>
      <c r="AX27" s="27"/>
    </row>
    <row r="28" customFormat="false" ht="15" hidden="false" customHeight="false" outlineLevel="0" collapsed="false">
      <c r="C28" s="1" t="s">
        <v>382</v>
      </c>
      <c r="E28" s="1" t="n">
        <v>303.2</v>
      </c>
      <c r="F28" s="1" t="n">
        <v>70.2</v>
      </c>
      <c r="G28" s="1" t="n">
        <v>1.6</v>
      </c>
      <c r="H28" s="1" t="n">
        <v>3.6</v>
      </c>
      <c r="I28" s="1" t="n">
        <v>65.1</v>
      </c>
      <c r="K28" s="1" t="s">
        <v>1426</v>
      </c>
      <c r="V28" s="1" t="s">
        <v>400</v>
      </c>
      <c r="W28" s="1" t="n">
        <v>5</v>
      </c>
      <c r="AC28" s="22"/>
      <c r="AD28" s="1"/>
      <c r="AE28" s="1"/>
      <c r="AJ28" s="34"/>
      <c r="AK28" s="34"/>
      <c r="AL28" s="34"/>
      <c r="AR28" s="35"/>
      <c r="AS28" s="35"/>
      <c r="AU28" s="35"/>
      <c r="AV28" s="27"/>
      <c r="AX28" s="27"/>
    </row>
    <row r="29" customFormat="false" ht="15" hidden="false" customHeight="false" outlineLevel="0" collapsed="false">
      <c r="C29" s="1" t="s">
        <v>1427</v>
      </c>
      <c r="E29" s="1" t="n">
        <v>10.8</v>
      </c>
      <c r="F29" s="1" t="n">
        <v>20.2</v>
      </c>
      <c r="G29" s="1" t="n">
        <v>20</v>
      </c>
      <c r="H29" s="1" t="n">
        <v>10</v>
      </c>
      <c r="I29" s="1" t="n">
        <v>12.1</v>
      </c>
      <c r="K29" s="39" t="s">
        <v>1428</v>
      </c>
      <c r="V29" s="1" t="s">
        <v>410</v>
      </c>
      <c r="W29" s="1" t="n">
        <v>4</v>
      </c>
      <c r="AC29" s="1"/>
      <c r="AD29" s="1"/>
      <c r="AE29" s="1"/>
      <c r="AJ29" s="33"/>
      <c r="AK29" s="27"/>
      <c r="AL29" s="27"/>
      <c r="AR29" s="35"/>
      <c r="AS29" s="35"/>
      <c r="AU29" s="35"/>
      <c r="AV29" s="27"/>
      <c r="AX29" s="27"/>
    </row>
    <row r="30" customFormat="false" ht="15" hidden="false" customHeight="false" outlineLevel="0" collapsed="false">
      <c r="C30" s="1" t="s">
        <v>1429</v>
      </c>
      <c r="E30" s="1" t="n">
        <v>1059.4</v>
      </c>
      <c r="F30" s="1" t="n">
        <v>0</v>
      </c>
      <c r="G30" s="1" t="n">
        <v>134.2</v>
      </c>
      <c r="H30" s="1" t="n">
        <v>732.7</v>
      </c>
      <c r="I30" s="1" t="n">
        <v>681.9</v>
      </c>
      <c r="V30" s="22" t="s">
        <v>423</v>
      </c>
      <c r="W30" s="1" t="n">
        <v>1</v>
      </c>
      <c r="AC30" s="1"/>
      <c r="AD30" s="1"/>
      <c r="AE30" s="1"/>
      <c r="AJ30" s="27"/>
      <c r="AK30" s="27"/>
      <c r="AL30" s="27"/>
      <c r="AR30" s="35"/>
      <c r="AS30" s="35"/>
      <c r="AU30" s="35"/>
      <c r="AV30" s="27"/>
      <c r="AX30" s="27"/>
    </row>
    <row r="31" customFormat="false" ht="15" hidden="false" customHeight="false" outlineLevel="0" collapsed="false">
      <c r="C31" s="1" t="s">
        <v>1430</v>
      </c>
      <c r="E31" s="1" t="n">
        <v>1050.4</v>
      </c>
      <c r="F31" s="1" t="n">
        <v>0</v>
      </c>
      <c r="G31" s="1" t="n">
        <v>165.8</v>
      </c>
      <c r="H31" s="1" t="n">
        <v>689.2</v>
      </c>
      <c r="I31" s="1" t="n">
        <v>695.8</v>
      </c>
      <c r="V31" s="22" t="s">
        <v>431</v>
      </c>
      <c r="W31" s="1" t="n">
        <v>1</v>
      </c>
      <c r="AC31" s="22"/>
      <c r="AD31" s="1"/>
      <c r="AE31" s="1"/>
      <c r="AJ31" s="27"/>
      <c r="AK31" s="27"/>
      <c r="AL31" s="27"/>
      <c r="AR31" s="35"/>
      <c r="AS31" s="35"/>
      <c r="AU31" s="35"/>
      <c r="AV31" s="27"/>
      <c r="AX31" s="27"/>
    </row>
    <row r="32" customFormat="false" ht="15" hidden="false" customHeight="false" outlineLevel="0" collapsed="false">
      <c r="V32" s="22" t="s">
        <v>431</v>
      </c>
      <c r="W32" s="1" t="n">
        <v>1</v>
      </c>
      <c r="AC32" s="22"/>
      <c r="AD32" s="1"/>
      <c r="AE32" s="1"/>
      <c r="AJ32" s="34"/>
      <c r="AK32" s="34"/>
      <c r="AL32" s="27"/>
      <c r="AR32" s="35"/>
      <c r="AS32" s="35"/>
      <c r="AU32" s="35"/>
      <c r="AV32" s="27"/>
      <c r="AX32" s="27"/>
    </row>
    <row r="33" customFormat="false" ht="15" hidden="false" customHeight="false" outlineLevel="0" collapsed="false">
      <c r="B33" s="1" t="s">
        <v>1431</v>
      </c>
      <c r="AB33" s="1"/>
      <c r="AE33" s="22"/>
      <c r="AF33" s="1"/>
      <c r="AG33" s="1"/>
      <c r="AL33" s="34"/>
      <c r="AM33" s="34"/>
      <c r="AT33" s="35"/>
      <c r="AU33" s="35"/>
      <c r="AV33" s="27"/>
      <c r="AW33" s="35"/>
      <c r="AX33" s="27"/>
    </row>
    <row r="34" customFormat="false" ht="15" hidden="false" customHeight="false" outlineLevel="0" collapsed="false">
      <c r="V34" s="13"/>
      <c r="W34" s="1" t="s">
        <v>1432</v>
      </c>
      <c r="X34" s="1" t="s">
        <v>1433</v>
      </c>
      <c r="Y34" s="1" t="s">
        <v>1418</v>
      </c>
      <c r="Z34" s="1" t="s">
        <v>1434</v>
      </c>
      <c r="AB34" s="1"/>
      <c r="AE34" s="1"/>
      <c r="AL34" s="34"/>
      <c r="AM34" s="34"/>
      <c r="AT34" s="35"/>
      <c r="AU34" s="35"/>
      <c r="AV34" s="27"/>
      <c r="AW34" s="35"/>
      <c r="AX34" s="27"/>
    </row>
    <row r="35" customFormat="false" ht="15" hidden="false" customHeight="false" outlineLevel="0" collapsed="false"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V35" s="40" t="s">
        <v>335</v>
      </c>
      <c r="W35" s="1" t="n">
        <f aca="false">AVERAGE(X35:Z35)</f>
        <v>3651.75</v>
      </c>
      <c r="X35" s="1" t="n">
        <f aca="false">5.5*X45</f>
        <v>275</v>
      </c>
      <c r="Y35" s="1" t="n">
        <f aca="false">9.7*Z42</f>
        <v>1649</v>
      </c>
      <c r="Z35" s="1" t="n">
        <f aca="false">425/280*Z37</f>
        <v>9031.25</v>
      </c>
      <c r="AA35" s="1" t="s">
        <v>1435</v>
      </c>
      <c r="AL35" s="34"/>
      <c r="AM35" s="34"/>
      <c r="AT35" s="35"/>
      <c r="AU35" s="35"/>
      <c r="AV35" s="27"/>
      <c r="AW35" s="35"/>
      <c r="AX35" s="27"/>
    </row>
    <row r="36" customFormat="false" ht="15" hidden="false" customHeight="false" outlineLevel="0" collapsed="false">
      <c r="A36" s="2" t="s">
        <v>1436</v>
      </c>
      <c r="B36" s="2" t="s">
        <v>1437</v>
      </c>
      <c r="P36" s="1" t="s">
        <v>1438</v>
      </c>
      <c r="V36" s="41" t="s">
        <v>438</v>
      </c>
      <c r="W36" s="1" t="n">
        <f aca="false">AVERAGE(X36:Z36)</f>
        <v>510</v>
      </c>
      <c r="Z36" s="1" t="n">
        <f aca="false">3*Z42</f>
        <v>510</v>
      </c>
      <c r="AA36" s="1" t="s">
        <v>1439</v>
      </c>
      <c r="AL36" s="34"/>
      <c r="AM36" s="34"/>
      <c r="AT36" s="35"/>
      <c r="AU36" s="35"/>
      <c r="AV36" s="27"/>
      <c r="AW36" s="35"/>
      <c r="AX36" s="27"/>
    </row>
    <row r="37" customFormat="false" ht="15" hidden="false" customHeight="false" outlineLevel="0" collapsed="false">
      <c r="C37" s="13"/>
      <c r="D37" s="13"/>
      <c r="E37" s="13"/>
      <c r="F37" s="13" t="s">
        <v>1440</v>
      </c>
      <c r="G37" s="13" t="s">
        <v>1441</v>
      </c>
      <c r="V37" s="41" t="s">
        <v>1442</v>
      </c>
      <c r="W37" s="1" t="n">
        <f aca="false">AVERAGE(X37:Z37)</f>
        <v>3112.5</v>
      </c>
      <c r="Y37" s="1" t="n">
        <f aca="false">X45*5.5</f>
        <v>275</v>
      </c>
      <c r="Z37" s="1" t="n">
        <f aca="false">35*Z42</f>
        <v>5950</v>
      </c>
      <c r="AA37" s="1" t="s">
        <v>1443</v>
      </c>
      <c r="AL37" s="27"/>
      <c r="AT37" s="35"/>
      <c r="AU37" s="35"/>
      <c r="AV37" s="27"/>
      <c r="AW37" s="35"/>
      <c r="AX37" s="27"/>
    </row>
    <row r="38" customFormat="false" ht="15" hidden="false" customHeight="false" outlineLevel="0" collapsed="false">
      <c r="B38" s="1" t="s">
        <v>83</v>
      </c>
      <c r="C38" s="13" t="n">
        <f aca="false">C40*17</f>
        <v>765</v>
      </c>
      <c r="D38" s="13" t="s">
        <v>1444</v>
      </c>
      <c r="E38" s="13"/>
      <c r="F38" s="13" t="n">
        <v>17</v>
      </c>
      <c r="G38" s="13" t="s">
        <v>1445</v>
      </c>
      <c r="V38" s="13" t="s">
        <v>410</v>
      </c>
      <c r="W38" s="1" t="n">
        <f aca="false">AVERAGE(X38,Z38)</f>
        <v>0</v>
      </c>
      <c r="X38" s="1" t="n">
        <f aca="false">AX16*X42</f>
        <v>0</v>
      </c>
      <c r="Y38" s="1" t="n">
        <f aca="false">20*Y42</f>
        <v>1400</v>
      </c>
      <c r="Z38" s="1" t="n">
        <f aca="false">AX16*Z42</f>
        <v>0</v>
      </c>
      <c r="AA38" s="1" t="s">
        <v>1443</v>
      </c>
      <c r="AL38" s="34"/>
      <c r="AM38" s="34"/>
      <c r="AT38" s="35"/>
      <c r="AU38" s="35"/>
      <c r="AV38" s="27"/>
      <c r="AW38" s="35"/>
      <c r="AX38" s="27"/>
    </row>
    <row r="39" customFormat="false" ht="15" hidden="false" customHeight="false" outlineLevel="0" collapsed="false">
      <c r="B39" s="1" t="s">
        <v>112</v>
      </c>
      <c r="C39" s="13" t="n">
        <f aca="false">C38/5</f>
        <v>153</v>
      </c>
      <c r="D39" s="13" t="s">
        <v>1446</v>
      </c>
      <c r="E39" s="13"/>
      <c r="F39" s="13" t="n">
        <f aca="false">C39/C40</f>
        <v>3.4</v>
      </c>
      <c r="G39" s="13" t="s">
        <v>1445</v>
      </c>
      <c r="V39" s="1" t="s">
        <v>1447</v>
      </c>
      <c r="W39" s="1" t="n">
        <f aca="false">AVERAGE(X39,Z39)</f>
        <v>1775</v>
      </c>
      <c r="X39" s="1" t="n">
        <f aca="false">X45*3</f>
        <v>150</v>
      </c>
      <c r="Y39" s="1" t="n">
        <v>1375</v>
      </c>
      <c r="Z39" s="1" t="n">
        <v>3400</v>
      </c>
      <c r="AA39" s="1" t="s">
        <v>1448</v>
      </c>
      <c r="AL39" s="34"/>
      <c r="AM39" s="34"/>
      <c r="AU39" s="27"/>
      <c r="AV39" s="27"/>
      <c r="AX39" s="27"/>
    </row>
    <row r="40" customFormat="false" ht="15" hidden="false" customHeight="false" outlineLevel="0" collapsed="false">
      <c r="B40" s="1" t="s">
        <v>1386</v>
      </c>
      <c r="C40" s="13" t="n">
        <v>45</v>
      </c>
      <c r="D40" s="13"/>
      <c r="E40" s="13"/>
      <c r="F40" s="13"/>
      <c r="G40" s="13"/>
      <c r="V40" s="1" t="s">
        <v>1449</v>
      </c>
      <c r="W40" s="1" t="n">
        <f aca="false">Z40</f>
        <v>850</v>
      </c>
      <c r="Z40" s="1" t="n">
        <f aca="false">X45*17</f>
        <v>850</v>
      </c>
      <c r="AL40" s="34"/>
      <c r="AM40" s="34"/>
      <c r="AU40" s="27"/>
      <c r="AV40" s="27"/>
      <c r="AX40" s="27"/>
    </row>
    <row r="41" customFormat="false" ht="15" hidden="false" customHeight="false" outlineLevel="0" collapsed="false">
      <c r="C41" s="13"/>
      <c r="D41" s="13"/>
      <c r="E41" s="13"/>
      <c r="F41" s="13"/>
      <c r="G41" s="13"/>
      <c r="V41" s="1" t="s">
        <v>1450</v>
      </c>
      <c r="W41" s="1" t="n">
        <f aca="false">AVERAGE(X41,Z41)</f>
        <v>345</v>
      </c>
      <c r="X41" s="1" t="n">
        <v>5</v>
      </c>
      <c r="Y41" s="1" t="n">
        <f aca="false">5.5*X45</f>
        <v>275</v>
      </c>
      <c r="Z41" s="1" t="n">
        <v>685</v>
      </c>
      <c r="AA41" s="1" t="s">
        <v>1451</v>
      </c>
      <c r="AL41" s="34"/>
      <c r="AM41" s="34"/>
      <c r="AU41" s="27"/>
      <c r="AV41" s="27"/>
      <c r="AX41" s="27"/>
    </row>
    <row r="42" customFormat="false" ht="15" hidden="false" customHeight="false" outlineLevel="0" collapsed="false">
      <c r="B42" s="37"/>
      <c r="C42" s="42"/>
      <c r="D42" s="42"/>
      <c r="E42" s="42"/>
      <c r="F42" s="42"/>
      <c r="G42" s="42"/>
      <c r="H42" s="37"/>
      <c r="I42" s="37"/>
      <c r="J42" s="37"/>
      <c r="K42" s="37"/>
      <c r="L42" s="37"/>
      <c r="M42" s="37"/>
      <c r="N42" s="37"/>
      <c r="O42" s="37"/>
      <c r="U42" s="1" t="s">
        <v>1452</v>
      </c>
      <c r="V42" s="1" t="s">
        <v>112</v>
      </c>
      <c r="W42" s="1" t="n">
        <f aca="false">AVERAGE(X42,Y42)</f>
        <v>62.5</v>
      </c>
      <c r="X42" s="1" t="n">
        <f aca="false">1.1*X45</f>
        <v>55</v>
      </c>
      <c r="Y42" s="1" t="n">
        <f aca="false">420/300*50</f>
        <v>70</v>
      </c>
      <c r="Z42" s="1" t="n">
        <f aca="false">Z40/5</f>
        <v>170</v>
      </c>
      <c r="AA42" s="1" t="s">
        <v>1436</v>
      </c>
      <c r="AL42" s="34"/>
      <c r="AM42" s="34"/>
      <c r="AU42" s="27"/>
      <c r="AV42" s="27"/>
      <c r="AX42" s="27"/>
    </row>
    <row r="43" customFormat="false" ht="15" hidden="false" customHeight="false" outlineLevel="0" collapsed="false">
      <c r="A43" s="2" t="s">
        <v>1453</v>
      </c>
      <c r="B43" s="2" t="s">
        <v>1454</v>
      </c>
      <c r="C43" s="13"/>
      <c r="D43" s="13"/>
      <c r="E43" s="13"/>
      <c r="F43" s="13"/>
      <c r="G43" s="13"/>
      <c r="U43" s="1" t="s">
        <v>1455</v>
      </c>
      <c r="V43" s="1" t="s">
        <v>1456</v>
      </c>
      <c r="Y43" s="1" t="n">
        <v>50</v>
      </c>
      <c r="Z43" s="1" t="n">
        <f aca="false">Z41/2.2</f>
        <v>311.363636363636</v>
      </c>
      <c r="AL43" s="34"/>
      <c r="AU43" s="27"/>
      <c r="AV43" s="27"/>
      <c r="AX43" s="27"/>
    </row>
    <row r="44" customFormat="false" ht="15" hidden="false" customHeight="false" outlineLevel="0" collapsed="false">
      <c r="B44" s="2" t="s">
        <v>1457</v>
      </c>
      <c r="C44" s="13"/>
      <c r="D44" s="13"/>
      <c r="E44" s="13"/>
      <c r="F44" s="13" t="s">
        <v>1458</v>
      </c>
      <c r="G44" s="13"/>
      <c r="U44" s="1" t="s">
        <v>1459</v>
      </c>
      <c r="V44" s="1" t="s">
        <v>1460</v>
      </c>
      <c r="X44" s="43" t="n">
        <f aca="false">52/45*X45</f>
        <v>57.7777777777778</v>
      </c>
      <c r="AL44" s="27"/>
      <c r="AT44" s="35"/>
      <c r="AU44" s="35"/>
      <c r="AV44" s="27"/>
      <c r="AW44" s="35"/>
      <c r="AX44" s="27"/>
    </row>
    <row r="45" customFormat="false" ht="15" hidden="false" customHeight="false" outlineLevel="0" collapsed="false">
      <c r="B45" s="1" t="s">
        <v>1450</v>
      </c>
      <c r="C45" s="13" t="n">
        <f aca="false">2.2*C46</f>
        <v>275</v>
      </c>
      <c r="D45" s="13" t="s">
        <v>1461</v>
      </c>
      <c r="E45" s="13"/>
      <c r="F45" s="13"/>
      <c r="G45" s="13"/>
      <c r="J45" s="1" t="n">
        <f aca="false">C45/45</f>
        <v>6.11111111111111</v>
      </c>
      <c r="V45" s="1" t="s">
        <v>1462</v>
      </c>
      <c r="X45" s="1" t="n">
        <v>50</v>
      </c>
      <c r="AL45" s="33"/>
      <c r="AT45" s="35"/>
      <c r="AU45" s="35"/>
      <c r="AV45" s="27"/>
      <c r="AW45" s="35"/>
      <c r="AX45" s="27"/>
    </row>
    <row r="46" customFormat="false" ht="15" hidden="false" customHeight="false" outlineLevel="0" collapsed="false">
      <c r="A46" s="1" t="s">
        <v>1388</v>
      </c>
      <c r="B46" s="1" t="s">
        <v>1456</v>
      </c>
      <c r="C46" s="13" t="n">
        <f aca="false">2.5*C47</f>
        <v>125</v>
      </c>
      <c r="D46" s="13"/>
      <c r="E46" s="13" t="s">
        <v>1463</v>
      </c>
      <c r="F46" s="13"/>
      <c r="G46" s="13"/>
      <c r="J46" s="1" t="n">
        <f aca="false">C46/45</f>
        <v>2.77777777777778</v>
      </c>
      <c r="U46" s="1" t="s">
        <v>1464</v>
      </c>
      <c r="V46" s="1" t="s">
        <v>1465</v>
      </c>
      <c r="W46" s="1" t="n">
        <v>50</v>
      </c>
      <c r="Y46" s="1" t="n">
        <f aca="false">X45</f>
        <v>50</v>
      </c>
      <c r="AL46" s="34"/>
      <c r="AM46" s="34"/>
      <c r="AT46" s="35"/>
      <c r="AU46" s="35"/>
      <c r="AV46" s="27"/>
      <c r="AW46" s="35"/>
      <c r="AX46" s="27"/>
    </row>
    <row r="47" customFormat="false" ht="15" hidden="false" customHeight="false" outlineLevel="0" collapsed="false">
      <c r="B47" s="1" t="s">
        <v>1466</v>
      </c>
      <c r="C47" s="13" t="n">
        <f aca="false">C49</f>
        <v>50</v>
      </c>
      <c r="D47" s="13"/>
      <c r="E47" s="13" t="s">
        <v>1464</v>
      </c>
      <c r="F47" s="13"/>
      <c r="G47" s="13"/>
      <c r="J47" s="1" t="n">
        <f aca="false">C47/45</f>
        <v>1.11111111111111</v>
      </c>
      <c r="U47" s="1" t="s">
        <v>1467</v>
      </c>
      <c r="V47" s="1" t="s">
        <v>1468</v>
      </c>
      <c r="W47" s="43" t="n">
        <f aca="false">AVERAGE(X52,Z47)</f>
        <v>69.925</v>
      </c>
      <c r="X47" s="1" t="n">
        <v>17</v>
      </c>
      <c r="Y47" s="1" t="n">
        <f aca="false">36/45*50</f>
        <v>40</v>
      </c>
      <c r="Z47" s="1" t="n">
        <v>125</v>
      </c>
      <c r="AL47" s="27"/>
      <c r="AT47" s="35"/>
      <c r="AU47" s="35"/>
      <c r="AV47" s="27"/>
      <c r="AW47" s="35"/>
      <c r="AX47" s="27"/>
    </row>
    <row r="48" customFormat="false" ht="15" hidden="false" customHeight="false" outlineLevel="0" collapsed="false">
      <c r="B48" s="1" t="s">
        <v>1447</v>
      </c>
      <c r="C48" s="13" t="n">
        <f aca="false">C45*5</f>
        <v>1375</v>
      </c>
      <c r="D48" s="13" t="s">
        <v>1469</v>
      </c>
      <c r="E48" s="13"/>
      <c r="F48" s="13"/>
      <c r="G48" s="13"/>
      <c r="J48" s="1" t="n">
        <f aca="false">C48/50</f>
        <v>27.5</v>
      </c>
      <c r="U48" s="1" t="s">
        <v>1470</v>
      </c>
      <c r="V48" s="1" t="s">
        <v>1391</v>
      </c>
      <c r="W48" s="43"/>
      <c r="X48" s="43" t="n">
        <f aca="false">20/45*50</f>
        <v>22.2222222222222</v>
      </c>
      <c r="Y48" s="43" t="n">
        <f aca="false">20/45*50</f>
        <v>22.2222222222222</v>
      </c>
      <c r="AL48" s="27"/>
      <c r="AT48" s="35"/>
      <c r="AU48" s="35"/>
      <c r="AV48" s="27"/>
      <c r="AW48" s="35"/>
      <c r="AX48" s="27"/>
    </row>
    <row r="49" customFormat="false" ht="15" hidden="false" customHeight="false" outlineLevel="0" collapsed="false">
      <c r="B49" s="1" t="s">
        <v>1386</v>
      </c>
      <c r="C49" s="13" t="n">
        <v>50</v>
      </c>
      <c r="D49" s="13"/>
      <c r="E49" s="13"/>
      <c r="F49" s="13"/>
      <c r="G49" s="13"/>
      <c r="J49" s="1" t="n">
        <f aca="false">C49/45</f>
        <v>1.11111111111111</v>
      </c>
      <c r="V49" s="1" t="s">
        <v>1471</v>
      </c>
      <c r="AL49" s="27"/>
      <c r="AT49" s="35"/>
      <c r="AU49" s="35"/>
      <c r="AV49" s="27"/>
      <c r="AW49" s="35"/>
      <c r="AX49" s="27"/>
    </row>
    <row r="50" customFormat="false" ht="15" hidden="false" customHeight="false" outlineLevel="0" collapsed="false">
      <c r="B50" s="2" t="s">
        <v>1472</v>
      </c>
      <c r="C50" s="13"/>
      <c r="D50" s="13"/>
      <c r="E50" s="13" t="s">
        <v>1473</v>
      </c>
      <c r="F50" s="13"/>
      <c r="G50" s="13"/>
      <c r="U50" s="1" t="s">
        <v>1474</v>
      </c>
      <c r="V50" s="1" t="s">
        <v>1393</v>
      </c>
      <c r="AL50" s="27"/>
      <c r="AT50" s="35"/>
      <c r="AU50" s="35"/>
      <c r="AV50" s="27"/>
      <c r="AW50" s="35"/>
      <c r="AX50" s="27"/>
    </row>
    <row r="51" customFormat="false" ht="15" hidden="false" customHeight="false" outlineLevel="0" collapsed="false">
      <c r="C51" s="13" t="n">
        <v>24</v>
      </c>
      <c r="D51" s="13" t="n">
        <v>96</v>
      </c>
      <c r="E51" s="13" t="s">
        <v>1475</v>
      </c>
      <c r="F51" s="13"/>
      <c r="G51" s="13"/>
      <c r="V51" s="1" t="s">
        <v>1476</v>
      </c>
      <c r="W51" s="38" t="n">
        <v>0.4</v>
      </c>
      <c r="X51" s="38" t="n">
        <f aca="false">0.7%*X45</f>
        <v>0.35</v>
      </c>
      <c r="AL51" s="27"/>
      <c r="AT51" s="35"/>
      <c r="AU51" s="35"/>
      <c r="AV51" s="27"/>
      <c r="AW51" s="35"/>
      <c r="AX51" s="27"/>
    </row>
    <row r="52" customFormat="false" ht="15" hidden="false" customHeight="false" outlineLevel="0" collapsed="false">
      <c r="B52" s="1" t="s">
        <v>1450</v>
      </c>
      <c r="C52" s="13" t="n">
        <f aca="false">3.3*C56</f>
        <v>148.5</v>
      </c>
      <c r="D52" s="13" t="n">
        <f aca="false">D56</f>
        <v>45</v>
      </c>
      <c r="E52" s="13"/>
      <c r="F52" s="13"/>
      <c r="G52" s="13"/>
      <c r="U52" s="1" t="s">
        <v>1477</v>
      </c>
      <c r="V52" s="1" t="s">
        <v>1478</v>
      </c>
      <c r="W52" s="43"/>
      <c r="X52" s="43" t="n">
        <f aca="false">0.297*X45</f>
        <v>14.85</v>
      </c>
      <c r="Z52" s="1" t="s">
        <v>1479</v>
      </c>
      <c r="AL52" s="27"/>
      <c r="AT52" s="35"/>
      <c r="AU52" s="35"/>
      <c r="AV52" s="27"/>
      <c r="AW52" s="35"/>
      <c r="AX52" s="27"/>
    </row>
    <row r="53" customFormat="false" ht="15" hidden="false" customHeight="false" outlineLevel="0" collapsed="false">
      <c r="A53" s="1" t="s">
        <v>1388</v>
      </c>
      <c r="B53" s="1" t="s">
        <v>1456</v>
      </c>
      <c r="C53" s="13" t="n">
        <f aca="false">2*C56</f>
        <v>90</v>
      </c>
      <c r="D53" s="13" t="n">
        <f aca="false">D56</f>
        <v>45</v>
      </c>
      <c r="E53" s="13"/>
      <c r="F53" s="13"/>
      <c r="G53" s="13"/>
      <c r="V53" s="1" t="s">
        <v>1480</v>
      </c>
      <c r="W53" s="1" t="n">
        <f aca="false">AVERAGE(X53,Z53)</f>
        <v>87.5</v>
      </c>
      <c r="X53" s="1" t="n">
        <v>5</v>
      </c>
      <c r="Z53" s="1" t="n">
        <f aca="false">Z42</f>
        <v>170</v>
      </c>
      <c r="AL53" s="27"/>
      <c r="AT53" s="35"/>
      <c r="AU53" s="35"/>
      <c r="AV53" s="27"/>
      <c r="AW53" s="35"/>
      <c r="AX53" s="27"/>
    </row>
    <row r="54" customFormat="false" ht="15" hidden="false" customHeight="false" outlineLevel="0" collapsed="false">
      <c r="B54" s="1" t="s">
        <v>1466</v>
      </c>
      <c r="C54" s="13" t="n">
        <f aca="false">C56</f>
        <v>45</v>
      </c>
      <c r="D54" s="13" t="n">
        <f aca="false">D56</f>
        <v>45</v>
      </c>
      <c r="E54" s="13"/>
      <c r="F54" s="13"/>
      <c r="G54" s="13"/>
      <c r="U54" s="1" t="s">
        <v>1481</v>
      </c>
      <c r="V54" s="1" t="s">
        <v>1482</v>
      </c>
      <c r="W54" s="1" t="n">
        <f aca="false">AVERAGE(X54,Z54)</f>
        <v>25</v>
      </c>
      <c r="X54" s="43" t="n">
        <f aca="false">1/3*50</f>
        <v>16.6666666666667</v>
      </c>
      <c r="Z54" s="43" t="n">
        <f aca="false">2/3*50</f>
        <v>33.3333333333333</v>
      </c>
      <c r="AL54" s="27"/>
      <c r="AT54" s="35"/>
      <c r="AU54" s="35"/>
      <c r="AV54" s="27"/>
      <c r="AW54" s="35"/>
      <c r="AX54" s="27"/>
    </row>
    <row r="55" customFormat="false" ht="15" hidden="false" customHeight="false" outlineLevel="0" collapsed="false">
      <c r="A55" s="1" t="s">
        <v>1483</v>
      </c>
      <c r="B55" s="1" t="s">
        <v>1447</v>
      </c>
      <c r="C55" s="13" t="n">
        <f aca="false">6*C56</f>
        <v>270</v>
      </c>
      <c r="D55" s="13" t="n">
        <f aca="false">3*D56</f>
        <v>135</v>
      </c>
      <c r="E55" s="13"/>
      <c r="F55" s="13"/>
      <c r="G55" s="13"/>
      <c r="J55" s="1" t="n">
        <f aca="false">D55/45</f>
        <v>3</v>
      </c>
      <c r="V55" s="1" t="s">
        <v>296</v>
      </c>
      <c r="Z55" s="1" t="n">
        <f aca="false">0.2%*X45</f>
        <v>0.1</v>
      </c>
      <c r="AL55" s="27"/>
      <c r="AT55" s="35"/>
      <c r="AU55" s="35"/>
      <c r="AV55" s="27"/>
      <c r="AW55" s="35"/>
      <c r="AX55" s="27"/>
    </row>
    <row r="56" customFormat="false" ht="15" hidden="false" customHeight="false" outlineLevel="0" collapsed="false">
      <c r="B56" s="1" t="s">
        <v>1386</v>
      </c>
      <c r="C56" s="13" t="n">
        <v>45</v>
      </c>
      <c r="D56" s="13" t="n">
        <v>45</v>
      </c>
      <c r="E56" s="13"/>
      <c r="F56" s="13"/>
      <c r="G56" s="13"/>
      <c r="AL56" s="27"/>
      <c r="AU56" s="27"/>
      <c r="AV56" s="27"/>
      <c r="AX56" s="27"/>
    </row>
    <row r="57" customFormat="false" ht="15" hidden="false" customHeight="false" outlineLevel="0" collapsed="false">
      <c r="C57" s="13"/>
      <c r="D57" s="13"/>
      <c r="E57" s="13"/>
      <c r="F57" s="13"/>
      <c r="G57" s="13"/>
      <c r="AL57" s="27"/>
      <c r="AU57" s="27"/>
      <c r="AV57" s="27"/>
      <c r="AX57" s="27"/>
    </row>
    <row r="58" customFormat="false" ht="15" hidden="false" customHeight="false" outlineLevel="0" collapsed="false">
      <c r="B58" s="37"/>
      <c r="C58" s="42"/>
      <c r="D58" s="42"/>
      <c r="E58" s="42"/>
      <c r="F58" s="42"/>
      <c r="G58" s="42"/>
      <c r="H58" s="37"/>
      <c r="I58" s="37"/>
      <c r="J58" s="37"/>
      <c r="K58" s="37"/>
      <c r="L58" s="37"/>
      <c r="M58" s="37"/>
      <c r="N58" s="37"/>
      <c r="O58" s="37"/>
      <c r="AK58" s="27"/>
      <c r="AL58" s="27"/>
      <c r="AU58" s="27"/>
      <c r="AV58" s="27"/>
      <c r="AX58" s="27"/>
    </row>
    <row r="59" customFormat="false" ht="15" hidden="false" customHeight="false" outlineLevel="0" collapsed="false">
      <c r="A59" s="1" t="s">
        <v>1484</v>
      </c>
      <c r="B59" s="1" t="s">
        <v>1485</v>
      </c>
      <c r="U59" s="40" t="s">
        <v>335</v>
      </c>
      <c r="V59" s="1" t="n">
        <f aca="false">W35</f>
        <v>3651.75</v>
      </c>
      <c r="W59" s="1" t="n">
        <f aca="false">X35</f>
        <v>275</v>
      </c>
      <c r="X59" s="1" t="n">
        <f aca="false">Y35</f>
        <v>1649</v>
      </c>
      <c r="Y59" s="1" t="n">
        <f aca="false">Z35</f>
        <v>9031.25</v>
      </c>
      <c r="Z59" s="1" t="str">
        <f aca="false">AA35</f>
        <v>(7),(1) (ratio in 1)</v>
      </c>
      <c r="AK59" s="27"/>
      <c r="AL59" s="27"/>
      <c r="AU59" s="27"/>
      <c r="AV59" s="27"/>
      <c r="AX59" s="27"/>
    </row>
    <row r="60" customFormat="false" ht="15" hidden="false" customHeight="false" outlineLevel="0" collapsed="false">
      <c r="B60" s="1" t="s">
        <v>1486</v>
      </c>
      <c r="U60" s="41" t="s">
        <v>438</v>
      </c>
      <c r="V60" s="1" t="n">
        <f aca="false">W36</f>
        <v>510</v>
      </c>
      <c r="W60" s="1" t="n">
        <f aca="false">X36</f>
        <v>0</v>
      </c>
      <c r="X60" s="1" t="n">
        <f aca="false">Y36</f>
        <v>0</v>
      </c>
      <c r="Y60" s="1" t="n">
        <f aca="false">Z36</f>
        <v>510</v>
      </c>
      <c r="Z60" s="1" t="str">
        <f aca="false">AA36</f>
        <v>(7)</v>
      </c>
      <c r="AL60" s="27"/>
      <c r="AU60" s="27"/>
      <c r="AV60" s="27"/>
      <c r="AX60" s="27"/>
    </row>
    <row r="61" customFormat="false" ht="15" hidden="false" customHeight="false" outlineLevel="0" collapsed="false">
      <c r="G61" s="1" t="s">
        <v>1487</v>
      </c>
      <c r="O61" s="1" t="s">
        <v>1488</v>
      </c>
      <c r="U61" s="41" t="s">
        <v>1442</v>
      </c>
      <c r="V61" s="1" t="n">
        <f aca="false">W37</f>
        <v>3112.5</v>
      </c>
      <c r="W61" s="1" t="n">
        <f aca="false">X37</f>
        <v>0</v>
      </c>
      <c r="X61" s="1" t="n">
        <f aca="false">Y37</f>
        <v>275</v>
      </c>
      <c r="Y61" s="1" t="n">
        <f aca="false">Z37</f>
        <v>5950</v>
      </c>
      <c r="Z61" s="1" t="str">
        <f aca="false">AA37</f>
        <v>(ratio in (1))</v>
      </c>
      <c r="AL61" s="27"/>
      <c r="AU61" s="27"/>
      <c r="AV61" s="27"/>
      <c r="AX61" s="27"/>
    </row>
    <row r="62" customFormat="false" ht="15" hidden="false" customHeight="false" outlineLevel="0" collapsed="false">
      <c r="F62" s="1" t="s">
        <v>1489</v>
      </c>
      <c r="U62" s="1" t="str">
        <f aca="false">V38</f>
        <v>hp8d</v>
      </c>
      <c r="V62" s="1" t="n">
        <f aca="false">W38</f>
        <v>0</v>
      </c>
      <c r="W62" s="1" t="n">
        <f aca="false">X38</f>
        <v>0</v>
      </c>
      <c r="X62" s="1" t="n">
        <f aca="false">Y38</f>
        <v>1400</v>
      </c>
      <c r="Y62" s="1" t="n">
        <f aca="false">Z38</f>
        <v>0</v>
      </c>
      <c r="Z62" s="1" t="str">
        <f aca="false">AA38</f>
        <v>(ratio in (1))</v>
      </c>
      <c r="AL62" s="27"/>
      <c r="AU62" s="27"/>
      <c r="AV62" s="27"/>
      <c r="AX62" s="27"/>
    </row>
    <row r="63" customFormat="false" ht="15" hidden="false" customHeight="false" outlineLevel="0" collapsed="false">
      <c r="E63" s="1" t="s">
        <v>1490</v>
      </c>
      <c r="F63" s="1" t="s">
        <v>1491</v>
      </c>
      <c r="G63" s="1" t="s">
        <v>1492</v>
      </c>
      <c r="J63" s="1"/>
      <c r="U63" s="1" t="str">
        <f aca="false">V39</f>
        <v>FBA1in</v>
      </c>
      <c r="V63" s="1" t="n">
        <f aca="false">W39</f>
        <v>1775</v>
      </c>
      <c r="W63" s="1" t="n">
        <f aca="false">X39</f>
        <v>150</v>
      </c>
      <c r="X63" s="1" t="n">
        <f aca="false">Y39</f>
        <v>1375</v>
      </c>
      <c r="Y63" s="1" t="n">
        <f aca="false">Z39</f>
        <v>3400</v>
      </c>
      <c r="Z63" s="1" t="str">
        <f aca="false">AA39</f>
        <v>3400(10)</v>
      </c>
      <c r="AL63" s="27"/>
      <c r="AU63" s="27"/>
      <c r="AV63" s="27"/>
      <c r="AX63" s="27"/>
    </row>
    <row r="64" customFormat="false" ht="15" hidden="false" customHeight="false" outlineLevel="0" collapsed="false">
      <c r="B64" s="1" t="s">
        <v>1493</v>
      </c>
      <c r="D64" s="1" t="s">
        <v>1494</v>
      </c>
      <c r="E64" s="1" t="n">
        <v>200</v>
      </c>
      <c r="F64" s="1" t="n">
        <v>125</v>
      </c>
      <c r="G64" s="1" t="n">
        <v>200</v>
      </c>
      <c r="J64" s="1" t="s">
        <v>1495</v>
      </c>
      <c r="L64" s="1"/>
      <c r="U64" s="1" t="str">
        <f aca="false">V40</f>
        <v>TEFin</v>
      </c>
      <c r="V64" s="1" t="n">
        <f aca="false">W40</f>
        <v>850</v>
      </c>
      <c r="W64" s="1" t="n">
        <f aca="false">X40</f>
        <v>0</v>
      </c>
      <c r="X64" s="1" t="n">
        <f aca="false">Y40</f>
        <v>0</v>
      </c>
      <c r="Y64" s="1" t="n">
        <f aca="false">Z40</f>
        <v>850</v>
      </c>
      <c r="Z64" s="1" t="n">
        <f aca="false">AA40</f>
        <v>0</v>
      </c>
      <c r="AL64" s="27"/>
      <c r="AU64" s="27"/>
      <c r="AV64" s="27"/>
      <c r="AX64" s="27"/>
    </row>
    <row r="65" customFormat="false" ht="15" hidden="false" customHeight="false" outlineLevel="0" collapsed="false">
      <c r="B65" s="1" t="s">
        <v>1496</v>
      </c>
      <c r="D65" s="1" t="s">
        <v>1494</v>
      </c>
      <c r="E65" s="1" t="n">
        <v>400</v>
      </c>
      <c r="F65" s="1" t="n">
        <v>275</v>
      </c>
      <c r="G65" s="1" t="n">
        <v>400</v>
      </c>
      <c r="J65" s="1" t="n">
        <f aca="false">E64/600*45</f>
        <v>15</v>
      </c>
      <c r="K65" s="1" t="n">
        <f aca="false">E65/600*45</f>
        <v>30</v>
      </c>
      <c r="L65" s="1" t="s">
        <v>1497</v>
      </c>
      <c r="U65" s="1" t="str">
        <f aca="false">V41</f>
        <v>FBA1</v>
      </c>
      <c r="V65" s="1" t="n">
        <f aca="false">W41</f>
        <v>345</v>
      </c>
      <c r="W65" s="1" t="n">
        <f aca="false">X41</f>
        <v>5</v>
      </c>
      <c r="X65" s="1" t="n">
        <f aca="false">Y41</f>
        <v>275</v>
      </c>
      <c r="Y65" s="1" t="n">
        <f aca="false">Z41</f>
        <v>685</v>
      </c>
      <c r="Z65" s="1" t="str">
        <f aca="false">AA41</f>
        <v>685(10)</v>
      </c>
      <c r="AL65" s="27"/>
      <c r="AU65" s="27"/>
      <c r="AV65" s="27"/>
      <c r="AX65" s="27"/>
    </row>
    <row r="66" customFormat="false" ht="15" hidden="false" customHeight="false" outlineLevel="0" collapsed="false">
      <c r="B66" s="1" t="s">
        <v>568</v>
      </c>
      <c r="D66" s="1" t="s">
        <v>1498</v>
      </c>
      <c r="E66" s="1" t="n">
        <v>100</v>
      </c>
      <c r="F66" s="1" t="n">
        <v>140</v>
      </c>
      <c r="G66" s="1" t="n">
        <v>1000</v>
      </c>
      <c r="U66" s="1" t="str">
        <f aca="false">V42</f>
        <v>hp4d</v>
      </c>
      <c r="V66" s="1" t="n">
        <f aca="false">W42</f>
        <v>62.5</v>
      </c>
      <c r="W66" s="1" t="n">
        <f aca="false">X42</f>
        <v>55</v>
      </c>
      <c r="X66" s="1" t="n">
        <f aca="false">Y42</f>
        <v>70</v>
      </c>
      <c r="Y66" s="1" t="n">
        <f aca="false">Z42</f>
        <v>170</v>
      </c>
      <c r="Z66" s="1" t="str">
        <f aca="false">AA42</f>
        <v>(3)</v>
      </c>
      <c r="AL66" s="27"/>
      <c r="AU66" s="27"/>
      <c r="AV66" s="27"/>
      <c r="AX66" s="27"/>
    </row>
    <row r="67" customFormat="false" ht="15" hidden="false" customHeight="false" outlineLevel="0" collapsed="false">
      <c r="B67" s="1" t="s">
        <v>357</v>
      </c>
      <c r="D67" s="1" t="s">
        <v>1499</v>
      </c>
      <c r="E67" s="1" t="n">
        <v>0</v>
      </c>
      <c r="F67" s="1" t="n">
        <v>0</v>
      </c>
      <c r="G67" s="1" t="n">
        <v>800</v>
      </c>
      <c r="U67" s="1" t="str">
        <f aca="false">V43</f>
        <v>TDH1</v>
      </c>
      <c r="V67" s="1" t="n">
        <f aca="false">W43</f>
        <v>0</v>
      </c>
      <c r="W67" s="1" t="n">
        <f aca="false">X43</f>
        <v>0</v>
      </c>
      <c r="X67" s="1" t="n">
        <f aca="false">Y43</f>
        <v>50</v>
      </c>
      <c r="Y67" s="1" t="n">
        <f aca="false">Z43</f>
        <v>311.363636363636</v>
      </c>
      <c r="Z67" s="1" t="n">
        <f aca="false">AA43</f>
        <v>0</v>
      </c>
      <c r="AL67" s="27"/>
      <c r="AU67" s="27"/>
      <c r="AV67" s="27"/>
      <c r="AX67" s="27"/>
    </row>
    <row r="68" customFormat="false" ht="15" hidden="false" customHeight="false" outlineLevel="0" collapsed="false">
      <c r="B68" s="1" t="s">
        <v>123</v>
      </c>
      <c r="D68" s="1" t="s">
        <v>1500</v>
      </c>
      <c r="E68" s="1" t="n">
        <v>0</v>
      </c>
      <c r="F68" s="1" t="n">
        <v>0</v>
      </c>
      <c r="G68" s="1" t="n">
        <v>1000</v>
      </c>
      <c r="U68" s="1" t="str">
        <f aca="false">V44</f>
        <v>EXP1</v>
      </c>
      <c r="V68" s="1" t="n">
        <f aca="false">W44</f>
        <v>0</v>
      </c>
      <c r="W68" s="43" t="n">
        <f aca="false">X44</f>
        <v>57.7777777777778</v>
      </c>
      <c r="X68" s="1" t="n">
        <f aca="false">Y44</f>
        <v>0</v>
      </c>
      <c r="Y68" s="1" t="n">
        <f aca="false">Z44</f>
        <v>0</v>
      </c>
      <c r="Z68" s="1" t="n">
        <f aca="false">AA44</f>
        <v>0</v>
      </c>
      <c r="AL68" s="27"/>
      <c r="AU68" s="27"/>
      <c r="AV68" s="27"/>
      <c r="AX68" s="27"/>
    </row>
    <row r="69" customFormat="false" ht="15" hidden="false" customHeight="false" outlineLevel="0" collapsed="false">
      <c r="B69" s="1" t="s">
        <v>152</v>
      </c>
      <c r="D69" s="1" t="s">
        <v>1500</v>
      </c>
      <c r="E69" s="1" t="n">
        <v>0</v>
      </c>
      <c r="F69" s="1" t="n">
        <v>0</v>
      </c>
      <c r="G69" s="1" t="n">
        <v>200</v>
      </c>
      <c r="U69" s="1" t="str">
        <f aca="false">V45</f>
        <v>TEF1</v>
      </c>
      <c r="V69" s="1" t="n">
        <f aca="false">W45</f>
        <v>0</v>
      </c>
      <c r="W69" s="1" t="n">
        <f aca="false">X45</f>
        <v>50</v>
      </c>
      <c r="X69" s="1" t="n">
        <f aca="false">Y45</f>
        <v>0</v>
      </c>
      <c r="Y69" s="1" t="n">
        <f aca="false">Z45</f>
        <v>0</v>
      </c>
      <c r="Z69" s="1" t="n">
        <f aca="false">AA45</f>
        <v>0</v>
      </c>
      <c r="AL69" s="27"/>
      <c r="AU69" s="27"/>
      <c r="AV69" s="27"/>
      <c r="AX69" s="27"/>
    </row>
    <row r="70" customFormat="false" ht="15" hidden="false" customHeight="false" outlineLevel="0" collapsed="false">
      <c r="B70" s="1" t="s">
        <v>382</v>
      </c>
      <c r="E70" s="1" t="n">
        <v>600</v>
      </c>
      <c r="F70" s="1" t="n">
        <v>0</v>
      </c>
      <c r="G70" s="1" t="n">
        <v>200</v>
      </c>
      <c r="U70" s="1" t="str">
        <f aca="false">V46</f>
        <v>GPM1 (4,9,10)</v>
      </c>
      <c r="V70" s="1" t="n">
        <f aca="false">W46</f>
        <v>50</v>
      </c>
      <c r="W70" s="1" t="n">
        <f aca="false">X46</f>
        <v>0</v>
      </c>
      <c r="X70" s="1" t="n">
        <f aca="false">Y46</f>
        <v>50</v>
      </c>
      <c r="Y70" s="1" t="n">
        <f aca="false">Z46</f>
        <v>0</v>
      </c>
      <c r="Z70" s="1" t="n">
        <f aca="false">AA46</f>
        <v>0</v>
      </c>
      <c r="AL70" s="27"/>
      <c r="AU70" s="27"/>
      <c r="AV70" s="27"/>
      <c r="AX70" s="27"/>
    </row>
    <row r="71" customFormat="false" ht="15" hidden="false" customHeight="false" outlineLevel="0" collapsed="false">
      <c r="U71" s="1" t="str">
        <f aca="false">V47</f>
        <v>GPD (GAPDH)</v>
      </c>
      <c r="V71" s="43" t="n">
        <f aca="false">W47</f>
        <v>69.925</v>
      </c>
      <c r="W71" s="1" t="n">
        <f aca="false">X47</f>
        <v>17</v>
      </c>
      <c r="X71" s="1" t="n">
        <f aca="false">Y47</f>
        <v>40</v>
      </c>
      <c r="Y71" s="1" t="n">
        <f aca="false">Z47</f>
        <v>125</v>
      </c>
      <c r="Z71" s="1" t="n">
        <f aca="false">AA47</f>
        <v>0</v>
      </c>
      <c r="AL71" s="27"/>
      <c r="AU71" s="27"/>
      <c r="AV71" s="27"/>
      <c r="AX71" s="27"/>
    </row>
    <row r="72" customFormat="false" ht="15" hidden="false" customHeight="false" outlineLevel="0" collapsed="false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U72" s="1" t="str">
        <f aca="false">V48</f>
        <v>GPAT</v>
      </c>
      <c r="V72" s="43" t="n">
        <f aca="false">W48</f>
        <v>0</v>
      </c>
      <c r="W72" s="43" t="n">
        <f aca="false">X48</f>
        <v>22.2222222222222</v>
      </c>
      <c r="X72" s="43" t="n">
        <f aca="false">Y48</f>
        <v>22.2222222222222</v>
      </c>
      <c r="Y72" s="1" t="n">
        <f aca="false">Z48</f>
        <v>0</v>
      </c>
      <c r="Z72" s="1" t="n">
        <f aca="false">AA48</f>
        <v>0</v>
      </c>
      <c r="AL72" s="27"/>
      <c r="AU72" s="27"/>
      <c r="AV72" s="27"/>
      <c r="AX72" s="27"/>
    </row>
    <row r="73" customFormat="false" ht="15" hidden="false" customHeight="false" outlineLevel="0" collapsed="false">
      <c r="A73" s="1" t="s">
        <v>1501</v>
      </c>
      <c r="B73" s="1" t="s">
        <v>1502</v>
      </c>
      <c r="U73" s="1" t="str">
        <f aca="false">V49</f>
        <v>PGM</v>
      </c>
      <c r="V73" s="1" t="n">
        <f aca="false">W49</f>
        <v>0</v>
      </c>
      <c r="W73" s="1" t="n">
        <f aca="false">X49</f>
        <v>0</v>
      </c>
      <c r="X73" s="1" t="n">
        <f aca="false">Y49</f>
        <v>0</v>
      </c>
      <c r="Y73" s="1" t="n">
        <f aca="false">Z49</f>
        <v>0</v>
      </c>
      <c r="Z73" s="1" t="n">
        <f aca="false">AA49</f>
        <v>0</v>
      </c>
      <c r="AL73" s="27"/>
      <c r="AU73" s="27"/>
      <c r="AV73" s="27"/>
      <c r="AX73" s="27"/>
    </row>
    <row r="74" customFormat="false" ht="15" hidden="false" customHeight="false" outlineLevel="0" collapsed="false">
      <c r="U74" s="1" t="str">
        <f aca="false">V50</f>
        <v>YAT</v>
      </c>
      <c r="V74" s="1" t="n">
        <f aca="false">W50</f>
        <v>0</v>
      </c>
      <c r="W74" s="1" t="n">
        <f aca="false">X50</f>
        <v>0</v>
      </c>
      <c r="X74" s="1" t="n">
        <f aca="false">Y50</f>
        <v>0</v>
      </c>
      <c r="Y74" s="1" t="n">
        <f aca="false">Z50</f>
        <v>0</v>
      </c>
      <c r="Z74" s="1" t="n">
        <f aca="false">AA50</f>
        <v>0</v>
      </c>
      <c r="AL74" s="27"/>
      <c r="AU74" s="27"/>
      <c r="AV74" s="27"/>
      <c r="AX74" s="27"/>
    </row>
    <row r="75" customFormat="false" ht="15" hidden="false" customHeight="false" outlineLevel="0" collapsed="false">
      <c r="B75" s="1" t="s">
        <v>1386</v>
      </c>
      <c r="C75" s="1" t="n">
        <v>45</v>
      </c>
      <c r="U75" s="1" t="str">
        <f aca="false">V51</f>
        <v>pIDP1 (6)</v>
      </c>
      <c r="V75" s="38" t="n">
        <f aca="false">W51</f>
        <v>0.4</v>
      </c>
      <c r="W75" s="38" t="n">
        <f aca="false">X51</f>
        <v>0.35</v>
      </c>
      <c r="X75" s="1" t="n">
        <f aca="false">Y51</f>
        <v>0</v>
      </c>
      <c r="Y75" s="1" t="n">
        <f aca="false">Z51</f>
        <v>0</v>
      </c>
      <c r="Z75" s="1" t="n">
        <f aca="false">AA51</f>
        <v>0</v>
      </c>
      <c r="AL75" s="27"/>
      <c r="AU75" s="27"/>
      <c r="AV75" s="27"/>
      <c r="AX75" s="27"/>
    </row>
    <row r="76" customFormat="false" ht="15" hidden="false" customHeight="false" outlineLevel="0" collapsed="false">
      <c r="B76" s="1" t="s">
        <v>1503</v>
      </c>
      <c r="C76" s="38" t="n">
        <f aca="false">C75*D76</f>
        <v>13.365</v>
      </c>
      <c r="D76" s="44" t="n">
        <v>0.297</v>
      </c>
      <c r="E76" s="1" t="s">
        <v>1389</v>
      </c>
      <c r="U76" s="1" t="str">
        <f aca="false">V52</f>
        <v>pGAP (6)</v>
      </c>
      <c r="V76" s="43" t="n">
        <f aca="false">W52</f>
        <v>0</v>
      </c>
      <c r="W76" s="43" t="n">
        <f aca="false">X52</f>
        <v>14.85</v>
      </c>
      <c r="X76" s="1" t="n">
        <f aca="false">Y52</f>
        <v>0</v>
      </c>
      <c r="Y76" s="1" t="str">
        <f aca="false">Z52</f>
        <v>inducded (~hp4d)</v>
      </c>
      <c r="Z76" s="1" t="n">
        <f aca="false">AA52</f>
        <v>0</v>
      </c>
      <c r="AL76" s="27"/>
      <c r="AU76" s="27"/>
      <c r="AV76" s="27"/>
      <c r="AX76" s="27"/>
    </row>
    <row r="77" customFormat="false" ht="15" hidden="false" customHeight="false" outlineLevel="0" collapsed="false">
      <c r="B77" s="1" t="s">
        <v>1504</v>
      </c>
      <c r="C77" s="1" t="n">
        <f aca="false">C76*D77</f>
        <v>11.3311956521739</v>
      </c>
      <c r="D77" s="1" t="n">
        <f aca="false">3.9/4.6</f>
        <v>0.847826086956522</v>
      </c>
      <c r="U77" s="1" t="str">
        <f aca="false">V53</f>
        <v>XPR2 </v>
      </c>
      <c r="V77" s="1" t="n">
        <f aca="false">W53</f>
        <v>87.5</v>
      </c>
      <c r="W77" s="1" t="n">
        <f aca="false">X53</f>
        <v>5</v>
      </c>
      <c r="X77" s="1" t="n">
        <f aca="false">Y53</f>
        <v>0</v>
      </c>
      <c r="Y77" s="1" t="n">
        <f aca="false">Z53</f>
        <v>170</v>
      </c>
      <c r="Z77" s="1" t="n">
        <f aca="false">AA53</f>
        <v>0</v>
      </c>
      <c r="AL77" s="27"/>
      <c r="AU77" s="27"/>
      <c r="AV77" s="27"/>
      <c r="AX77" s="27"/>
    </row>
    <row r="78" customFormat="false" ht="15" hidden="false" customHeight="false" outlineLevel="0" collapsed="false">
      <c r="B78" s="1" t="s">
        <v>1505</v>
      </c>
      <c r="C78" s="1" t="n">
        <f aca="false">D78*C76</f>
        <v>10.4595652173913</v>
      </c>
      <c r="D78" s="1" t="n">
        <f aca="false">3.6/4.6</f>
        <v>0.782608695652174</v>
      </c>
      <c r="U78" s="1" t="str">
        <f aca="false">V54</f>
        <v>g3p(b2)</v>
      </c>
      <c r="V78" s="1" t="n">
        <f aca="false">W54</f>
        <v>25</v>
      </c>
      <c r="W78" s="43" t="n">
        <f aca="false">X54</f>
        <v>16.6666666666667</v>
      </c>
      <c r="X78" s="1" t="n">
        <f aca="false">Y54</f>
        <v>0</v>
      </c>
      <c r="Y78" s="43" t="n">
        <f aca="false">Z54</f>
        <v>33.3333333333333</v>
      </c>
      <c r="Z78" s="1" t="n">
        <f aca="false">AA54</f>
        <v>0</v>
      </c>
      <c r="AL78" s="27"/>
      <c r="AU78" s="27"/>
      <c r="AV78" s="27"/>
      <c r="AX78" s="27"/>
    </row>
    <row r="79" customFormat="false" ht="15" hidden="false" customHeight="false" outlineLevel="0" collapsed="false">
      <c r="B79" s="1" t="s">
        <v>1506</v>
      </c>
      <c r="C79" s="1" t="n">
        <f aca="false">D79*C75</f>
        <v>0.315</v>
      </c>
      <c r="D79" s="44" t="n">
        <v>0.007</v>
      </c>
      <c r="U79" s="1" t="str">
        <f aca="false">V55</f>
        <v>FUM1</v>
      </c>
      <c r="V79" s="1" t="n">
        <f aca="false">W55</f>
        <v>0</v>
      </c>
      <c r="W79" s="1" t="n">
        <f aca="false">X55</f>
        <v>0</v>
      </c>
      <c r="X79" s="1" t="n">
        <f aca="false">Y55</f>
        <v>0</v>
      </c>
      <c r="Y79" s="1" t="n">
        <f aca="false">Z55</f>
        <v>0.1</v>
      </c>
      <c r="Z79" s="1" t="n">
        <f aca="false">AA55</f>
        <v>0</v>
      </c>
      <c r="AL79" s="27"/>
      <c r="AU79" s="27"/>
      <c r="AV79" s="27"/>
      <c r="AX79" s="27"/>
    </row>
    <row r="80" customFormat="false" ht="15" hidden="false" customHeight="false" outlineLevel="0" collapsed="false">
      <c r="AL80" s="27"/>
      <c r="AU80" s="27"/>
      <c r="AV80" s="27"/>
      <c r="AX80" s="27"/>
    </row>
    <row r="81" customFormat="false" ht="15" hidden="false" customHeight="false" outlineLevel="0" collapsed="false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AL81" s="27"/>
      <c r="AU81" s="27"/>
      <c r="AV81" s="27"/>
      <c r="AX81" s="27"/>
    </row>
    <row r="82" customFormat="false" ht="15" hidden="false" customHeight="false" outlineLevel="0" collapsed="false">
      <c r="A82" s="1" t="s">
        <v>1439</v>
      </c>
      <c r="B82" s="1" t="s">
        <v>1507</v>
      </c>
      <c r="AU82" s="27"/>
      <c r="AV82" s="27"/>
      <c r="AX82" s="27"/>
    </row>
    <row r="83" customFormat="false" ht="15" hidden="false" customHeight="false" outlineLevel="0" collapsed="false">
      <c r="D83" s="1" t="s">
        <v>1508</v>
      </c>
      <c r="AU83" s="27"/>
      <c r="AV83" s="27"/>
      <c r="AX83" s="27"/>
    </row>
    <row r="84" customFormat="false" ht="15" hidden="false" customHeight="false" outlineLevel="0" collapsed="false">
      <c r="B84" s="27" t="s">
        <v>1509</v>
      </c>
      <c r="AU84" s="27"/>
      <c r="AV84" s="27"/>
      <c r="AX84" s="27"/>
    </row>
    <row r="85" customFormat="false" ht="15" hidden="false" customHeight="false" outlineLevel="0" collapsed="false">
      <c r="AU85" s="27"/>
      <c r="AV85" s="27"/>
      <c r="AX85" s="27"/>
    </row>
    <row r="86" customFormat="false" ht="15" hidden="false" customHeight="false" outlineLevel="0" collapsed="false">
      <c r="B86" s="1" t="s">
        <v>112</v>
      </c>
      <c r="C86" s="1" t="n">
        <v>1</v>
      </c>
      <c r="AU86" s="27"/>
      <c r="AV86" s="27"/>
      <c r="AX86" s="27"/>
    </row>
    <row r="87" customFormat="false" ht="15" hidden="false" customHeight="false" outlineLevel="0" collapsed="false">
      <c r="B87" s="1" t="s">
        <v>1386</v>
      </c>
      <c r="C87" s="1" t="n">
        <v>2</v>
      </c>
      <c r="AU87" s="27"/>
      <c r="AV87" s="27"/>
      <c r="AX87" s="27"/>
    </row>
    <row r="88" customFormat="false" ht="15" hidden="false" customHeight="false" outlineLevel="0" collapsed="false">
      <c r="B88" s="1" t="s">
        <v>1449</v>
      </c>
      <c r="C88" s="1" t="n">
        <v>2.5</v>
      </c>
      <c r="AU88" s="27"/>
      <c r="AV88" s="27"/>
      <c r="AX88" s="27"/>
    </row>
    <row r="89" customFormat="false" ht="15" hidden="false" customHeight="false" outlineLevel="0" collapsed="false">
      <c r="B89" s="1" t="s">
        <v>1510</v>
      </c>
      <c r="C89" s="1" t="n">
        <v>9.7</v>
      </c>
      <c r="AU89" s="27"/>
      <c r="AV89" s="27"/>
      <c r="AX89" s="27"/>
    </row>
    <row r="90" customFormat="false" ht="15" hidden="false" customHeight="false" outlineLevel="0" collapsed="false">
      <c r="B90" s="1" t="s">
        <v>1509</v>
      </c>
      <c r="C90" s="1" t="n">
        <v>3</v>
      </c>
      <c r="AU90" s="27"/>
      <c r="AV90" s="27"/>
      <c r="AX90" s="27"/>
    </row>
    <row r="91" customFormat="false" ht="15" hidden="false" customHeight="false" outlineLevel="0" collapsed="false">
      <c r="AU91" s="27"/>
      <c r="AV91" s="27"/>
      <c r="AX91" s="27"/>
    </row>
    <row r="92" customFormat="false" ht="15" hidden="false" customHeight="false" outlineLevel="0" collapsed="false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AU92" s="27"/>
      <c r="AV92" s="27"/>
      <c r="AX92" s="27"/>
    </row>
    <row r="93" customFormat="false" ht="15" hidden="false" customHeight="false" outlineLevel="0" collapsed="false">
      <c r="A93" s="1" t="s">
        <v>1511</v>
      </c>
      <c r="B93" s="1" t="s">
        <v>1512</v>
      </c>
      <c r="AU93" s="27"/>
      <c r="AV93" s="27"/>
      <c r="AX93" s="27"/>
    </row>
    <row r="94" customFormat="false" ht="15" hidden="false" customHeight="false" outlineLevel="0" collapsed="false">
      <c r="A94" s="1" t="s">
        <v>1513</v>
      </c>
      <c r="AU94" s="27"/>
      <c r="AV94" s="27"/>
      <c r="AX94" s="27"/>
    </row>
    <row r="95" customFormat="false" ht="15" hidden="false" customHeight="false" outlineLevel="0" collapsed="false">
      <c r="B95" s="1" t="s">
        <v>1514</v>
      </c>
      <c r="AU95" s="27"/>
      <c r="AV95" s="27"/>
      <c r="AX95" s="27"/>
    </row>
    <row r="96" customFormat="false" ht="15" hidden="false" customHeight="false" outlineLevel="0" collapsed="false">
      <c r="B96" s="1" t="s">
        <v>1515</v>
      </c>
      <c r="AU96" s="27"/>
      <c r="AV96" s="27"/>
      <c r="AX96" s="27"/>
    </row>
    <row r="97" customFormat="false" ht="15" hidden="false" customHeight="false" outlineLevel="0" collapsed="false">
      <c r="B97" s="1" t="s">
        <v>1516</v>
      </c>
      <c r="AU97" s="27"/>
      <c r="AV97" s="27"/>
      <c r="AX97" s="27"/>
    </row>
    <row r="98" customFormat="false" ht="15" hidden="false" customHeight="false" outlineLevel="0" collapsed="false">
      <c r="B98" s="1" t="s">
        <v>1517</v>
      </c>
      <c r="AU98" s="27"/>
      <c r="AV98" s="27"/>
      <c r="AX98" s="27"/>
    </row>
    <row r="99" customFormat="false" ht="15" hidden="false" customHeight="false" outlineLevel="0" collapsed="false">
      <c r="AU99" s="27"/>
      <c r="AV99" s="27"/>
      <c r="AX99" s="27"/>
    </row>
    <row r="100" customFormat="false" ht="15" hidden="false" customHeight="false" outlineLevel="0" collapsed="false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AU100" s="27"/>
      <c r="AV100" s="27"/>
      <c r="AX100" s="27"/>
    </row>
    <row r="101" customFormat="false" ht="15" hidden="false" customHeight="false" outlineLevel="0" collapsed="false">
      <c r="A101" s="1" t="s">
        <v>1518</v>
      </c>
      <c r="B101" s="1" t="s">
        <v>1519</v>
      </c>
      <c r="AU101" s="27"/>
      <c r="AV101" s="27"/>
      <c r="AX101" s="27"/>
    </row>
    <row r="102" customFormat="false" ht="15" hidden="false" customHeight="false" outlineLevel="0" collapsed="false">
      <c r="A102" s="1"/>
      <c r="B102" s="1" t="s">
        <v>1520</v>
      </c>
      <c r="AU102" s="27"/>
      <c r="AV102" s="27"/>
      <c r="AX102" s="27"/>
    </row>
    <row r="103" customFormat="false" ht="15" hidden="false" customHeight="false" outlineLevel="0" collapsed="false">
      <c r="AU103" s="27"/>
      <c r="AV103" s="27"/>
      <c r="AX103" s="27"/>
    </row>
    <row r="104" customFormat="false" ht="15" hidden="false" customHeight="false" outlineLevel="0" collapsed="false">
      <c r="AU104" s="27"/>
      <c r="AV104" s="27"/>
      <c r="AX104" s="27"/>
    </row>
    <row r="105" customFormat="false" ht="15" hidden="false" customHeight="false" outlineLevel="0" collapsed="false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AU105" s="27"/>
      <c r="AV105" s="27"/>
      <c r="AX105" s="27"/>
    </row>
    <row r="106" customFormat="false" ht="15" hidden="false" customHeight="false" outlineLevel="0" collapsed="false">
      <c r="A106" s="1" t="s">
        <v>1521</v>
      </c>
      <c r="B106" s="45" t="s">
        <v>1522</v>
      </c>
      <c r="AU106" s="27"/>
      <c r="AV106" s="27"/>
      <c r="AX106" s="27"/>
    </row>
    <row r="107" customFormat="false" ht="15" hidden="false" customHeight="false" outlineLevel="0" collapsed="false">
      <c r="B107" s="1" t="s">
        <v>1450</v>
      </c>
      <c r="C107" s="1" t="n">
        <f aca="false">5.5*C110</f>
        <v>687.5</v>
      </c>
      <c r="AU107" s="27"/>
      <c r="AV107" s="27"/>
      <c r="AX107" s="27"/>
    </row>
    <row r="108" customFormat="false" ht="15" hidden="false" customHeight="false" outlineLevel="0" collapsed="false">
      <c r="B108" s="1" t="s">
        <v>1460</v>
      </c>
      <c r="AU108" s="27"/>
      <c r="AV108" s="27"/>
      <c r="AX108" s="27"/>
    </row>
    <row r="109" customFormat="false" ht="15" hidden="false" customHeight="false" outlineLevel="0" collapsed="false">
      <c r="A109" s="1" t="s">
        <v>1523</v>
      </c>
      <c r="B109" s="1" t="s">
        <v>1466</v>
      </c>
      <c r="C109" s="1" t="n">
        <v>50</v>
      </c>
      <c r="AU109" s="27"/>
      <c r="AV109" s="27"/>
      <c r="AX109" s="27"/>
    </row>
    <row r="110" customFormat="false" ht="15" hidden="false" customHeight="false" outlineLevel="0" collapsed="false">
      <c r="A110" s="1" t="s">
        <v>1392</v>
      </c>
      <c r="B110" s="1" t="s">
        <v>220</v>
      </c>
      <c r="C110" s="1" t="n">
        <f aca="false">2.5*C109</f>
        <v>125</v>
      </c>
      <c r="AU110" s="35"/>
      <c r="AV110" s="35"/>
      <c r="AX110" s="35"/>
    </row>
    <row r="111" customFormat="false" ht="15" hidden="false" customHeight="false" outlineLevel="0" collapsed="false">
      <c r="A111" s="1" t="s">
        <v>1524</v>
      </c>
      <c r="B111" s="1" t="s">
        <v>381</v>
      </c>
      <c r="D111" s="1" t="s">
        <v>1525</v>
      </c>
      <c r="AU111" s="35"/>
      <c r="AV111" s="35"/>
      <c r="AX111" s="35"/>
    </row>
    <row r="112" customFormat="false" ht="15" hidden="false" customHeight="false" outlineLevel="0" collapsed="false">
      <c r="A112" s="1" t="s">
        <v>1526</v>
      </c>
      <c r="B112" s="1" t="s">
        <v>1391</v>
      </c>
      <c r="AU112" s="35"/>
      <c r="AV112" s="35"/>
      <c r="AX112" s="35"/>
    </row>
    <row r="113" customFormat="false" ht="15" hidden="false" customHeight="false" outlineLevel="0" collapsed="false">
      <c r="B113" s="1" t="s">
        <v>1386</v>
      </c>
      <c r="C113" s="1" t="n">
        <v>50</v>
      </c>
      <c r="AU113" s="35"/>
      <c r="AV113" s="35"/>
      <c r="AX113" s="35"/>
    </row>
    <row r="114" customFormat="false" ht="15" hidden="false" customHeight="false" outlineLevel="0" collapsed="false">
      <c r="B114" s="1" t="s">
        <v>1527</v>
      </c>
      <c r="C114" s="1" t="n">
        <f aca="false">C107*5</f>
        <v>3437.5</v>
      </c>
      <c r="AU114" s="35"/>
      <c r="AV114" s="35"/>
      <c r="AX114" s="35"/>
    </row>
    <row r="115" customFormat="false" ht="15" hidden="false" customHeight="false" outlineLevel="0" collapsed="false">
      <c r="AU115" s="35"/>
      <c r="AV115" s="35"/>
      <c r="AX115" s="35"/>
    </row>
    <row r="116" customFormat="false" ht="15" hidden="false" customHeight="false" outlineLevel="0" collapsed="false">
      <c r="AU116" s="35"/>
      <c r="AV116" s="35"/>
      <c r="AX116" s="35"/>
    </row>
    <row r="117" customFormat="false" ht="15" hidden="false" customHeight="false" outlineLevel="0" collapsed="false">
      <c r="AU117" s="35"/>
      <c r="AV117" s="35"/>
      <c r="AX117" s="35"/>
    </row>
    <row r="118" customFormat="false" ht="15" hidden="false" customHeight="false" outlineLevel="0" collapsed="false">
      <c r="C118" s="1" t="s">
        <v>1528</v>
      </c>
      <c r="AU118" s="35"/>
      <c r="AV118" s="35"/>
      <c r="AX118" s="35"/>
    </row>
    <row r="119" customFormat="false" ht="15" hidden="false" customHeight="false" outlineLevel="0" collapsed="false">
      <c r="AU119" s="35"/>
      <c r="AV119" s="35"/>
      <c r="AX119" s="35"/>
    </row>
    <row r="120" customFormat="false" ht="15" hidden="false" customHeight="false" outlineLevel="0" collapsed="false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AU120" s="35"/>
      <c r="AV120" s="35"/>
      <c r="AX120" s="35"/>
    </row>
    <row r="121" customFormat="false" ht="15" hidden="false" customHeight="false" outlineLevel="0" collapsed="false">
      <c r="B121" s="1" t="s">
        <v>1529</v>
      </c>
      <c r="AU121" s="35"/>
      <c r="AV121" s="35"/>
      <c r="AX121" s="35"/>
    </row>
    <row r="122" customFormat="false" ht="15" hidden="false" customHeight="false" outlineLevel="0" collapsed="false">
      <c r="AU122" s="27"/>
      <c r="AV122" s="27"/>
      <c r="AX122" s="27"/>
    </row>
    <row r="123" customFormat="false" ht="15" hidden="false" customHeight="false" outlineLevel="0" collapsed="false">
      <c r="B123" s="1" t="s">
        <v>1530</v>
      </c>
      <c r="C123" s="1" t="n">
        <v>1300</v>
      </c>
      <c r="AU123" s="27"/>
      <c r="AV123" s="27"/>
      <c r="AX123" s="27"/>
    </row>
    <row r="124" customFormat="false" ht="15" hidden="false" customHeight="false" outlineLevel="0" collapsed="false">
      <c r="B124" s="1" t="s">
        <v>1531</v>
      </c>
      <c r="C124" s="1" t="n">
        <v>10000</v>
      </c>
      <c r="D124" s="1" t="n">
        <v>65000</v>
      </c>
      <c r="E124" s="1" t="n">
        <f aca="false">C124/C123</f>
        <v>7.69230769230769</v>
      </c>
      <c r="F124" s="1" t="n">
        <f aca="false">D124/C123</f>
        <v>50</v>
      </c>
      <c r="H124" s="1" t="n">
        <f aca="false">E124*50</f>
        <v>384.615384615385</v>
      </c>
      <c r="I124" s="1" t="n">
        <f aca="false">F124*50</f>
        <v>2500</v>
      </c>
      <c r="K124" s="1" t="n">
        <f aca="false">AVERAGE(H124:I124)</f>
        <v>1442.30769230769</v>
      </c>
      <c r="AU124" s="27"/>
      <c r="AV124" s="27"/>
      <c r="AX124" s="27"/>
    </row>
    <row r="125" customFormat="false" ht="15" hidden="false" customHeight="false" outlineLevel="0" collapsed="false">
      <c r="B125" s="1" t="s">
        <v>1532</v>
      </c>
      <c r="C125" s="1" t="s">
        <v>1533</v>
      </c>
      <c r="D125" s="1" t="n">
        <v>10000</v>
      </c>
      <c r="E125" s="1" t="n">
        <f aca="false">800/C123</f>
        <v>0.615384615384615</v>
      </c>
      <c r="F125" s="1" t="n">
        <f aca="false">D125/C123</f>
        <v>7.69230769230769</v>
      </c>
      <c r="H125" s="1" t="n">
        <f aca="false">E125*50</f>
        <v>30.7692307692308</v>
      </c>
      <c r="I125" s="1" t="n">
        <f aca="false">F125*50</f>
        <v>384.615384615385</v>
      </c>
      <c r="K125" s="1" t="n">
        <f aca="false">AVERAGE(H125:I125)</f>
        <v>207.692307692308</v>
      </c>
      <c r="AU125" s="27"/>
      <c r="AV125" s="27"/>
      <c r="AX125" s="27"/>
    </row>
    <row r="126" customFormat="false" ht="15" hidden="false" customHeight="false" outlineLevel="0" collapsed="false">
      <c r="AU126" s="27"/>
      <c r="AV126" s="27"/>
      <c r="AX126" s="27"/>
    </row>
    <row r="127" customFormat="false" ht="15" hidden="false" customHeight="false" outlineLevel="0" collapsed="false">
      <c r="AU127" s="27"/>
      <c r="AV127" s="27"/>
      <c r="AX127" s="27"/>
    </row>
    <row r="128" customFormat="false" ht="15" hidden="false" customHeight="false" outlineLevel="0" collapsed="false">
      <c r="AU128" s="27"/>
      <c r="AV128" s="27"/>
      <c r="AX128" s="27"/>
    </row>
    <row r="129" customFormat="false" ht="15" hidden="false" customHeight="false" outlineLevel="0" collapsed="false">
      <c r="AU129" s="46"/>
      <c r="AV129" s="46"/>
      <c r="AX129" s="46"/>
    </row>
    <row r="130" customFormat="false" ht="15" hidden="false" customHeight="false" outlineLevel="0" collapsed="false">
      <c r="AU130" s="27"/>
      <c r="AV130" s="27"/>
      <c r="AX130" s="27"/>
    </row>
    <row r="131" customFormat="false" ht="15" hidden="false" customHeight="false" outlineLevel="0" collapsed="false">
      <c r="AU131" s="46"/>
      <c r="AV131" s="46"/>
      <c r="AX131" s="46"/>
    </row>
    <row r="132" customFormat="false" ht="15" hidden="false" customHeight="false" outlineLevel="0" collapsed="false">
      <c r="AU132" s="46"/>
      <c r="AV132" s="46"/>
      <c r="AX132" s="46"/>
    </row>
    <row r="133" customFormat="false" ht="15" hidden="false" customHeight="false" outlineLevel="0" collapsed="false">
      <c r="AU133" s="46"/>
      <c r="AV133" s="46"/>
      <c r="AX133" s="46"/>
    </row>
    <row r="134" customFormat="false" ht="15" hidden="false" customHeight="false" outlineLevel="0" collapsed="false">
      <c r="AU134" s="46"/>
      <c r="AV134" s="46"/>
      <c r="AX134" s="46"/>
    </row>
    <row r="135" customFormat="false" ht="15" hidden="false" customHeight="false" outlineLevel="0" collapsed="false">
      <c r="AU135" s="46"/>
      <c r="AV135" s="46"/>
      <c r="AX135" s="46"/>
    </row>
    <row r="136" customFormat="false" ht="15" hidden="false" customHeight="false" outlineLevel="0" collapsed="false">
      <c r="AU136" s="27"/>
      <c r="AV136" s="27"/>
      <c r="AX136" s="27"/>
    </row>
    <row r="137" customFormat="false" ht="15" hidden="false" customHeight="false" outlineLevel="0" collapsed="false">
      <c r="AN137" s="46"/>
      <c r="AO137" s="46"/>
      <c r="AQ137" s="46"/>
      <c r="AU137" s="27"/>
      <c r="AV137" s="27"/>
      <c r="AX137" s="27"/>
    </row>
    <row r="138" customFormat="false" ht="15" hidden="false" customHeight="false" outlineLevel="0" collapsed="false">
      <c r="AN138" s="46"/>
      <c r="AO138" s="46"/>
      <c r="AQ138" s="46"/>
      <c r="AU138" s="27"/>
      <c r="AV138" s="27"/>
      <c r="AX138" s="27"/>
    </row>
    <row r="139" customFormat="false" ht="15" hidden="false" customHeight="false" outlineLevel="0" collapsed="false">
      <c r="AN139" s="46"/>
      <c r="AO139" s="46"/>
      <c r="AQ139" s="46"/>
      <c r="AU139" s="27"/>
      <c r="AV139" s="27"/>
      <c r="AX139" s="27"/>
    </row>
    <row r="140" customFormat="false" ht="15" hidden="false" customHeight="false" outlineLevel="0" collapsed="false">
      <c r="AN140" s="46"/>
      <c r="AO140" s="46"/>
      <c r="AQ140" s="46"/>
      <c r="AU140" s="27"/>
      <c r="AV140" s="27"/>
      <c r="AX140" s="27"/>
    </row>
    <row r="141" customFormat="false" ht="15" hidden="false" customHeight="false" outlineLevel="0" collapsed="false">
      <c r="AN141" s="46"/>
      <c r="AO141" s="46"/>
      <c r="AQ141" s="46"/>
      <c r="AU141" s="27"/>
      <c r="AV141" s="27"/>
      <c r="AX141" s="27"/>
    </row>
    <row r="142" customFormat="false" ht="15" hidden="false" customHeight="false" outlineLevel="0" collapsed="false">
      <c r="AN142" s="35"/>
      <c r="AO142" s="35"/>
      <c r="AQ142" s="35"/>
      <c r="AU142" s="27"/>
      <c r="AV142" s="27"/>
      <c r="AX142" s="27"/>
    </row>
    <row r="143" customFormat="false" ht="15" hidden="false" customHeight="false" outlineLevel="0" collapsed="false">
      <c r="AN143" s="35"/>
      <c r="AO143" s="35"/>
      <c r="AQ143" s="35"/>
      <c r="AU143" s="27"/>
      <c r="AV143" s="27"/>
      <c r="AX143" s="27"/>
    </row>
    <row r="144" customFormat="false" ht="15" hidden="false" customHeight="false" outlineLevel="0" collapsed="false">
      <c r="AN144" s="35"/>
      <c r="AO144" s="35"/>
      <c r="AQ144" s="35"/>
      <c r="AU144" s="27"/>
      <c r="AV144" s="27"/>
      <c r="AX144" s="27"/>
    </row>
    <row r="145" customFormat="false" ht="15" hidden="false" customHeight="false" outlineLevel="0" collapsed="false">
      <c r="AN145" s="35"/>
      <c r="AO145" s="35"/>
      <c r="AQ145" s="35"/>
      <c r="AU145" s="27"/>
      <c r="AV145" s="27"/>
      <c r="AX145" s="27"/>
    </row>
    <row r="146" customFormat="false" ht="15" hidden="false" customHeight="false" outlineLevel="0" collapsed="false">
      <c r="AN146" s="35"/>
      <c r="AO146" s="35"/>
      <c r="AQ146" s="35"/>
      <c r="AU146" s="27"/>
      <c r="AV146" s="27"/>
      <c r="AX146" s="27"/>
    </row>
    <row r="147" customFormat="false" ht="15" hidden="false" customHeight="false" outlineLevel="0" collapsed="false">
      <c r="AN147" s="35"/>
      <c r="AO147" s="35"/>
      <c r="AQ147" s="35"/>
      <c r="AU147" s="27"/>
      <c r="AV147" s="27"/>
      <c r="AX147" s="27"/>
    </row>
    <row r="148" customFormat="false" ht="15" hidden="false" customHeight="false" outlineLevel="0" collapsed="false">
      <c r="AN148" s="35"/>
      <c r="AO148" s="35"/>
      <c r="AQ148" s="35"/>
      <c r="AU148" s="27"/>
      <c r="AV148" s="27"/>
      <c r="AX148" s="27"/>
    </row>
    <row r="149" customFormat="false" ht="15" hidden="false" customHeight="false" outlineLevel="0" collapsed="false">
      <c r="AN149" s="35"/>
      <c r="AO149" s="35"/>
      <c r="AQ149" s="35"/>
      <c r="AU149" s="27"/>
      <c r="AV149" s="27"/>
      <c r="AX149" s="27"/>
    </row>
    <row r="150" customFormat="false" ht="15" hidden="false" customHeight="false" outlineLevel="0" collapsed="false">
      <c r="AN150" s="35"/>
      <c r="AO150" s="35"/>
      <c r="AQ150" s="35"/>
      <c r="AU150" s="27"/>
      <c r="AV150" s="27"/>
      <c r="AX150" s="27"/>
    </row>
    <row r="151" customFormat="false" ht="15" hidden="false" customHeight="false" outlineLevel="0" collapsed="false">
      <c r="AN151" s="35"/>
      <c r="AO151" s="35"/>
      <c r="AQ151" s="35"/>
      <c r="AU151" s="27"/>
      <c r="AV151" s="27"/>
      <c r="AX151" s="27"/>
    </row>
    <row r="152" customFormat="false" ht="15" hidden="false" customHeight="false" outlineLevel="0" collapsed="false">
      <c r="AN152" s="35"/>
      <c r="AO152" s="35"/>
      <c r="AQ152" s="35"/>
      <c r="AU152" s="27"/>
      <c r="AV152" s="27"/>
      <c r="AX152" s="27"/>
    </row>
    <row r="153" customFormat="false" ht="15" hidden="false" customHeight="false" outlineLevel="0" collapsed="false">
      <c r="AN153" s="35"/>
      <c r="AO153" s="35"/>
      <c r="AQ153" s="35"/>
      <c r="AU153" s="27"/>
      <c r="AV153" s="27"/>
      <c r="AX153" s="27"/>
    </row>
    <row r="154" customFormat="false" ht="15" hidden="false" customHeight="false" outlineLevel="0" collapsed="false">
      <c r="AN154" s="35"/>
      <c r="AO154" s="35"/>
      <c r="AQ154" s="35"/>
      <c r="AU154" s="27"/>
      <c r="AV154" s="27"/>
      <c r="AX154" s="27"/>
    </row>
    <row r="155" customFormat="false" ht="15" hidden="false" customHeight="false" outlineLevel="0" collapsed="false">
      <c r="AN155" s="35"/>
      <c r="AO155" s="35"/>
      <c r="AQ155" s="35"/>
      <c r="AU155" s="27"/>
      <c r="AV155" s="27"/>
      <c r="AX155" s="27"/>
    </row>
    <row r="156" customFormat="false" ht="15" hidden="false" customHeight="false" outlineLevel="0" collapsed="false">
      <c r="AN156" s="35"/>
      <c r="AO156" s="35"/>
      <c r="AQ156" s="35"/>
      <c r="AU156" s="27"/>
      <c r="AV156" s="27"/>
      <c r="AX156" s="27"/>
    </row>
    <row r="157" customFormat="false" ht="15" hidden="false" customHeight="false" outlineLevel="0" collapsed="false">
      <c r="AN157" s="35"/>
      <c r="AO157" s="35"/>
      <c r="AQ157" s="35"/>
      <c r="AU157" s="27"/>
      <c r="AV157" s="27"/>
      <c r="AX157" s="27"/>
    </row>
    <row r="158" customFormat="false" ht="15" hidden="false" customHeight="false" outlineLevel="0" collapsed="false">
      <c r="AN158" s="35"/>
      <c r="AO158" s="35"/>
      <c r="AQ158" s="35"/>
      <c r="AU158" s="27"/>
      <c r="AV158" s="27"/>
      <c r="AX158" s="27"/>
    </row>
    <row r="159" customFormat="false" ht="15" hidden="false" customHeight="false" outlineLevel="0" collapsed="false">
      <c r="AN159" s="35"/>
      <c r="AO159" s="35"/>
      <c r="AQ159" s="35"/>
      <c r="AU159" s="27"/>
      <c r="AV159" s="27"/>
      <c r="AX159" s="27"/>
    </row>
    <row r="160" customFormat="false" ht="15" hidden="false" customHeight="false" outlineLevel="0" collapsed="false">
      <c r="AN160" s="35"/>
      <c r="AO160" s="35"/>
      <c r="AQ160" s="35"/>
      <c r="AU160" s="27"/>
      <c r="AV160" s="27"/>
      <c r="AX160" s="27"/>
    </row>
    <row r="161" customFormat="false" ht="15" hidden="false" customHeight="false" outlineLevel="0" collapsed="false">
      <c r="AN161" s="35"/>
      <c r="AO161" s="35"/>
      <c r="AQ161" s="35"/>
      <c r="AU161" s="27"/>
      <c r="AV161" s="27"/>
      <c r="AX161" s="27"/>
    </row>
    <row r="162" customFormat="false" ht="15" hidden="false" customHeight="false" outlineLevel="0" collapsed="false">
      <c r="AN162" s="35"/>
      <c r="AO162" s="35"/>
      <c r="AQ162" s="35"/>
      <c r="AU162" s="27"/>
      <c r="AV162" s="27"/>
      <c r="AX162" s="27"/>
    </row>
    <row r="163" customFormat="false" ht="15" hidden="false" customHeight="false" outlineLevel="0" collapsed="false">
      <c r="AN163" s="35"/>
      <c r="AO163" s="35"/>
      <c r="AQ163" s="35"/>
      <c r="AU163" s="27"/>
      <c r="AV163" s="27"/>
      <c r="AX163" s="27"/>
    </row>
    <row r="164" customFormat="false" ht="15" hidden="false" customHeight="false" outlineLevel="0" collapsed="false">
      <c r="AN164" s="35"/>
      <c r="AO164" s="35"/>
      <c r="AQ164" s="35"/>
      <c r="AU164" s="27"/>
      <c r="AV164" s="27"/>
      <c r="AX164" s="27"/>
    </row>
    <row r="165" customFormat="false" ht="15" hidden="false" customHeight="false" outlineLevel="0" collapsed="false">
      <c r="AN165" s="35"/>
      <c r="AO165" s="35"/>
      <c r="AQ165" s="35"/>
      <c r="AU165" s="27"/>
      <c r="AV165" s="27"/>
      <c r="AX165" s="27"/>
    </row>
    <row r="166" customFormat="false" ht="15" hidden="false" customHeight="false" outlineLevel="0" collapsed="false">
      <c r="AN166" s="35"/>
      <c r="AO166" s="35"/>
      <c r="AQ166" s="35"/>
      <c r="AU166" s="27"/>
      <c r="AV166" s="27"/>
      <c r="AX166" s="27"/>
    </row>
    <row r="167" customFormat="false" ht="15" hidden="false" customHeight="false" outlineLevel="0" collapsed="false">
      <c r="AN167" s="35"/>
      <c r="AO167" s="35"/>
      <c r="AQ167" s="35"/>
      <c r="AU167" s="27"/>
      <c r="AV167" s="27"/>
      <c r="AX167" s="27"/>
    </row>
    <row r="168" customFormat="false" ht="15" hidden="false" customHeight="false" outlineLevel="0" collapsed="false">
      <c r="AN168" s="35"/>
      <c r="AO168" s="35"/>
      <c r="AQ168" s="35"/>
      <c r="AU168" s="27"/>
      <c r="AV168" s="27"/>
      <c r="AX168" s="27"/>
    </row>
    <row r="169" customFormat="false" ht="15" hidden="false" customHeight="false" outlineLevel="0" collapsed="false">
      <c r="AU169" s="27"/>
      <c r="AV169" s="27"/>
      <c r="AX169" s="27"/>
    </row>
    <row r="170" customFormat="false" ht="15" hidden="false" customHeight="false" outlineLevel="0" collapsed="false">
      <c r="AU170" s="27"/>
      <c r="AV170" s="27"/>
      <c r="AX170" s="27"/>
    </row>
    <row r="171" customFormat="false" ht="15" hidden="false" customHeight="false" outlineLevel="0" collapsed="false">
      <c r="AU171" s="27"/>
      <c r="AV171" s="27"/>
      <c r="AX171" s="27"/>
    </row>
    <row r="172" customFormat="false" ht="15" hidden="false" customHeight="false" outlineLevel="0" collapsed="false">
      <c r="AU172" s="27"/>
      <c r="AV172" s="27"/>
      <c r="AX172" s="27"/>
    </row>
    <row r="173" customFormat="false" ht="15" hidden="false" customHeight="false" outlineLevel="0" collapsed="false">
      <c r="AU173" s="27"/>
      <c r="AV173" s="27"/>
      <c r="AX173" s="27"/>
    </row>
    <row r="174" customFormat="false" ht="15" hidden="false" customHeight="false" outlineLevel="0" collapsed="false">
      <c r="AU174" s="27"/>
      <c r="AV174" s="27"/>
      <c r="AX174" s="27"/>
    </row>
    <row r="175" customFormat="false" ht="15" hidden="false" customHeight="false" outlineLevel="0" collapsed="false">
      <c r="AU175" s="27"/>
      <c r="AV175" s="27"/>
      <c r="AX175" s="27"/>
    </row>
    <row r="176" customFormat="false" ht="15" hidden="false" customHeight="false" outlineLevel="0" collapsed="false">
      <c r="AU176" s="27"/>
      <c r="AV176" s="27"/>
      <c r="AX176" s="27"/>
    </row>
    <row r="177" customFormat="false" ht="15" hidden="false" customHeight="false" outlineLevel="0" collapsed="false">
      <c r="AU177" s="27"/>
      <c r="AV177" s="27"/>
      <c r="AX177" s="27"/>
    </row>
    <row r="178" customFormat="false" ht="15" hidden="false" customHeight="false" outlineLevel="0" collapsed="false">
      <c r="AU178" s="27"/>
      <c r="AV178" s="27"/>
      <c r="AX178" s="27"/>
    </row>
    <row r="179" customFormat="false" ht="15" hidden="false" customHeight="false" outlineLevel="0" collapsed="false">
      <c r="AU179" s="27"/>
      <c r="AV179" s="27"/>
      <c r="AX179" s="27"/>
    </row>
    <row r="180" customFormat="false" ht="15" hidden="false" customHeight="false" outlineLevel="0" collapsed="false">
      <c r="AU180" s="27"/>
      <c r="AV180" s="27"/>
      <c r="AX180" s="27"/>
    </row>
    <row r="181" customFormat="false" ht="15" hidden="false" customHeight="false" outlineLevel="0" collapsed="false">
      <c r="AU181" s="27"/>
      <c r="AV181" s="27"/>
      <c r="AX181" s="27"/>
    </row>
    <row r="182" customFormat="false" ht="15" hidden="false" customHeight="false" outlineLevel="0" collapsed="false">
      <c r="AU182" s="27"/>
      <c r="AV182" s="27"/>
      <c r="AX182" s="27"/>
    </row>
    <row r="183" customFormat="false" ht="15" hidden="false" customHeight="false" outlineLevel="0" collapsed="false">
      <c r="AU183" s="27"/>
      <c r="AV183" s="27"/>
      <c r="AX183" s="27"/>
    </row>
    <row r="184" customFormat="false" ht="15" hidden="false" customHeight="false" outlineLevel="0" collapsed="false">
      <c r="AU184" s="27"/>
      <c r="AV184" s="27"/>
      <c r="AX184" s="27"/>
    </row>
    <row r="185" customFormat="false" ht="15" hidden="false" customHeight="false" outlineLevel="0" collapsed="false">
      <c r="AU185" s="27"/>
      <c r="AV185" s="27"/>
      <c r="AX185" s="27"/>
    </row>
    <row r="186" customFormat="false" ht="15" hidden="false" customHeight="false" outlineLevel="0" collapsed="false">
      <c r="AU186" s="27"/>
      <c r="AV186" s="27"/>
      <c r="AX186" s="27"/>
    </row>
    <row r="187" customFormat="false" ht="15" hidden="false" customHeight="false" outlineLevel="0" collapsed="false">
      <c r="AU187" s="27"/>
      <c r="AV187" s="27"/>
      <c r="AX187" s="27"/>
    </row>
    <row r="188" customFormat="false" ht="15" hidden="false" customHeight="false" outlineLevel="0" collapsed="false">
      <c r="AU188" s="27"/>
      <c r="AV188" s="27"/>
      <c r="AX188" s="27"/>
    </row>
    <row r="189" customFormat="false" ht="15" hidden="false" customHeight="false" outlineLevel="0" collapsed="false">
      <c r="AU189" s="27"/>
      <c r="AV189" s="27"/>
      <c r="AX189" s="27"/>
    </row>
    <row r="190" customFormat="false" ht="15" hidden="false" customHeight="false" outlineLevel="0" collapsed="false">
      <c r="AU190" s="27"/>
      <c r="AV190" s="27"/>
      <c r="AX190" s="27"/>
    </row>
    <row r="191" customFormat="false" ht="15" hidden="false" customHeight="false" outlineLevel="0" collapsed="false">
      <c r="AU191" s="27"/>
      <c r="AV191" s="27"/>
      <c r="AX191" s="27"/>
    </row>
    <row r="192" customFormat="false" ht="15" hidden="false" customHeight="false" outlineLevel="0" collapsed="false">
      <c r="AU192" s="27"/>
      <c r="AV192" s="27"/>
      <c r="AX192" s="27"/>
    </row>
    <row r="193" customFormat="false" ht="15" hidden="false" customHeight="false" outlineLevel="0" collapsed="false">
      <c r="AU193" s="27"/>
      <c r="AV193" s="27"/>
      <c r="AX193" s="27"/>
    </row>
    <row r="194" customFormat="false" ht="15" hidden="false" customHeight="false" outlineLevel="0" collapsed="false">
      <c r="AU194" s="27"/>
      <c r="AV194" s="27"/>
      <c r="AX194" s="27"/>
    </row>
    <row r="195" customFormat="false" ht="15" hidden="false" customHeight="false" outlineLevel="0" collapsed="false">
      <c r="AU195" s="27"/>
      <c r="AV195" s="27"/>
      <c r="AX195" s="27"/>
    </row>
    <row r="196" customFormat="false" ht="15" hidden="false" customHeight="false" outlineLevel="0" collapsed="false">
      <c r="AU196" s="27"/>
      <c r="AV196" s="27"/>
      <c r="AX196" s="27"/>
    </row>
    <row r="197" customFormat="false" ht="15" hidden="false" customHeight="false" outlineLevel="0" collapsed="false">
      <c r="AU197" s="27"/>
      <c r="AV197" s="27"/>
      <c r="AX197" s="27"/>
    </row>
    <row r="198" customFormat="false" ht="15" hidden="false" customHeight="false" outlineLevel="0" collapsed="false">
      <c r="AU198" s="27"/>
      <c r="AV198" s="27"/>
      <c r="AX198" s="27"/>
    </row>
    <row r="199" customFormat="false" ht="15" hidden="false" customHeight="false" outlineLevel="0" collapsed="false">
      <c r="AU199" s="27"/>
      <c r="AV199" s="27"/>
      <c r="AX199" s="27"/>
    </row>
    <row r="200" customFormat="false" ht="15" hidden="false" customHeight="false" outlineLevel="0" collapsed="false">
      <c r="AU200" s="27"/>
      <c r="AV200" s="27"/>
      <c r="AX200" s="27"/>
    </row>
    <row r="201" customFormat="false" ht="15" hidden="false" customHeight="false" outlineLevel="0" collapsed="false">
      <c r="AU201" s="27"/>
      <c r="AV201" s="27"/>
      <c r="AX201" s="27"/>
    </row>
    <row r="202" customFormat="false" ht="15" hidden="false" customHeight="false" outlineLevel="0" collapsed="false">
      <c r="AU202" s="27"/>
      <c r="AV202" s="27"/>
      <c r="AX202" s="27"/>
    </row>
    <row r="203" customFormat="false" ht="15" hidden="false" customHeight="false" outlineLevel="0" collapsed="false">
      <c r="AU203" s="27"/>
      <c r="AV203" s="27"/>
      <c r="AX203" s="27"/>
    </row>
    <row r="204" customFormat="false" ht="15" hidden="false" customHeight="false" outlineLevel="0" collapsed="false">
      <c r="AU204" s="27"/>
      <c r="AV204" s="27"/>
      <c r="AX204" s="27"/>
    </row>
    <row r="205" customFormat="false" ht="15" hidden="false" customHeight="false" outlineLevel="0" collapsed="false">
      <c r="AU205" s="27"/>
      <c r="AV205" s="27"/>
      <c r="AX205" s="27"/>
    </row>
    <row r="206" customFormat="false" ht="15" hidden="false" customHeight="false" outlineLevel="0" collapsed="false">
      <c r="AU206" s="27"/>
      <c r="AV206" s="27"/>
      <c r="AX206" s="27"/>
    </row>
    <row r="207" customFormat="false" ht="15" hidden="false" customHeight="false" outlineLevel="0" collapsed="false">
      <c r="AU207" s="27"/>
      <c r="AV207" s="27"/>
      <c r="AX207" s="27"/>
    </row>
    <row r="208" customFormat="false" ht="15" hidden="false" customHeight="false" outlineLevel="0" collapsed="false">
      <c r="AU208" s="27"/>
      <c r="AV208" s="27"/>
      <c r="AX208" s="27"/>
    </row>
    <row r="209" customFormat="false" ht="15" hidden="false" customHeight="false" outlineLevel="0" collapsed="false">
      <c r="AU209" s="27"/>
      <c r="AV209" s="27"/>
      <c r="AX209" s="27"/>
    </row>
    <row r="210" customFormat="false" ht="15" hidden="false" customHeight="false" outlineLevel="0" collapsed="false">
      <c r="AU210" s="27"/>
      <c r="AV210" s="27"/>
      <c r="AX210" s="27"/>
    </row>
    <row r="211" customFormat="false" ht="15" hidden="false" customHeight="false" outlineLevel="0" collapsed="false">
      <c r="AU211" s="27"/>
      <c r="AV211" s="27"/>
      <c r="AX211" s="27"/>
    </row>
    <row r="212" customFormat="false" ht="15" hidden="false" customHeight="false" outlineLevel="0" collapsed="false">
      <c r="AU212" s="27"/>
      <c r="AV212" s="27"/>
      <c r="AX212" s="27"/>
    </row>
    <row r="213" customFormat="false" ht="15" hidden="false" customHeight="false" outlineLevel="0" collapsed="false">
      <c r="AU213" s="27"/>
      <c r="AV213" s="27"/>
      <c r="AX213" s="27"/>
    </row>
    <row r="214" customFormat="false" ht="15" hidden="false" customHeight="false" outlineLevel="0" collapsed="false">
      <c r="AU214" s="27"/>
      <c r="AV214" s="27"/>
      <c r="AX214" s="27"/>
    </row>
    <row r="215" customFormat="false" ht="15" hidden="false" customHeight="false" outlineLevel="0" collapsed="false">
      <c r="AU215" s="27"/>
      <c r="AV215" s="27"/>
      <c r="AX215" s="27"/>
    </row>
    <row r="216" customFormat="false" ht="15" hidden="false" customHeight="false" outlineLevel="0" collapsed="false">
      <c r="AU216" s="27"/>
      <c r="AV216" s="27"/>
      <c r="AX216" s="27"/>
    </row>
    <row r="217" customFormat="false" ht="15" hidden="false" customHeight="false" outlineLevel="0" collapsed="false">
      <c r="AU217" s="27"/>
      <c r="AV217" s="27"/>
      <c r="AX217" s="27"/>
    </row>
    <row r="218" customFormat="false" ht="15" hidden="false" customHeight="false" outlineLevel="0" collapsed="false">
      <c r="AU218" s="27"/>
      <c r="AV218" s="27"/>
      <c r="AX218" s="27"/>
    </row>
    <row r="219" customFormat="false" ht="15" hidden="false" customHeight="false" outlineLevel="0" collapsed="false">
      <c r="AU219" s="27"/>
      <c r="AV219" s="27"/>
      <c r="AX219" s="27"/>
    </row>
    <row r="220" customFormat="false" ht="15" hidden="false" customHeight="false" outlineLevel="0" collapsed="false">
      <c r="AU220" s="27"/>
      <c r="AV220" s="27"/>
      <c r="AX220" s="27"/>
    </row>
    <row r="221" customFormat="false" ht="15" hidden="false" customHeight="false" outlineLevel="0" collapsed="false">
      <c r="AU221" s="27"/>
      <c r="AV221" s="27"/>
      <c r="AX221" s="27"/>
    </row>
    <row r="222" customFormat="false" ht="15" hidden="false" customHeight="false" outlineLevel="0" collapsed="false">
      <c r="AU222" s="27"/>
      <c r="AV222" s="27"/>
      <c r="AX222" s="27"/>
    </row>
    <row r="223" customFormat="false" ht="15" hidden="false" customHeight="false" outlineLevel="0" collapsed="false">
      <c r="AU223" s="27"/>
      <c r="AV223" s="27"/>
      <c r="AX223" s="27"/>
    </row>
    <row r="224" customFormat="false" ht="15" hidden="false" customHeight="false" outlineLevel="0" collapsed="false">
      <c r="AU224" s="27"/>
      <c r="AV224" s="27"/>
      <c r="AX224" s="27"/>
    </row>
    <row r="225" customFormat="false" ht="15" hidden="false" customHeight="false" outlineLevel="0" collapsed="false">
      <c r="AU225" s="27"/>
      <c r="AV225" s="27"/>
      <c r="AX225" s="27"/>
    </row>
    <row r="226" customFormat="false" ht="15" hidden="false" customHeight="false" outlineLevel="0" collapsed="false">
      <c r="AU226" s="27"/>
      <c r="AV226" s="27"/>
      <c r="AX226" s="27"/>
    </row>
    <row r="227" customFormat="false" ht="15" hidden="false" customHeight="false" outlineLevel="0" collapsed="false">
      <c r="AU227" s="27"/>
      <c r="AV227" s="27"/>
      <c r="AX227" s="27"/>
    </row>
    <row r="228" customFormat="false" ht="15" hidden="false" customHeight="false" outlineLevel="0" collapsed="false">
      <c r="AU228" s="27"/>
      <c r="AV228" s="27"/>
      <c r="AX228" s="27"/>
    </row>
    <row r="229" customFormat="false" ht="15" hidden="false" customHeight="false" outlineLevel="0" collapsed="false">
      <c r="AU229" s="27"/>
      <c r="AV229" s="27"/>
      <c r="AX229" s="27"/>
    </row>
    <row r="230" customFormat="false" ht="15" hidden="false" customHeight="false" outlineLevel="0" collapsed="false">
      <c r="AU230" s="27"/>
      <c r="AV230" s="27"/>
      <c r="AX230" s="27"/>
    </row>
    <row r="231" customFormat="false" ht="15" hidden="false" customHeight="false" outlineLevel="0" collapsed="false">
      <c r="AU231" s="27"/>
      <c r="AV231" s="27"/>
      <c r="AX231" s="27"/>
    </row>
    <row r="232" customFormat="false" ht="15" hidden="false" customHeight="false" outlineLevel="0" collapsed="false">
      <c r="AU232" s="27"/>
      <c r="AV232" s="27"/>
      <c r="AX232" s="27"/>
    </row>
    <row r="233" customFormat="false" ht="15" hidden="false" customHeight="false" outlineLevel="0" collapsed="false">
      <c r="AU233" s="27"/>
      <c r="AV233" s="27"/>
      <c r="AX233" s="27"/>
    </row>
    <row r="234" customFormat="false" ht="15" hidden="false" customHeight="false" outlineLevel="0" collapsed="false">
      <c r="AU234" s="27"/>
      <c r="AV234" s="27"/>
      <c r="AX234" s="27"/>
    </row>
    <row r="235" customFormat="false" ht="15" hidden="false" customHeight="false" outlineLevel="0" collapsed="false">
      <c r="AU235" s="27"/>
      <c r="AV235" s="27"/>
      <c r="AX235" s="27"/>
    </row>
    <row r="236" customFormat="false" ht="15" hidden="false" customHeight="false" outlineLevel="0" collapsed="false">
      <c r="AU236" s="27"/>
      <c r="AV236" s="27"/>
      <c r="AX236" s="27"/>
    </row>
    <row r="237" customFormat="false" ht="15" hidden="false" customHeight="false" outlineLevel="0" collapsed="false">
      <c r="AU237" s="27"/>
      <c r="AV237" s="27"/>
      <c r="AX237" s="27"/>
    </row>
    <row r="238" customFormat="false" ht="15" hidden="false" customHeight="false" outlineLevel="0" collapsed="false">
      <c r="AU238" s="27"/>
      <c r="AV238" s="27"/>
      <c r="AX238" s="27"/>
    </row>
    <row r="239" customFormat="false" ht="15" hidden="false" customHeight="false" outlineLevel="0" collapsed="false">
      <c r="AU239" s="27"/>
      <c r="AV239" s="27"/>
      <c r="AX239" s="27"/>
    </row>
    <row r="240" customFormat="false" ht="15" hidden="false" customHeight="false" outlineLevel="0" collapsed="false">
      <c r="AU240" s="27"/>
      <c r="AV240" s="27"/>
      <c r="AX240" s="27"/>
    </row>
    <row r="241" customFormat="false" ht="15" hidden="false" customHeight="false" outlineLevel="0" collapsed="false">
      <c r="AU241" s="27"/>
      <c r="AV241" s="27"/>
      <c r="AX241" s="27"/>
    </row>
    <row r="242" customFormat="false" ht="15" hidden="false" customHeight="false" outlineLevel="0" collapsed="false">
      <c r="AU242" s="27"/>
      <c r="AV242" s="27"/>
      <c r="AX242" s="27"/>
    </row>
    <row r="243" customFormat="false" ht="15" hidden="false" customHeight="false" outlineLevel="0" collapsed="false">
      <c r="AU243" s="27"/>
      <c r="AV243" s="27"/>
      <c r="AX243" s="27"/>
    </row>
    <row r="244" customFormat="false" ht="15" hidden="false" customHeight="false" outlineLevel="0" collapsed="false">
      <c r="AU244" s="27"/>
      <c r="AV244" s="27"/>
      <c r="AX244" s="27"/>
    </row>
    <row r="245" customFormat="false" ht="15" hidden="false" customHeight="false" outlineLevel="0" collapsed="false">
      <c r="AU245" s="27"/>
      <c r="AV245" s="27"/>
      <c r="AX245" s="27"/>
    </row>
    <row r="246" customFormat="false" ht="15" hidden="false" customHeight="false" outlineLevel="0" collapsed="false">
      <c r="AU246" s="27"/>
      <c r="AV246" s="27"/>
      <c r="AX246" s="27"/>
    </row>
    <row r="247" customFormat="false" ht="15" hidden="false" customHeight="false" outlineLevel="0" collapsed="false">
      <c r="AU247" s="27"/>
      <c r="AV247" s="27"/>
      <c r="AX247" s="27"/>
    </row>
    <row r="248" customFormat="false" ht="15" hidden="false" customHeight="false" outlineLevel="0" collapsed="false">
      <c r="AU248" s="27"/>
      <c r="AV248" s="27"/>
      <c r="AX248" s="27"/>
    </row>
    <row r="249" customFormat="false" ht="15" hidden="false" customHeight="false" outlineLevel="0" collapsed="false">
      <c r="AU249" s="27"/>
      <c r="AV249" s="27"/>
      <c r="AX249" s="27"/>
    </row>
    <row r="250" customFormat="false" ht="15" hidden="false" customHeight="false" outlineLevel="0" collapsed="false">
      <c r="AU250" s="27"/>
      <c r="AV250" s="27"/>
      <c r="AX250" s="27"/>
    </row>
    <row r="251" customFormat="false" ht="15" hidden="false" customHeight="false" outlineLevel="0" collapsed="false">
      <c r="AU251" s="27"/>
      <c r="AV251" s="27"/>
      <c r="AX251" s="27"/>
    </row>
    <row r="252" customFormat="false" ht="15" hidden="false" customHeight="false" outlineLevel="0" collapsed="false">
      <c r="AU252" s="27"/>
      <c r="AV252" s="27"/>
      <c r="AX252" s="27"/>
    </row>
    <row r="253" customFormat="false" ht="15" hidden="false" customHeight="false" outlineLevel="0" collapsed="false">
      <c r="AU253" s="27"/>
      <c r="AV253" s="27"/>
      <c r="AX253" s="27"/>
    </row>
    <row r="254" customFormat="false" ht="15" hidden="false" customHeight="false" outlineLevel="0" collapsed="false">
      <c r="AU254" s="27"/>
      <c r="AV254" s="27"/>
      <c r="AX254" s="27"/>
    </row>
    <row r="255" customFormat="false" ht="15" hidden="false" customHeight="false" outlineLevel="0" collapsed="false">
      <c r="AU255" s="27"/>
      <c r="AV255" s="27"/>
      <c r="AX255" s="27"/>
    </row>
    <row r="256" customFormat="false" ht="15" hidden="false" customHeight="false" outlineLevel="0" collapsed="false">
      <c r="AU256" s="27"/>
      <c r="AV256" s="27"/>
      <c r="AX256" s="27"/>
    </row>
    <row r="257" customFormat="false" ht="15" hidden="false" customHeight="false" outlineLevel="0" collapsed="false">
      <c r="AU257" s="27"/>
      <c r="AV257" s="27"/>
      <c r="AX257" s="27"/>
    </row>
    <row r="258" customFormat="false" ht="15" hidden="false" customHeight="false" outlineLevel="0" collapsed="false">
      <c r="AU258" s="27"/>
      <c r="AV258" s="27"/>
      <c r="AX258" s="27"/>
    </row>
    <row r="259" customFormat="false" ht="15" hidden="false" customHeight="false" outlineLevel="0" collapsed="false">
      <c r="AU259" s="27"/>
      <c r="AV259" s="27"/>
      <c r="AX259" s="27"/>
    </row>
    <row r="260" customFormat="false" ht="15" hidden="false" customHeight="false" outlineLevel="0" collapsed="false">
      <c r="AU260" s="27"/>
      <c r="AV260" s="27"/>
      <c r="AX260" s="27"/>
    </row>
    <row r="261" customFormat="false" ht="15" hidden="false" customHeight="false" outlineLevel="0" collapsed="false">
      <c r="AU261" s="27"/>
      <c r="AV261" s="27"/>
      <c r="AX261" s="27"/>
    </row>
    <row r="262" customFormat="false" ht="15" hidden="false" customHeight="false" outlineLevel="0" collapsed="false">
      <c r="AU262" s="27"/>
      <c r="AV262" s="27"/>
      <c r="AX262" s="27"/>
    </row>
    <row r="263" customFormat="false" ht="15" hidden="false" customHeight="false" outlineLevel="0" collapsed="false">
      <c r="AU263" s="27"/>
      <c r="AV263" s="27"/>
      <c r="AX263" s="27"/>
    </row>
    <row r="264" customFormat="false" ht="15" hidden="false" customHeight="false" outlineLevel="0" collapsed="false">
      <c r="AU264" s="27"/>
      <c r="AV264" s="27"/>
      <c r="AX264" s="27"/>
    </row>
    <row r="265" customFormat="false" ht="15" hidden="false" customHeight="false" outlineLevel="0" collapsed="false">
      <c r="AU265" s="27"/>
      <c r="AV265" s="27"/>
      <c r="AX265" s="27"/>
    </row>
    <row r="266" customFormat="false" ht="15" hidden="false" customHeight="false" outlineLevel="0" collapsed="false">
      <c r="AU266" s="27"/>
      <c r="AV266" s="27"/>
      <c r="AX266" s="27"/>
    </row>
    <row r="267" customFormat="false" ht="15" hidden="false" customHeight="false" outlineLevel="0" collapsed="false">
      <c r="AU267" s="27"/>
      <c r="AV267" s="27"/>
      <c r="AX267" s="27"/>
    </row>
    <row r="268" customFormat="false" ht="15" hidden="false" customHeight="false" outlineLevel="0" collapsed="false">
      <c r="AU268" s="27"/>
      <c r="AV268" s="27"/>
      <c r="AX268" s="27"/>
    </row>
    <row r="269" customFormat="false" ht="15" hidden="false" customHeight="false" outlineLevel="0" collapsed="false">
      <c r="AU269" s="27"/>
      <c r="AV269" s="27"/>
      <c r="AX269" s="27"/>
    </row>
    <row r="270" customFormat="false" ht="15" hidden="false" customHeight="false" outlineLevel="0" collapsed="false">
      <c r="AU270" s="27"/>
      <c r="AV270" s="27"/>
      <c r="AX270" s="27"/>
    </row>
    <row r="271" customFormat="false" ht="15" hidden="false" customHeight="false" outlineLevel="0" collapsed="false">
      <c r="AU271" s="27"/>
      <c r="AV271" s="27"/>
      <c r="AX271" s="27"/>
    </row>
    <row r="272" customFormat="false" ht="15" hidden="false" customHeight="false" outlineLevel="0" collapsed="false">
      <c r="AU272" s="27"/>
      <c r="AV272" s="27"/>
      <c r="AX272" s="27"/>
    </row>
    <row r="273" customFormat="false" ht="15" hidden="false" customHeight="false" outlineLevel="0" collapsed="false">
      <c r="AU273" s="27"/>
      <c r="AV273" s="27"/>
      <c r="AX273" s="27"/>
    </row>
    <row r="274" customFormat="false" ht="15" hidden="false" customHeight="false" outlineLevel="0" collapsed="false">
      <c r="AU274" s="27"/>
      <c r="AV274" s="27"/>
      <c r="AX274" s="27"/>
    </row>
    <row r="275" customFormat="false" ht="15" hidden="false" customHeight="false" outlineLevel="0" collapsed="false">
      <c r="AU275" s="27"/>
      <c r="AV275" s="27"/>
      <c r="AX275" s="27"/>
    </row>
    <row r="276" customFormat="false" ht="15" hidden="false" customHeight="false" outlineLevel="0" collapsed="false">
      <c r="AU276" s="27"/>
      <c r="AV276" s="27"/>
      <c r="AX276" s="27"/>
    </row>
    <row r="277" customFormat="false" ht="15" hidden="false" customHeight="false" outlineLevel="0" collapsed="false">
      <c r="AU277" s="27"/>
      <c r="AV277" s="27"/>
      <c r="AX277" s="27"/>
    </row>
    <row r="278" customFormat="false" ht="15" hidden="false" customHeight="false" outlineLevel="0" collapsed="false">
      <c r="AU278" s="27"/>
      <c r="AV278" s="27"/>
      <c r="AX278" s="27"/>
    </row>
    <row r="279" customFormat="false" ht="15" hidden="false" customHeight="false" outlineLevel="0" collapsed="false">
      <c r="AU279" s="27"/>
      <c r="AV279" s="27"/>
      <c r="AX279" s="27"/>
    </row>
    <row r="280" customFormat="false" ht="15" hidden="false" customHeight="false" outlineLevel="0" collapsed="false">
      <c r="AU280" s="27"/>
      <c r="AV280" s="27"/>
      <c r="AX280" s="27"/>
    </row>
    <row r="281" customFormat="false" ht="15" hidden="false" customHeight="false" outlineLevel="0" collapsed="false">
      <c r="AU281" s="27"/>
      <c r="AV281" s="27"/>
      <c r="AX281" s="27"/>
    </row>
    <row r="282" customFormat="false" ht="15" hidden="false" customHeight="false" outlineLevel="0" collapsed="false">
      <c r="AU282" s="27"/>
      <c r="AV282" s="27"/>
      <c r="AX282" s="27"/>
    </row>
    <row r="283" customFormat="false" ht="15" hidden="false" customHeight="false" outlineLevel="0" collapsed="false">
      <c r="AU283" s="27"/>
      <c r="AV283" s="27"/>
      <c r="AX283" s="27"/>
    </row>
    <row r="284" customFormat="false" ht="15" hidden="false" customHeight="false" outlineLevel="0" collapsed="false">
      <c r="AU284" s="27"/>
      <c r="AV284" s="27"/>
      <c r="AX284" s="27"/>
    </row>
    <row r="285" customFormat="false" ht="15" hidden="false" customHeight="false" outlineLevel="0" collapsed="false">
      <c r="AU285" s="27"/>
      <c r="AV285" s="27"/>
      <c r="AX285" s="27"/>
    </row>
    <row r="286" customFormat="false" ht="15" hidden="false" customHeight="false" outlineLevel="0" collapsed="false">
      <c r="AU286" s="27"/>
      <c r="AV286" s="27"/>
      <c r="AX286" s="27"/>
    </row>
    <row r="287" customFormat="false" ht="15" hidden="false" customHeight="false" outlineLevel="0" collapsed="false">
      <c r="AU287" s="35"/>
      <c r="AV287" s="35"/>
      <c r="AX287" s="35"/>
    </row>
    <row r="288" customFormat="false" ht="15" hidden="false" customHeight="false" outlineLevel="0" collapsed="false">
      <c r="AU288" s="27"/>
      <c r="AV288" s="27"/>
      <c r="AX288" s="27"/>
    </row>
    <row r="289" customFormat="false" ht="15" hidden="false" customHeight="false" outlineLevel="0" collapsed="false">
      <c r="AU289" s="27"/>
      <c r="AV289" s="27"/>
      <c r="AX289" s="27"/>
    </row>
    <row r="290" customFormat="false" ht="15" hidden="false" customHeight="false" outlineLevel="0" collapsed="false">
      <c r="AU290" s="27"/>
      <c r="AV290" s="27"/>
      <c r="AX290" s="27"/>
    </row>
    <row r="291" customFormat="false" ht="15" hidden="false" customHeight="false" outlineLevel="0" collapsed="false">
      <c r="AU291" s="27"/>
      <c r="AV291" s="27"/>
      <c r="AX291" s="27"/>
    </row>
    <row r="292" customFormat="false" ht="15" hidden="false" customHeight="false" outlineLevel="0" collapsed="false">
      <c r="AU292" s="27"/>
      <c r="AV292" s="27"/>
      <c r="AX292" s="27"/>
    </row>
    <row r="293" customFormat="false" ht="15" hidden="false" customHeight="false" outlineLevel="0" collapsed="false">
      <c r="AU293" s="27"/>
      <c r="AV293" s="27"/>
      <c r="AX293" s="27"/>
    </row>
    <row r="294" customFormat="false" ht="15" hidden="false" customHeight="false" outlineLevel="0" collapsed="false">
      <c r="AU294" s="27"/>
      <c r="AV294" s="27"/>
      <c r="AX294" s="27"/>
    </row>
    <row r="295" customFormat="false" ht="15" hidden="false" customHeight="false" outlineLevel="0" collapsed="false">
      <c r="AU295" s="27"/>
      <c r="AV295" s="27"/>
      <c r="AX295" s="27"/>
    </row>
    <row r="296" customFormat="false" ht="15" hidden="false" customHeight="false" outlineLevel="0" collapsed="false">
      <c r="AU296" s="35"/>
      <c r="AV296" s="35"/>
      <c r="AX296" s="35"/>
    </row>
    <row r="297" customFormat="false" ht="15" hidden="false" customHeight="false" outlineLevel="0" collapsed="false">
      <c r="AU297" s="27"/>
      <c r="AV297" s="27"/>
      <c r="AX297" s="27"/>
    </row>
    <row r="298" customFormat="false" ht="15" hidden="false" customHeight="false" outlineLevel="0" collapsed="false">
      <c r="AU298" s="27"/>
      <c r="AV298" s="27"/>
      <c r="AX298" s="27"/>
    </row>
    <row r="299" customFormat="false" ht="15" hidden="false" customHeight="false" outlineLevel="0" collapsed="false">
      <c r="AU299" s="27"/>
      <c r="AV299" s="27"/>
      <c r="AX299" s="27"/>
    </row>
    <row r="300" customFormat="false" ht="15" hidden="false" customHeight="false" outlineLevel="0" collapsed="false">
      <c r="AU300" s="27"/>
      <c r="AV300" s="27"/>
      <c r="AX300" s="27"/>
    </row>
    <row r="301" customFormat="false" ht="15" hidden="false" customHeight="false" outlineLevel="0" collapsed="false">
      <c r="AU301" s="27"/>
      <c r="AV301" s="27"/>
      <c r="AX301" s="27"/>
    </row>
    <row r="302" customFormat="false" ht="15" hidden="false" customHeight="false" outlineLevel="0" collapsed="false">
      <c r="AU302" s="27"/>
      <c r="AV302" s="27"/>
      <c r="AX302" s="27"/>
    </row>
    <row r="303" customFormat="false" ht="15" hidden="false" customHeight="false" outlineLevel="0" collapsed="false">
      <c r="AU303" s="27"/>
      <c r="AV303" s="27"/>
      <c r="AX303" s="27"/>
    </row>
    <row r="304" customFormat="false" ht="15" hidden="false" customHeight="false" outlineLevel="0" collapsed="false">
      <c r="AU304" s="27"/>
      <c r="AV304" s="27"/>
      <c r="AX304" s="27"/>
    </row>
    <row r="305" customFormat="false" ht="15" hidden="false" customHeight="false" outlineLevel="0" collapsed="false">
      <c r="AU305" s="27"/>
      <c r="AV305" s="27"/>
      <c r="AX305" s="27"/>
    </row>
    <row r="306" customFormat="false" ht="15" hidden="false" customHeight="false" outlineLevel="0" collapsed="false">
      <c r="AU306" s="27"/>
      <c r="AV306" s="27"/>
      <c r="AX306" s="27"/>
    </row>
    <row r="307" customFormat="false" ht="15" hidden="false" customHeight="false" outlineLevel="0" collapsed="false">
      <c r="AU307" s="27"/>
      <c r="AV307" s="27"/>
      <c r="AX307" s="27"/>
    </row>
    <row r="308" customFormat="false" ht="15" hidden="false" customHeight="false" outlineLevel="0" collapsed="false">
      <c r="AU308" s="27"/>
      <c r="AV308" s="27"/>
      <c r="AX308" s="27"/>
    </row>
    <row r="309" customFormat="false" ht="15" hidden="false" customHeight="false" outlineLevel="0" collapsed="false">
      <c r="AU309" s="27"/>
      <c r="AV309" s="27"/>
      <c r="AX309" s="27"/>
    </row>
    <row r="310" customFormat="false" ht="15" hidden="false" customHeight="false" outlineLevel="0" collapsed="false">
      <c r="AU310" s="27"/>
      <c r="AV310" s="27"/>
      <c r="AX310" s="27"/>
    </row>
    <row r="311" customFormat="false" ht="15" hidden="false" customHeight="false" outlineLevel="0" collapsed="false">
      <c r="AU311" s="27"/>
      <c r="AV311" s="27"/>
      <c r="AX311" s="27"/>
    </row>
    <row r="312" customFormat="false" ht="15" hidden="false" customHeight="false" outlineLevel="0" collapsed="false">
      <c r="AU312" s="27"/>
      <c r="AV312" s="27"/>
      <c r="AX312" s="27"/>
    </row>
    <row r="313" customFormat="false" ht="15" hidden="false" customHeight="false" outlineLevel="0" collapsed="false">
      <c r="AU313" s="27"/>
      <c r="AV313" s="27"/>
      <c r="AX313" s="27"/>
    </row>
    <row r="314" customFormat="false" ht="15" hidden="false" customHeight="false" outlineLevel="0" collapsed="false">
      <c r="AU314" s="27"/>
      <c r="AV314" s="27"/>
      <c r="AX314" s="27"/>
    </row>
    <row r="315" customFormat="false" ht="15" hidden="false" customHeight="false" outlineLevel="0" collapsed="false">
      <c r="AU315" s="27"/>
      <c r="AV315" s="27"/>
      <c r="AX315" s="27"/>
    </row>
    <row r="316" customFormat="false" ht="15" hidden="false" customHeight="false" outlineLevel="0" collapsed="false">
      <c r="AU316" s="27"/>
      <c r="AV316" s="27"/>
      <c r="AX316" s="27"/>
    </row>
    <row r="317" customFormat="false" ht="15" hidden="false" customHeight="false" outlineLevel="0" collapsed="false">
      <c r="AU317" s="27"/>
      <c r="AV317" s="27"/>
      <c r="AX317" s="27"/>
    </row>
    <row r="318" customFormat="false" ht="15" hidden="false" customHeight="false" outlineLevel="0" collapsed="false">
      <c r="AU318" s="27"/>
      <c r="AV318" s="27"/>
      <c r="AX318" s="27"/>
    </row>
    <row r="319" customFormat="false" ht="15" hidden="false" customHeight="false" outlineLevel="0" collapsed="false">
      <c r="AU319" s="27"/>
      <c r="AV319" s="27"/>
      <c r="AX319" s="27"/>
    </row>
    <row r="320" customFormat="false" ht="15" hidden="false" customHeight="false" outlineLevel="0" collapsed="false">
      <c r="AU320" s="27"/>
      <c r="AV320" s="27"/>
      <c r="AX320" s="27"/>
    </row>
    <row r="321" customFormat="false" ht="15" hidden="false" customHeight="false" outlineLevel="0" collapsed="false">
      <c r="AU321" s="27"/>
      <c r="AV321" s="27"/>
      <c r="AX321" s="27"/>
    </row>
    <row r="322" customFormat="false" ht="15" hidden="false" customHeight="false" outlineLevel="0" collapsed="false">
      <c r="AU322" s="27"/>
      <c r="AV322" s="27"/>
      <c r="AX322" s="27"/>
    </row>
    <row r="323" customFormat="false" ht="15" hidden="false" customHeight="false" outlineLevel="0" collapsed="false">
      <c r="AU323" s="27"/>
      <c r="AV323" s="27"/>
      <c r="AX323" s="27"/>
    </row>
    <row r="324" customFormat="false" ht="15" hidden="false" customHeight="false" outlineLevel="0" collapsed="false">
      <c r="AU324" s="27"/>
      <c r="AV324" s="27"/>
      <c r="AX324" s="27"/>
    </row>
    <row r="325" customFormat="false" ht="15" hidden="false" customHeight="false" outlineLevel="0" collapsed="false">
      <c r="AU325" s="27"/>
      <c r="AV325" s="27"/>
      <c r="AX325" s="27"/>
    </row>
    <row r="326" customFormat="false" ht="15" hidden="false" customHeight="false" outlineLevel="0" collapsed="false">
      <c r="AU326" s="27"/>
      <c r="AV326" s="27"/>
      <c r="AX326" s="27"/>
    </row>
    <row r="327" customFormat="false" ht="15" hidden="false" customHeight="false" outlineLevel="0" collapsed="false">
      <c r="AU327" s="46"/>
      <c r="AV327" s="46"/>
      <c r="AX327" s="46"/>
    </row>
    <row r="328" customFormat="false" ht="15" hidden="false" customHeight="false" outlineLevel="0" collapsed="false">
      <c r="AU328" s="46"/>
      <c r="AV328" s="46"/>
      <c r="AX328" s="46"/>
    </row>
    <row r="329" customFormat="false" ht="15" hidden="false" customHeight="false" outlineLevel="0" collapsed="false">
      <c r="AU329" s="27"/>
      <c r="AV329" s="27"/>
      <c r="AX329" s="27"/>
    </row>
    <row r="330" customFormat="false" ht="15" hidden="false" customHeight="false" outlineLevel="0" collapsed="false">
      <c r="AU330" s="27"/>
      <c r="AV330" s="27"/>
      <c r="AX330" s="27"/>
    </row>
    <row r="331" customFormat="false" ht="15" hidden="false" customHeight="false" outlineLevel="0" collapsed="false">
      <c r="AU331" s="27"/>
      <c r="AV331" s="27"/>
      <c r="AX331" s="27"/>
    </row>
    <row r="332" customFormat="false" ht="15" hidden="false" customHeight="false" outlineLevel="0" collapsed="false">
      <c r="AU332" s="27"/>
      <c r="AV332" s="27"/>
      <c r="AX332" s="27"/>
    </row>
    <row r="333" customFormat="false" ht="15" hidden="false" customHeight="false" outlineLevel="0" collapsed="false">
      <c r="AU333" s="27"/>
      <c r="AV333" s="27"/>
      <c r="AX333" s="27"/>
    </row>
    <row r="334" customFormat="false" ht="15" hidden="false" customHeight="false" outlineLevel="0" collapsed="false">
      <c r="AU334" s="27"/>
      <c r="AV334" s="27"/>
      <c r="AX334" s="27"/>
    </row>
    <row r="335" customFormat="false" ht="15" hidden="false" customHeight="false" outlineLevel="0" collapsed="false">
      <c r="AU335" s="27"/>
      <c r="AV335" s="27"/>
      <c r="AX335" s="27"/>
    </row>
    <row r="336" customFormat="false" ht="15" hidden="false" customHeight="false" outlineLevel="0" collapsed="false">
      <c r="AU336" s="27"/>
      <c r="AV336" s="27"/>
      <c r="AX336" s="27"/>
    </row>
    <row r="337" customFormat="false" ht="15" hidden="false" customHeight="false" outlineLevel="0" collapsed="false">
      <c r="AU337" s="27"/>
      <c r="AV337" s="27"/>
      <c r="AX337" s="27"/>
    </row>
    <row r="338" customFormat="false" ht="15" hidden="false" customHeight="false" outlineLevel="0" collapsed="false">
      <c r="AU338" s="27"/>
      <c r="AV338" s="27"/>
      <c r="AX338" s="27"/>
    </row>
    <row r="339" customFormat="false" ht="15" hidden="false" customHeight="false" outlineLevel="0" collapsed="false">
      <c r="AU339" s="27"/>
      <c r="AV339" s="27"/>
      <c r="AX339" s="27"/>
    </row>
    <row r="340" customFormat="false" ht="15" hidden="false" customHeight="false" outlineLevel="0" collapsed="false">
      <c r="AU340" s="27"/>
      <c r="AV340" s="27"/>
      <c r="AX340" s="27"/>
    </row>
    <row r="341" customFormat="false" ht="15" hidden="false" customHeight="false" outlineLevel="0" collapsed="false">
      <c r="AU341" s="27"/>
      <c r="AV341" s="27"/>
      <c r="AX341" s="27"/>
    </row>
    <row r="342" customFormat="false" ht="15" hidden="false" customHeight="false" outlineLevel="0" collapsed="false">
      <c r="AU342" s="27"/>
      <c r="AV342" s="27"/>
      <c r="AX342" s="27"/>
    </row>
    <row r="343" customFormat="false" ht="15" hidden="false" customHeight="false" outlineLevel="0" collapsed="false">
      <c r="AU343" s="27"/>
      <c r="AV343" s="27"/>
      <c r="AX343" s="27"/>
    </row>
    <row r="344" customFormat="false" ht="15" hidden="false" customHeight="false" outlineLevel="0" collapsed="false">
      <c r="AU344" s="27"/>
      <c r="AV344" s="27"/>
      <c r="AX344" s="27"/>
    </row>
    <row r="345" customFormat="false" ht="15" hidden="false" customHeight="false" outlineLevel="0" collapsed="false">
      <c r="AU345" s="27"/>
      <c r="AV345" s="27"/>
      <c r="AX345" s="27"/>
    </row>
    <row r="346" customFormat="false" ht="15" hidden="false" customHeight="false" outlineLevel="0" collapsed="false">
      <c r="AU346" s="27"/>
      <c r="AV346" s="27"/>
      <c r="AX346" s="27"/>
    </row>
    <row r="347" customFormat="false" ht="15" hidden="false" customHeight="false" outlineLevel="0" collapsed="false">
      <c r="AU347" s="27"/>
      <c r="AV347" s="27"/>
      <c r="AX347" s="27"/>
    </row>
    <row r="348" customFormat="false" ht="15" hidden="false" customHeight="false" outlineLevel="0" collapsed="false">
      <c r="AU348" s="27"/>
      <c r="AV348" s="27"/>
      <c r="AX348" s="27"/>
    </row>
    <row r="349" customFormat="false" ht="15" hidden="false" customHeight="false" outlineLevel="0" collapsed="false">
      <c r="AU349" s="27"/>
      <c r="AV349" s="27"/>
      <c r="AX349" s="27"/>
    </row>
    <row r="350" customFormat="false" ht="15" hidden="false" customHeight="false" outlineLevel="0" collapsed="false">
      <c r="AU350" s="27"/>
      <c r="AV350" s="27"/>
      <c r="AX350" s="27"/>
    </row>
    <row r="351" customFormat="false" ht="15" hidden="false" customHeight="false" outlineLevel="0" collapsed="false">
      <c r="AU351" s="27"/>
      <c r="AV351" s="27"/>
      <c r="AX351" s="27"/>
    </row>
    <row r="352" customFormat="false" ht="15" hidden="false" customHeight="false" outlineLevel="0" collapsed="false">
      <c r="AU352" s="27"/>
      <c r="AV352" s="27"/>
      <c r="AX352" s="27"/>
    </row>
    <row r="353" customFormat="false" ht="15" hidden="false" customHeight="false" outlineLevel="0" collapsed="false">
      <c r="AU353" s="27"/>
      <c r="AV353" s="27"/>
      <c r="AX353" s="27"/>
    </row>
    <row r="354" customFormat="false" ht="15" hidden="false" customHeight="false" outlineLevel="0" collapsed="false">
      <c r="AU354" s="27"/>
      <c r="AV354" s="27"/>
      <c r="AX354" s="27"/>
    </row>
    <row r="355" customFormat="false" ht="15" hidden="false" customHeight="false" outlineLevel="0" collapsed="false">
      <c r="AU355" s="27"/>
      <c r="AV355" s="27"/>
      <c r="AX355" s="27"/>
    </row>
    <row r="356" customFormat="false" ht="15" hidden="false" customHeight="false" outlineLevel="0" collapsed="false">
      <c r="AU356" s="27"/>
      <c r="AV356" s="27"/>
      <c r="AX356" s="27"/>
    </row>
    <row r="357" customFormat="false" ht="15" hidden="false" customHeight="false" outlineLevel="0" collapsed="false">
      <c r="AU357" s="27"/>
      <c r="AV357" s="27"/>
      <c r="AX357" s="27"/>
    </row>
    <row r="358" customFormat="false" ht="15" hidden="false" customHeight="false" outlineLevel="0" collapsed="false">
      <c r="AU358" s="27"/>
      <c r="AV358" s="27"/>
      <c r="AX358" s="27"/>
    </row>
    <row r="359" customFormat="false" ht="15" hidden="false" customHeight="false" outlineLevel="0" collapsed="false">
      <c r="AU359" s="27"/>
      <c r="AV359" s="27"/>
      <c r="AX359" s="27"/>
    </row>
    <row r="360" customFormat="false" ht="15" hidden="false" customHeight="false" outlineLevel="0" collapsed="false">
      <c r="AU360" s="27"/>
      <c r="AV360" s="27"/>
      <c r="AX360" s="27"/>
    </row>
    <row r="361" customFormat="false" ht="15" hidden="false" customHeight="false" outlineLevel="0" collapsed="false">
      <c r="AU361" s="27"/>
      <c r="AV361" s="27"/>
      <c r="AX361" s="27"/>
    </row>
    <row r="362" customFormat="false" ht="15" hidden="false" customHeight="false" outlineLevel="0" collapsed="false">
      <c r="AU362" s="27"/>
      <c r="AV362" s="27"/>
      <c r="AX362" s="27"/>
    </row>
    <row r="363" customFormat="false" ht="15" hidden="false" customHeight="false" outlineLevel="0" collapsed="false">
      <c r="AU363" s="27"/>
      <c r="AV363" s="27"/>
      <c r="AX363" s="27"/>
    </row>
    <row r="364" customFormat="false" ht="15" hidden="false" customHeight="false" outlineLevel="0" collapsed="false">
      <c r="AU364" s="27"/>
      <c r="AV364" s="27"/>
      <c r="AX364" s="27"/>
    </row>
    <row r="365" customFormat="false" ht="15" hidden="false" customHeight="false" outlineLevel="0" collapsed="false">
      <c r="AU365" s="27"/>
      <c r="AV365" s="27"/>
      <c r="AX365" s="27"/>
    </row>
    <row r="366" customFormat="false" ht="15" hidden="false" customHeight="false" outlineLevel="0" collapsed="false">
      <c r="AU366" s="27"/>
      <c r="AV366" s="27"/>
      <c r="AX366" s="27"/>
    </row>
    <row r="367" customFormat="false" ht="15" hidden="false" customHeight="false" outlineLevel="0" collapsed="false">
      <c r="AU367" s="27"/>
      <c r="AV367" s="27"/>
      <c r="AX367" s="27"/>
    </row>
    <row r="368" customFormat="false" ht="15" hidden="false" customHeight="false" outlineLevel="0" collapsed="false">
      <c r="AU368" s="27"/>
      <c r="AV368" s="27"/>
      <c r="AX368" s="27"/>
    </row>
    <row r="369" customFormat="false" ht="15" hidden="false" customHeight="false" outlineLevel="0" collapsed="false">
      <c r="AU369" s="27"/>
      <c r="AV369" s="27"/>
      <c r="AX369" s="27"/>
    </row>
    <row r="370" customFormat="false" ht="15" hidden="false" customHeight="false" outlineLevel="0" collapsed="false">
      <c r="AU370" s="27"/>
      <c r="AV370" s="27"/>
      <c r="AX370" s="27"/>
    </row>
    <row r="371" customFormat="false" ht="15" hidden="false" customHeight="false" outlineLevel="0" collapsed="false">
      <c r="AU371" s="27"/>
      <c r="AV371" s="27"/>
      <c r="AX371" s="27"/>
    </row>
    <row r="372" customFormat="false" ht="15" hidden="false" customHeight="false" outlineLevel="0" collapsed="false">
      <c r="AU372" s="27"/>
      <c r="AV372" s="27"/>
      <c r="AX372" s="27"/>
    </row>
    <row r="373" customFormat="false" ht="15" hidden="false" customHeight="false" outlineLevel="0" collapsed="false">
      <c r="AU373" s="27"/>
      <c r="AV373" s="27"/>
      <c r="AX373" s="27"/>
    </row>
    <row r="374" customFormat="false" ht="15" hidden="false" customHeight="false" outlineLevel="0" collapsed="false">
      <c r="AU374" s="35"/>
      <c r="AV374" s="35"/>
      <c r="AX374" s="35"/>
    </row>
    <row r="375" customFormat="false" ht="15" hidden="false" customHeight="false" outlineLevel="0" collapsed="false">
      <c r="AU375" s="27"/>
      <c r="AV375" s="27"/>
      <c r="AX375" s="27"/>
    </row>
    <row r="376" customFormat="false" ht="15" hidden="false" customHeight="false" outlineLevel="0" collapsed="false">
      <c r="AU376" s="27"/>
      <c r="AV376" s="27"/>
      <c r="AX376" s="27"/>
    </row>
    <row r="377" customFormat="false" ht="15" hidden="false" customHeight="false" outlineLevel="0" collapsed="false">
      <c r="AU377" s="27"/>
      <c r="AV377" s="27"/>
      <c r="AX377" s="27"/>
    </row>
    <row r="378" customFormat="false" ht="15" hidden="false" customHeight="false" outlineLevel="0" collapsed="false">
      <c r="AU378" s="27"/>
      <c r="AV378" s="27"/>
      <c r="AX378" s="27"/>
    </row>
    <row r="379" customFormat="false" ht="15" hidden="false" customHeight="false" outlineLevel="0" collapsed="false">
      <c r="AU379" s="27"/>
      <c r="AV379" s="27"/>
      <c r="AX379" s="27"/>
    </row>
    <row r="380" customFormat="false" ht="15" hidden="false" customHeight="false" outlineLevel="0" collapsed="false">
      <c r="AU380" s="27"/>
      <c r="AV380" s="27"/>
      <c r="AX380" s="27"/>
    </row>
    <row r="381" customFormat="false" ht="15" hidden="false" customHeight="false" outlineLevel="0" collapsed="false">
      <c r="AU381" s="27"/>
      <c r="AV381" s="27"/>
      <c r="AX381" s="27"/>
    </row>
    <row r="382" customFormat="false" ht="15" hidden="false" customHeight="false" outlineLevel="0" collapsed="false">
      <c r="AU382" s="27"/>
      <c r="AV382" s="27"/>
      <c r="AX382" s="27"/>
    </row>
    <row r="383" customFormat="false" ht="15" hidden="false" customHeight="false" outlineLevel="0" collapsed="false">
      <c r="AU383" s="27"/>
      <c r="AV383" s="27"/>
      <c r="AX383" s="27"/>
    </row>
    <row r="384" customFormat="false" ht="15" hidden="false" customHeight="false" outlineLevel="0" collapsed="false">
      <c r="AU384" s="27"/>
      <c r="AV384" s="27"/>
      <c r="AX384" s="27"/>
    </row>
    <row r="385" customFormat="false" ht="15" hidden="false" customHeight="false" outlineLevel="0" collapsed="false">
      <c r="AU385" s="27"/>
      <c r="AV385" s="27"/>
      <c r="AX385" s="27"/>
    </row>
    <row r="386" customFormat="false" ht="15" hidden="false" customHeight="false" outlineLevel="0" collapsed="false">
      <c r="AU386" s="27"/>
      <c r="AV386" s="27"/>
      <c r="AX386" s="27"/>
    </row>
    <row r="387" customFormat="false" ht="15" hidden="false" customHeight="false" outlineLevel="0" collapsed="false">
      <c r="AU387" s="27"/>
      <c r="AV387" s="27"/>
      <c r="AX387" s="27"/>
    </row>
    <row r="388" customFormat="false" ht="15" hidden="false" customHeight="false" outlineLevel="0" collapsed="false">
      <c r="AU388" s="27"/>
      <c r="AV388" s="27"/>
      <c r="AX388" s="27"/>
    </row>
    <row r="389" customFormat="false" ht="15" hidden="false" customHeight="false" outlineLevel="0" collapsed="false">
      <c r="AU389" s="27"/>
      <c r="AV389" s="27"/>
      <c r="AX389" s="27"/>
    </row>
    <row r="390" customFormat="false" ht="15" hidden="false" customHeight="false" outlineLevel="0" collapsed="false">
      <c r="AU390" s="27"/>
      <c r="AV390" s="27"/>
      <c r="AX390" s="27"/>
    </row>
    <row r="391" customFormat="false" ht="15" hidden="false" customHeight="false" outlineLevel="0" collapsed="false">
      <c r="AU391" s="27"/>
      <c r="AV391" s="27"/>
      <c r="AX391" s="27"/>
    </row>
    <row r="392" customFormat="false" ht="15" hidden="false" customHeight="false" outlineLevel="0" collapsed="false">
      <c r="AU392" s="27"/>
      <c r="AV392" s="27"/>
      <c r="AX392" s="27"/>
    </row>
    <row r="393" customFormat="false" ht="15" hidden="false" customHeight="false" outlineLevel="0" collapsed="false">
      <c r="AU393" s="27"/>
      <c r="AV393" s="27"/>
      <c r="AX393" s="27"/>
    </row>
    <row r="394" customFormat="false" ht="15" hidden="false" customHeight="false" outlineLevel="0" collapsed="false">
      <c r="AU394" s="27"/>
      <c r="AV394" s="27"/>
      <c r="AX394" s="27"/>
    </row>
    <row r="395" customFormat="false" ht="15" hidden="false" customHeight="false" outlineLevel="0" collapsed="false">
      <c r="AU395" s="27"/>
      <c r="AV395" s="27"/>
      <c r="AX395" s="27"/>
    </row>
    <row r="396" customFormat="false" ht="15" hidden="false" customHeight="false" outlineLevel="0" collapsed="false">
      <c r="AU396" s="27"/>
      <c r="AV396" s="27"/>
      <c r="AX396" s="27"/>
    </row>
    <row r="397" customFormat="false" ht="15" hidden="false" customHeight="false" outlineLevel="0" collapsed="false">
      <c r="AU397" s="27"/>
      <c r="AV397" s="27"/>
      <c r="AX397" s="27"/>
    </row>
    <row r="398" customFormat="false" ht="15" hidden="false" customHeight="false" outlineLevel="0" collapsed="false">
      <c r="AU398" s="27"/>
      <c r="AV398" s="27"/>
      <c r="AX398" s="27"/>
    </row>
    <row r="399" customFormat="false" ht="15" hidden="false" customHeight="false" outlineLevel="0" collapsed="false">
      <c r="AU399" s="27"/>
      <c r="AV399" s="27"/>
      <c r="AX399" s="27"/>
    </row>
    <row r="400" customFormat="false" ht="15" hidden="false" customHeight="false" outlineLevel="0" collapsed="false">
      <c r="AU400" s="27"/>
      <c r="AV400" s="27"/>
      <c r="AX400" s="27"/>
    </row>
    <row r="401" customFormat="false" ht="15" hidden="false" customHeight="false" outlineLevel="0" collapsed="false">
      <c r="AU401" s="27"/>
      <c r="AV401" s="27"/>
      <c r="AX401" s="27"/>
    </row>
    <row r="402" customFormat="false" ht="15" hidden="false" customHeight="false" outlineLevel="0" collapsed="false">
      <c r="AU402" s="27"/>
      <c r="AV402" s="27"/>
      <c r="AX402" s="27"/>
    </row>
    <row r="403" customFormat="false" ht="15" hidden="false" customHeight="false" outlineLevel="0" collapsed="false">
      <c r="AU403" s="27"/>
      <c r="AV403" s="27"/>
      <c r="AX403" s="27"/>
    </row>
    <row r="404" customFormat="false" ht="15" hidden="false" customHeight="false" outlineLevel="0" collapsed="false">
      <c r="AU404" s="27"/>
      <c r="AV404" s="27"/>
      <c r="AX404" s="27"/>
    </row>
    <row r="405" customFormat="false" ht="15" hidden="false" customHeight="false" outlineLevel="0" collapsed="false">
      <c r="AU405" s="27"/>
      <c r="AV405" s="27"/>
      <c r="AX405" s="27"/>
    </row>
    <row r="406" customFormat="false" ht="15" hidden="false" customHeight="false" outlineLevel="0" collapsed="false">
      <c r="AU406" s="27"/>
      <c r="AV406" s="27"/>
      <c r="AX406" s="27"/>
    </row>
    <row r="407" customFormat="false" ht="15" hidden="false" customHeight="false" outlineLevel="0" collapsed="false">
      <c r="AU407" s="27"/>
      <c r="AV407" s="27"/>
      <c r="AX407" s="27"/>
    </row>
    <row r="408" customFormat="false" ht="15" hidden="false" customHeight="false" outlineLevel="0" collapsed="false">
      <c r="AU408" s="27"/>
      <c r="AV408" s="27"/>
      <c r="AX408" s="27"/>
    </row>
    <row r="409" customFormat="false" ht="15" hidden="false" customHeight="false" outlineLevel="0" collapsed="false">
      <c r="AU409" s="27"/>
      <c r="AV409" s="27"/>
      <c r="AX409" s="27"/>
    </row>
    <row r="410" customFormat="false" ht="15" hidden="false" customHeight="false" outlineLevel="0" collapsed="false">
      <c r="AU410" s="27"/>
      <c r="AV410" s="27"/>
      <c r="AX410" s="27"/>
    </row>
    <row r="411" customFormat="false" ht="15" hidden="false" customHeight="false" outlineLevel="0" collapsed="false">
      <c r="AU411" s="27"/>
      <c r="AV411" s="27"/>
      <c r="AX411" s="27"/>
    </row>
    <row r="412" customFormat="false" ht="15" hidden="false" customHeight="false" outlineLevel="0" collapsed="false">
      <c r="AU412" s="27"/>
      <c r="AV412" s="27"/>
      <c r="AX412" s="27"/>
    </row>
    <row r="413" customFormat="false" ht="15" hidden="false" customHeight="false" outlineLevel="0" collapsed="false">
      <c r="AU413" s="27"/>
      <c r="AV413" s="27"/>
      <c r="AX413" s="27"/>
    </row>
    <row r="414" customFormat="false" ht="15" hidden="false" customHeight="false" outlineLevel="0" collapsed="false">
      <c r="AU414" s="27"/>
      <c r="AV414" s="27"/>
      <c r="AX414" s="27"/>
    </row>
    <row r="415" customFormat="false" ht="15" hidden="false" customHeight="false" outlineLevel="0" collapsed="false">
      <c r="AU415" s="27"/>
      <c r="AV415" s="27"/>
      <c r="AX415" s="27"/>
    </row>
    <row r="416" customFormat="false" ht="15" hidden="false" customHeight="false" outlineLevel="0" collapsed="false">
      <c r="AU416" s="27"/>
      <c r="AV416" s="27"/>
      <c r="AX416" s="27"/>
    </row>
    <row r="417" customFormat="false" ht="15" hidden="false" customHeight="false" outlineLevel="0" collapsed="false">
      <c r="AU417" s="27"/>
      <c r="AV417" s="27"/>
      <c r="AX417" s="27"/>
    </row>
    <row r="418" customFormat="false" ht="15" hidden="false" customHeight="false" outlineLevel="0" collapsed="false">
      <c r="AU418" s="27"/>
      <c r="AV418" s="27"/>
      <c r="AX418" s="27"/>
    </row>
    <row r="419" customFormat="false" ht="15" hidden="false" customHeight="false" outlineLevel="0" collapsed="false">
      <c r="AU419" s="27"/>
      <c r="AV419" s="27"/>
      <c r="AX419" s="27"/>
    </row>
    <row r="420" customFormat="false" ht="15" hidden="false" customHeight="false" outlineLevel="0" collapsed="false">
      <c r="AU420" s="27"/>
      <c r="AV420" s="27"/>
      <c r="AX420" s="27"/>
    </row>
    <row r="421" customFormat="false" ht="15" hidden="false" customHeight="false" outlineLevel="0" collapsed="false">
      <c r="AU421" s="27"/>
      <c r="AV421" s="27"/>
      <c r="AX421" s="27"/>
    </row>
    <row r="422" customFormat="false" ht="15" hidden="false" customHeight="false" outlineLevel="0" collapsed="false">
      <c r="AU422" s="27"/>
      <c r="AV422" s="27"/>
      <c r="AX422" s="27"/>
    </row>
    <row r="423" customFormat="false" ht="15" hidden="false" customHeight="false" outlineLevel="0" collapsed="false">
      <c r="AU423" s="27"/>
      <c r="AV423" s="27"/>
      <c r="AX423" s="27"/>
    </row>
    <row r="424" customFormat="false" ht="15" hidden="false" customHeight="false" outlineLevel="0" collapsed="false">
      <c r="AU424" s="27"/>
      <c r="AV424" s="27"/>
      <c r="AX424" s="27"/>
    </row>
    <row r="425" customFormat="false" ht="15" hidden="false" customHeight="false" outlineLevel="0" collapsed="false">
      <c r="AU425" s="27"/>
      <c r="AV425" s="27"/>
      <c r="AX425" s="27"/>
    </row>
    <row r="426" customFormat="false" ht="15" hidden="false" customHeight="false" outlineLevel="0" collapsed="false">
      <c r="AU426" s="27"/>
      <c r="AV426" s="27"/>
      <c r="AX426" s="27"/>
    </row>
    <row r="427" customFormat="false" ht="15" hidden="false" customHeight="false" outlineLevel="0" collapsed="false">
      <c r="AU427" s="27"/>
      <c r="AV427" s="27"/>
      <c r="AX427" s="27"/>
    </row>
    <row r="428" customFormat="false" ht="15" hidden="false" customHeight="false" outlineLevel="0" collapsed="false">
      <c r="AU428" s="27"/>
      <c r="AV428" s="27"/>
      <c r="AX428" s="27"/>
    </row>
    <row r="429" customFormat="false" ht="15" hidden="false" customHeight="false" outlineLevel="0" collapsed="false">
      <c r="AU429" s="27"/>
      <c r="AV429" s="27"/>
      <c r="AX429" s="27"/>
    </row>
    <row r="430" customFormat="false" ht="15" hidden="false" customHeight="false" outlineLevel="0" collapsed="false">
      <c r="AU430" s="27"/>
      <c r="AV430" s="27"/>
      <c r="AX430" s="27"/>
    </row>
    <row r="431" customFormat="false" ht="15" hidden="false" customHeight="false" outlineLevel="0" collapsed="false">
      <c r="AU431" s="27"/>
      <c r="AV431" s="27"/>
      <c r="AX431" s="27"/>
    </row>
    <row r="432" customFormat="false" ht="15" hidden="false" customHeight="false" outlineLevel="0" collapsed="false">
      <c r="AU432" s="27"/>
      <c r="AV432" s="27"/>
      <c r="AX432" s="27"/>
    </row>
    <row r="433" customFormat="false" ht="15" hidden="false" customHeight="false" outlineLevel="0" collapsed="false">
      <c r="AU433" s="27"/>
      <c r="AV433" s="27"/>
      <c r="AX433" s="27"/>
    </row>
    <row r="434" customFormat="false" ht="15" hidden="false" customHeight="false" outlineLevel="0" collapsed="false">
      <c r="AU434" s="27"/>
      <c r="AV434" s="27"/>
      <c r="AX434" s="27"/>
    </row>
    <row r="435" customFormat="false" ht="15" hidden="false" customHeight="false" outlineLevel="0" collapsed="false">
      <c r="AU435" s="27"/>
      <c r="AV435" s="27"/>
      <c r="AX435" s="27"/>
    </row>
    <row r="436" customFormat="false" ht="15" hidden="false" customHeight="false" outlineLevel="0" collapsed="false">
      <c r="AU436" s="27"/>
      <c r="AV436" s="27"/>
      <c r="AX436" s="27"/>
    </row>
    <row r="437" customFormat="false" ht="15" hidden="false" customHeight="false" outlineLevel="0" collapsed="false">
      <c r="AU437" s="27"/>
      <c r="AV437" s="27"/>
      <c r="AX437" s="27"/>
    </row>
    <row r="438" customFormat="false" ht="15" hidden="false" customHeight="false" outlineLevel="0" collapsed="false">
      <c r="AU438" s="27"/>
      <c r="AV438" s="27"/>
      <c r="AX438" s="27"/>
    </row>
    <row r="439" customFormat="false" ht="15" hidden="false" customHeight="false" outlineLevel="0" collapsed="false">
      <c r="AU439" s="27"/>
      <c r="AV439" s="27"/>
      <c r="AX439" s="27"/>
    </row>
    <row r="440" customFormat="false" ht="15" hidden="false" customHeight="false" outlineLevel="0" collapsed="false">
      <c r="AU440" s="35"/>
      <c r="AV440" s="35"/>
      <c r="AX440" s="35"/>
    </row>
    <row r="441" customFormat="false" ht="15" hidden="false" customHeight="false" outlineLevel="0" collapsed="false">
      <c r="AU441" s="35"/>
      <c r="AV441" s="35"/>
      <c r="AX441" s="35"/>
    </row>
    <row r="442" customFormat="false" ht="15" hidden="false" customHeight="false" outlineLevel="0" collapsed="false">
      <c r="AU442" s="35"/>
      <c r="AV442" s="35"/>
      <c r="AX442" s="35"/>
    </row>
    <row r="443" customFormat="false" ht="15" hidden="false" customHeight="false" outlineLevel="0" collapsed="false">
      <c r="AU443" s="35"/>
      <c r="AV443" s="35"/>
      <c r="AX443" s="35"/>
    </row>
    <row r="444" customFormat="false" ht="15" hidden="false" customHeight="false" outlineLevel="0" collapsed="false">
      <c r="AU444" s="35"/>
      <c r="AV444" s="35"/>
      <c r="AX444" s="35"/>
    </row>
    <row r="445" customFormat="false" ht="15" hidden="false" customHeight="false" outlineLevel="0" collapsed="false">
      <c r="AU445" s="27"/>
      <c r="AV445" s="27"/>
      <c r="AX445" s="27"/>
    </row>
    <row r="446" customFormat="false" ht="15" hidden="false" customHeight="false" outlineLevel="0" collapsed="false">
      <c r="AU446" s="27"/>
      <c r="AV446" s="27"/>
      <c r="AX446" s="27"/>
    </row>
    <row r="447" customFormat="false" ht="15" hidden="false" customHeight="false" outlineLevel="0" collapsed="false">
      <c r="AU447" s="27"/>
      <c r="AV447" s="27"/>
      <c r="AX447" s="27"/>
    </row>
    <row r="448" customFormat="false" ht="15" hidden="false" customHeight="false" outlineLevel="0" collapsed="false">
      <c r="AU448" s="27"/>
      <c r="AV448" s="27"/>
      <c r="AX448" s="27"/>
    </row>
    <row r="449" customFormat="false" ht="15" hidden="false" customHeight="false" outlineLevel="0" collapsed="false">
      <c r="AU449" s="27"/>
      <c r="AV449" s="27"/>
      <c r="AX449" s="27"/>
    </row>
    <row r="450" customFormat="false" ht="15" hidden="false" customHeight="false" outlineLevel="0" collapsed="false">
      <c r="AU450" s="27"/>
      <c r="AV450" s="27"/>
      <c r="AX450" s="27"/>
    </row>
    <row r="451" customFormat="false" ht="15" hidden="false" customHeight="false" outlineLevel="0" collapsed="false">
      <c r="AU451" s="27"/>
      <c r="AV451" s="27"/>
      <c r="AX451" s="27"/>
    </row>
    <row r="452" customFormat="false" ht="15" hidden="false" customHeight="false" outlineLevel="0" collapsed="false">
      <c r="AU452" s="27"/>
      <c r="AV452" s="27"/>
      <c r="AX452" s="27"/>
    </row>
    <row r="453" customFormat="false" ht="15" hidden="false" customHeight="false" outlineLevel="0" collapsed="false">
      <c r="AU453" s="27"/>
      <c r="AV453" s="27"/>
      <c r="AX453" s="27"/>
    </row>
    <row r="454" customFormat="false" ht="15" hidden="false" customHeight="false" outlineLevel="0" collapsed="false">
      <c r="AU454" s="27"/>
      <c r="AV454" s="27"/>
      <c r="AX454" s="27"/>
    </row>
    <row r="455" customFormat="false" ht="15" hidden="false" customHeight="false" outlineLevel="0" collapsed="false">
      <c r="AU455" s="27"/>
      <c r="AV455" s="27"/>
      <c r="AX455" s="27"/>
    </row>
    <row r="456" customFormat="false" ht="15" hidden="false" customHeight="false" outlineLevel="0" collapsed="false">
      <c r="AU456" s="27"/>
      <c r="AV456" s="27"/>
      <c r="AX456" s="27"/>
    </row>
    <row r="457" customFormat="false" ht="15" hidden="false" customHeight="false" outlineLevel="0" collapsed="false">
      <c r="AU457" s="27"/>
      <c r="AV457" s="27"/>
      <c r="AX457" s="27"/>
    </row>
    <row r="458" customFormat="false" ht="15" hidden="false" customHeight="false" outlineLevel="0" collapsed="false">
      <c r="AU458" s="27"/>
      <c r="AV458" s="27"/>
      <c r="AX458" s="27"/>
    </row>
    <row r="459" customFormat="false" ht="15" hidden="false" customHeight="false" outlineLevel="0" collapsed="false">
      <c r="AU459" s="27"/>
      <c r="AV459" s="27"/>
      <c r="AX459" s="27"/>
    </row>
    <row r="460" customFormat="false" ht="15" hidden="false" customHeight="false" outlineLevel="0" collapsed="false">
      <c r="AU460" s="27"/>
      <c r="AV460" s="27"/>
      <c r="AX460" s="27"/>
    </row>
    <row r="461" customFormat="false" ht="15" hidden="false" customHeight="false" outlineLevel="0" collapsed="false">
      <c r="AU461" s="27"/>
      <c r="AV461" s="27"/>
      <c r="AX461" s="27"/>
    </row>
    <row r="462" customFormat="false" ht="15" hidden="false" customHeight="false" outlineLevel="0" collapsed="false">
      <c r="AU462" s="27"/>
      <c r="AV462" s="27"/>
      <c r="AX462" s="27"/>
    </row>
    <row r="463" customFormat="false" ht="15" hidden="false" customHeight="false" outlineLevel="0" collapsed="false">
      <c r="AU463" s="27"/>
      <c r="AV463" s="27"/>
      <c r="AX463" s="27"/>
    </row>
    <row r="464" customFormat="false" ht="15" hidden="false" customHeight="false" outlineLevel="0" collapsed="false">
      <c r="AU464" s="27"/>
      <c r="AV464" s="27"/>
      <c r="AX464" s="27"/>
    </row>
    <row r="465" customFormat="false" ht="15" hidden="false" customHeight="false" outlineLevel="0" collapsed="false">
      <c r="AU465" s="27"/>
      <c r="AV465" s="27"/>
      <c r="AX465" s="27"/>
    </row>
    <row r="466" customFormat="false" ht="15" hidden="false" customHeight="false" outlineLevel="0" collapsed="false">
      <c r="AU466" s="27"/>
      <c r="AV466" s="27"/>
      <c r="AX466" s="27"/>
    </row>
    <row r="467" customFormat="false" ht="15" hidden="false" customHeight="false" outlineLevel="0" collapsed="false">
      <c r="AU467" s="27"/>
      <c r="AV467" s="27"/>
      <c r="AX467" s="27"/>
    </row>
    <row r="468" customFormat="false" ht="15" hidden="false" customHeight="false" outlineLevel="0" collapsed="false">
      <c r="AU468" s="27"/>
      <c r="AV468" s="27"/>
      <c r="AX468" s="27"/>
    </row>
    <row r="469" customFormat="false" ht="15" hidden="false" customHeight="false" outlineLevel="0" collapsed="false">
      <c r="AU469" s="27"/>
      <c r="AV469" s="27"/>
      <c r="AX469" s="27"/>
    </row>
    <row r="470" customFormat="false" ht="15" hidden="false" customHeight="false" outlineLevel="0" collapsed="false">
      <c r="AU470" s="27"/>
      <c r="AV470" s="46"/>
      <c r="AX470" s="27"/>
    </row>
    <row r="471" customFormat="false" ht="15" hidden="false" customHeight="false" outlineLevel="0" collapsed="false">
      <c r="AU471" s="27"/>
      <c r="AV471" s="46"/>
      <c r="AX471" s="27"/>
    </row>
    <row r="472" customFormat="false" ht="15" hidden="false" customHeight="false" outlineLevel="0" collapsed="false">
      <c r="AU472" s="27"/>
      <c r="AV472" s="46"/>
      <c r="AX472" s="27"/>
    </row>
    <row r="473" customFormat="false" ht="15" hidden="false" customHeight="false" outlineLevel="0" collapsed="false">
      <c r="AU473" s="27"/>
      <c r="AV473" s="46"/>
      <c r="AX473" s="27"/>
    </row>
    <row r="474" customFormat="false" ht="15" hidden="false" customHeight="false" outlineLevel="0" collapsed="false">
      <c r="AU474" s="27"/>
      <c r="AV474" s="46"/>
      <c r="AX474" s="27"/>
    </row>
    <row r="475" customFormat="false" ht="15" hidden="false" customHeight="false" outlineLevel="0" collapsed="false">
      <c r="AU475" s="27"/>
      <c r="AV475" s="46"/>
      <c r="AX475" s="27"/>
    </row>
    <row r="476" customFormat="false" ht="15" hidden="false" customHeight="false" outlineLevel="0" collapsed="false">
      <c r="AU476" s="27"/>
      <c r="AV476" s="46"/>
      <c r="AX476" s="27"/>
    </row>
    <row r="477" customFormat="false" ht="15" hidden="false" customHeight="false" outlineLevel="0" collapsed="false">
      <c r="AU477" s="27"/>
      <c r="AV477" s="46"/>
      <c r="AX477" s="27"/>
    </row>
    <row r="478" customFormat="false" ht="15" hidden="false" customHeight="false" outlineLevel="0" collapsed="false">
      <c r="AU478" s="27"/>
      <c r="AV478" s="46"/>
      <c r="AX478" s="27"/>
    </row>
    <row r="479" customFormat="false" ht="15" hidden="false" customHeight="false" outlineLevel="0" collapsed="false">
      <c r="AU479" s="35"/>
      <c r="AV479" s="35"/>
      <c r="AX479" s="35"/>
    </row>
    <row r="480" customFormat="false" ht="15" hidden="false" customHeight="false" outlineLevel="0" collapsed="false">
      <c r="AU480" s="27"/>
      <c r="AV480" s="27"/>
      <c r="AX480" s="27"/>
    </row>
    <row r="481" customFormat="false" ht="15" hidden="false" customHeight="false" outlineLevel="0" collapsed="false">
      <c r="AU481" s="27"/>
      <c r="AV481" s="27"/>
      <c r="AX481" s="27"/>
    </row>
    <row r="482" customFormat="false" ht="15" hidden="false" customHeight="false" outlineLevel="0" collapsed="false">
      <c r="AU482" s="27"/>
      <c r="AV482" s="27"/>
      <c r="AX482" s="27"/>
    </row>
    <row r="483" customFormat="false" ht="15" hidden="false" customHeight="false" outlineLevel="0" collapsed="false">
      <c r="AU483" s="27"/>
      <c r="AV483" s="27"/>
      <c r="AX483" s="27"/>
    </row>
    <row r="484" customFormat="false" ht="15" hidden="false" customHeight="false" outlineLevel="0" collapsed="false">
      <c r="AU484" s="27"/>
      <c r="AV484" s="27"/>
      <c r="AX484" s="27"/>
    </row>
    <row r="485" customFormat="false" ht="15" hidden="false" customHeight="false" outlineLevel="0" collapsed="false">
      <c r="AU485" s="35"/>
      <c r="AV485" s="35"/>
      <c r="AX485" s="35"/>
    </row>
    <row r="486" customFormat="false" ht="15" hidden="false" customHeight="false" outlineLevel="0" collapsed="false">
      <c r="AU486" s="35"/>
      <c r="AV486" s="35"/>
      <c r="AX486" s="35"/>
    </row>
    <row r="487" customFormat="false" ht="15" hidden="false" customHeight="false" outlineLevel="0" collapsed="false">
      <c r="AU487" s="35"/>
      <c r="AV487" s="35"/>
      <c r="AX487" s="35"/>
    </row>
    <row r="488" customFormat="false" ht="15" hidden="false" customHeight="false" outlineLevel="0" collapsed="false">
      <c r="AU488" s="35"/>
      <c r="AV488" s="35"/>
      <c r="AX488" s="35"/>
    </row>
    <row r="489" customFormat="false" ht="15" hidden="false" customHeight="false" outlineLevel="0" collapsed="false">
      <c r="AU489" s="35"/>
      <c r="AV489" s="35"/>
      <c r="AX489" s="35"/>
    </row>
    <row r="490" customFormat="false" ht="15" hidden="false" customHeight="false" outlineLevel="0" collapsed="false">
      <c r="AU490" s="35"/>
      <c r="AV490" s="35"/>
      <c r="AX490" s="35"/>
    </row>
    <row r="491" customFormat="false" ht="15" hidden="false" customHeight="false" outlineLevel="0" collapsed="false">
      <c r="AU491" s="35"/>
      <c r="AV491" s="35"/>
      <c r="AX491" s="35"/>
    </row>
    <row r="492" customFormat="false" ht="15" hidden="false" customHeight="false" outlineLevel="0" collapsed="false">
      <c r="AU492" s="35"/>
      <c r="AV492" s="35"/>
      <c r="AX492" s="35"/>
    </row>
    <row r="493" customFormat="false" ht="15" hidden="false" customHeight="false" outlineLevel="0" collapsed="false">
      <c r="AU493" s="35"/>
      <c r="AV493" s="35"/>
      <c r="AX493" s="35"/>
    </row>
    <row r="494" customFormat="false" ht="15" hidden="false" customHeight="false" outlineLevel="0" collapsed="false">
      <c r="AU494" s="35"/>
      <c r="AV494" s="35"/>
      <c r="AX494" s="35"/>
    </row>
    <row r="495" customFormat="false" ht="15" hidden="false" customHeight="false" outlineLevel="0" collapsed="false">
      <c r="AU495" s="35"/>
      <c r="AV495" s="35"/>
      <c r="AX495" s="35"/>
    </row>
    <row r="496" customFormat="false" ht="15" hidden="false" customHeight="false" outlineLevel="0" collapsed="false">
      <c r="AU496" s="35"/>
      <c r="AV496" s="35"/>
      <c r="AX496" s="35"/>
    </row>
    <row r="497" customFormat="false" ht="15" hidden="false" customHeight="false" outlineLevel="0" collapsed="false">
      <c r="AU497" s="35"/>
      <c r="AV497" s="35"/>
      <c r="AX497" s="35"/>
    </row>
    <row r="498" customFormat="false" ht="15" hidden="false" customHeight="false" outlineLevel="0" collapsed="false">
      <c r="AU498" s="35"/>
      <c r="AV498" s="35"/>
      <c r="AX498" s="35"/>
    </row>
    <row r="499" customFormat="false" ht="15" hidden="false" customHeight="false" outlineLevel="0" collapsed="false">
      <c r="AU499" s="35"/>
      <c r="AV499" s="35"/>
      <c r="AX499" s="35"/>
    </row>
    <row r="500" customFormat="false" ht="15" hidden="false" customHeight="false" outlineLevel="0" collapsed="false">
      <c r="AU500" s="35"/>
      <c r="AV500" s="35"/>
      <c r="AX500" s="35"/>
    </row>
    <row r="501" customFormat="false" ht="15" hidden="false" customHeight="false" outlineLevel="0" collapsed="false">
      <c r="AU501" s="35"/>
      <c r="AV501" s="35"/>
      <c r="AX501" s="35"/>
    </row>
    <row r="502" customFormat="false" ht="15" hidden="false" customHeight="false" outlineLevel="0" collapsed="false">
      <c r="AU502" s="35"/>
      <c r="AV502" s="35"/>
      <c r="AX502" s="35"/>
    </row>
    <row r="503" customFormat="false" ht="15" hidden="false" customHeight="false" outlineLevel="0" collapsed="false">
      <c r="AU503" s="35"/>
      <c r="AV503" s="35"/>
      <c r="AX503" s="35"/>
    </row>
    <row r="504" customFormat="false" ht="15" hidden="false" customHeight="false" outlineLevel="0" collapsed="false">
      <c r="AU504" s="35"/>
      <c r="AV504" s="35"/>
      <c r="AX504" s="35"/>
    </row>
    <row r="505" customFormat="false" ht="15" hidden="false" customHeight="false" outlineLevel="0" collapsed="false">
      <c r="AU505" s="35"/>
      <c r="AV505" s="35"/>
      <c r="AX505" s="35"/>
    </row>
    <row r="506" customFormat="false" ht="15" hidden="false" customHeight="false" outlineLevel="0" collapsed="false">
      <c r="AU506" s="35"/>
      <c r="AV506" s="35"/>
      <c r="AX506" s="35"/>
    </row>
    <row r="507" customFormat="false" ht="15" hidden="false" customHeight="false" outlineLevel="0" collapsed="false">
      <c r="AU507" s="35"/>
      <c r="AV507" s="35"/>
      <c r="AX507" s="35"/>
    </row>
    <row r="508" customFormat="false" ht="15" hidden="false" customHeight="false" outlineLevel="0" collapsed="false">
      <c r="AU508" s="35"/>
      <c r="AV508" s="35"/>
      <c r="AX508" s="35"/>
    </row>
    <row r="509" customFormat="false" ht="15" hidden="false" customHeight="false" outlineLevel="0" collapsed="false">
      <c r="AU509" s="35"/>
      <c r="AV509" s="35"/>
      <c r="AX509" s="35"/>
    </row>
    <row r="510" customFormat="false" ht="15" hidden="false" customHeight="false" outlineLevel="0" collapsed="false">
      <c r="AU510" s="35"/>
      <c r="AV510" s="35"/>
      <c r="AX510" s="35"/>
    </row>
    <row r="511" customFormat="false" ht="15" hidden="false" customHeight="false" outlineLevel="0" collapsed="false">
      <c r="AU511" s="35"/>
      <c r="AV511" s="35"/>
      <c r="AX511" s="35"/>
    </row>
    <row r="512" customFormat="false" ht="15" hidden="false" customHeight="false" outlineLevel="0" collapsed="false">
      <c r="AU512" s="35"/>
      <c r="AV512" s="35"/>
      <c r="AX512" s="35"/>
    </row>
    <row r="513" customFormat="false" ht="15" hidden="false" customHeight="false" outlineLevel="0" collapsed="false">
      <c r="AU513" s="35"/>
      <c r="AV513" s="35"/>
      <c r="AX513" s="35"/>
    </row>
    <row r="514" customFormat="false" ht="15" hidden="false" customHeight="false" outlineLevel="0" collapsed="false">
      <c r="AU514" s="27"/>
      <c r="AV514" s="27"/>
      <c r="AX514" s="27"/>
    </row>
    <row r="515" customFormat="false" ht="15" hidden="false" customHeight="false" outlineLevel="0" collapsed="false">
      <c r="AU515" s="27"/>
      <c r="AV515" s="27"/>
      <c r="AX515" s="27"/>
    </row>
    <row r="516" customFormat="false" ht="15" hidden="false" customHeight="false" outlineLevel="0" collapsed="false">
      <c r="AU516" s="27"/>
      <c r="AV516" s="27"/>
      <c r="AX516" s="27"/>
    </row>
    <row r="517" customFormat="false" ht="15" hidden="false" customHeight="false" outlineLevel="0" collapsed="false">
      <c r="AU517" s="27"/>
      <c r="AV517" s="27"/>
      <c r="AX517" s="27"/>
    </row>
    <row r="518" customFormat="false" ht="15" hidden="false" customHeight="false" outlineLevel="0" collapsed="false">
      <c r="AU518" s="27"/>
      <c r="AV518" s="27"/>
      <c r="AX518" s="27"/>
    </row>
    <row r="519" customFormat="false" ht="15" hidden="false" customHeight="false" outlineLevel="0" collapsed="false">
      <c r="AU519" s="27"/>
      <c r="AV519" s="27"/>
      <c r="AX519" s="27"/>
    </row>
    <row r="520" customFormat="false" ht="15" hidden="false" customHeight="false" outlineLevel="0" collapsed="false">
      <c r="AU520" s="27"/>
      <c r="AV520" s="27"/>
      <c r="AX520" s="27"/>
    </row>
    <row r="521" customFormat="false" ht="15" hidden="false" customHeight="false" outlineLevel="0" collapsed="false">
      <c r="AU521" s="27"/>
      <c r="AV521" s="27"/>
      <c r="AX521" s="27"/>
    </row>
    <row r="522" customFormat="false" ht="15" hidden="false" customHeight="false" outlineLevel="0" collapsed="false">
      <c r="AU522" s="27"/>
      <c r="AV522" s="27"/>
      <c r="AX522" s="27"/>
    </row>
    <row r="523" customFormat="false" ht="15" hidden="false" customHeight="false" outlineLevel="0" collapsed="false">
      <c r="AU523" s="27"/>
      <c r="AV523" s="27"/>
      <c r="AX523" s="27"/>
    </row>
    <row r="524" customFormat="false" ht="15" hidden="false" customHeight="false" outlineLevel="0" collapsed="false">
      <c r="AU524" s="27"/>
      <c r="AV524" s="27"/>
      <c r="AX524" s="27"/>
    </row>
    <row r="525" customFormat="false" ht="15" hidden="false" customHeight="false" outlineLevel="0" collapsed="false">
      <c r="AU525" s="27"/>
      <c r="AV525" s="27"/>
      <c r="AX525" s="27"/>
    </row>
    <row r="526" customFormat="false" ht="15" hidden="false" customHeight="false" outlineLevel="0" collapsed="false">
      <c r="AU526" s="27"/>
      <c r="AV526" s="27"/>
      <c r="AX526" s="27"/>
    </row>
    <row r="527" customFormat="false" ht="15" hidden="false" customHeight="false" outlineLevel="0" collapsed="false">
      <c r="AU527" s="27"/>
      <c r="AV527" s="27"/>
      <c r="AX527" s="27"/>
    </row>
    <row r="528" customFormat="false" ht="15" hidden="false" customHeight="false" outlineLevel="0" collapsed="false">
      <c r="AU528" s="27"/>
      <c r="AV528" s="27"/>
      <c r="AX528" s="27"/>
    </row>
    <row r="529" customFormat="false" ht="15" hidden="false" customHeight="false" outlineLevel="0" collapsed="false">
      <c r="AU529" s="27"/>
      <c r="AV529" s="27"/>
      <c r="AX529" s="27"/>
    </row>
    <row r="530" customFormat="false" ht="15" hidden="false" customHeight="false" outlineLevel="0" collapsed="false">
      <c r="AU530" s="27"/>
      <c r="AV530" s="27"/>
      <c r="AX530" s="27"/>
    </row>
    <row r="531" customFormat="false" ht="15" hidden="false" customHeight="false" outlineLevel="0" collapsed="false">
      <c r="AU531" s="27"/>
      <c r="AV531" s="27"/>
      <c r="AX531" s="27"/>
    </row>
    <row r="532" customFormat="false" ht="15" hidden="false" customHeight="false" outlineLevel="0" collapsed="false">
      <c r="AU532" s="27"/>
      <c r="AV532" s="27"/>
      <c r="AX532" s="27"/>
    </row>
    <row r="533" customFormat="false" ht="15" hidden="false" customHeight="false" outlineLevel="0" collapsed="false">
      <c r="AU533" s="27"/>
      <c r="AV533" s="27"/>
      <c r="AX533" s="27"/>
    </row>
    <row r="534" customFormat="false" ht="15" hidden="false" customHeight="false" outlineLevel="0" collapsed="false">
      <c r="AU534" s="27"/>
      <c r="AV534" s="27"/>
      <c r="AX534" s="27"/>
    </row>
    <row r="535" customFormat="false" ht="15" hidden="false" customHeight="false" outlineLevel="0" collapsed="false">
      <c r="AU535" s="27"/>
      <c r="AV535" s="27"/>
      <c r="AX535" s="27"/>
    </row>
    <row r="536" customFormat="false" ht="15" hidden="false" customHeight="false" outlineLevel="0" collapsed="false">
      <c r="AU536" s="27"/>
      <c r="AV536" s="27"/>
      <c r="AX536" s="27"/>
    </row>
    <row r="537" customFormat="false" ht="15" hidden="false" customHeight="false" outlineLevel="0" collapsed="false">
      <c r="AU537" s="27"/>
      <c r="AV537" s="27"/>
      <c r="AX537" s="27"/>
    </row>
    <row r="538" customFormat="false" ht="15" hidden="false" customHeight="false" outlineLevel="0" collapsed="false">
      <c r="AU538" s="27"/>
      <c r="AV538" s="27"/>
      <c r="AX538" s="27"/>
    </row>
    <row r="539" customFormat="false" ht="15" hidden="false" customHeight="false" outlineLevel="0" collapsed="false">
      <c r="AU539" s="27"/>
      <c r="AV539" s="27"/>
      <c r="AX539" s="27"/>
    </row>
    <row r="540" customFormat="false" ht="15" hidden="false" customHeight="false" outlineLevel="0" collapsed="false">
      <c r="AU540" s="27"/>
      <c r="AV540" s="27"/>
      <c r="AX540" s="27"/>
    </row>
    <row r="541" customFormat="false" ht="15" hidden="false" customHeight="false" outlineLevel="0" collapsed="false">
      <c r="AU541" s="27"/>
      <c r="AV541" s="27"/>
      <c r="AX541" s="27"/>
    </row>
    <row r="542" customFormat="false" ht="15" hidden="false" customHeight="false" outlineLevel="0" collapsed="false">
      <c r="AU542" s="27"/>
      <c r="AV542" s="27"/>
      <c r="AX542" s="27"/>
    </row>
    <row r="543" customFormat="false" ht="15" hidden="false" customHeight="false" outlineLevel="0" collapsed="false">
      <c r="AU543" s="27"/>
      <c r="AV543" s="27"/>
      <c r="AX543" s="27"/>
    </row>
    <row r="544" customFormat="false" ht="15" hidden="false" customHeight="false" outlineLevel="0" collapsed="false">
      <c r="AU544" s="27"/>
      <c r="AV544" s="27"/>
      <c r="AX544" s="27"/>
    </row>
    <row r="545" customFormat="false" ht="15" hidden="false" customHeight="false" outlineLevel="0" collapsed="false">
      <c r="AU545" s="27"/>
      <c r="AV545" s="27"/>
      <c r="AX545" s="27"/>
    </row>
    <row r="546" customFormat="false" ht="15" hidden="false" customHeight="false" outlineLevel="0" collapsed="false">
      <c r="AU546" s="35"/>
      <c r="AV546" s="35"/>
      <c r="AX546" s="35"/>
    </row>
    <row r="547" customFormat="false" ht="15" hidden="false" customHeight="false" outlineLevel="0" collapsed="false">
      <c r="AU547" s="27"/>
      <c r="AV547" s="27"/>
      <c r="AX547" s="27"/>
    </row>
    <row r="548" customFormat="false" ht="15" hidden="false" customHeight="false" outlineLevel="0" collapsed="false">
      <c r="AU548" s="27"/>
      <c r="AV548" s="27"/>
      <c r="AX548" s="27"/>
    </row>
    <row r="549" customFormat="false" ht="15" hidden="false" customHeight="false" outlineLevel="0" collapsed="false">
      <c r="AU549" s="27"/>
      <c r="AV549" s="27"/>
      <c r="AX549" s="27"/>
    </row>
    <row r="550" customFormat="false" ht="15" hidden="false" customHeight="false" outlineLevel="0" collapsed="false">
      <c r="AU550" s="27"/>
      <c r="AV550" s="27"/>
      <c r="AX550" s="27"/>
    </row>
    <row r="551" customFormat="false" ht="15" hidden="false" customHeight="false" outlineLevel="0" collapsed="false">
      <c r="AU551" s="27"/>
      <c r="AV551" s="27"/>
      <c r="AX551" s="27"/>
    </row>
    <row r="552" customFormat="false" ht="15" hidden="false" customHeight="false" outlineLevel="0" collapsed="false">
      <c r="AU552" s="27"/>
      <c r="AV552" s="27"/>
      <c r="AX552" s="27"/>
    </row>
    <row r="553" customFormat="false" ht="15" hidden="false" customHeight="false" outlineLevel="0" collapsed="false">
      <c r="AU553" s="27"/>
      <c r="AV553" s="27"/>
      <c r="AX553" s="27"/>
    </row>
    <row r="554" customFormat="false" ht="15" hidden="false" customHeight="false" outlineLevel="0" collapsed="false">
      <c r="AU554" s="27"/>
      <c r="AV554" s="27"/>
      <c r="AX554" s="27"/>
    </row>
    <row r="555" customFormat="false" ht="15" hidden="false" customHeight="false" outlineLevel="0" collapsed="false">
      <c r="AU555" s="27"/>
      <c r="AV555" s="27"/>
      <c r="AX555" s="27"/>
    </row>
    <row r="556" customFormat="false" ht="15" hidden="false" customHeight="false" outlineLevel="0" collapsed="false">
      <c r="AU556" s="27"/>
      <c r="AV556" s="27"/>
      <c r="AX556" s="27"/>
    </row>
    <row r="557" customFormat="false" ht="15" hidden="false" customHeight="false" outlineLevel="0" collapsed="false">
      <c r="AU557" s="27"/>
      <c r="AV557" s="27"/>
      <c r="AX557" s="27"/>
    </row>
    <row r="558" customFormat="false" ht="15" hidden="false" customHeight="false" outlineLevel="0" collapsed="false">
      <c r="AU558" s="27"/>
      <c r="AV558" s="27"/>
      <c r="AX558" s="27"/>
    </row>
    <row r="559" customFormat="false" ht="15" hidden="false" customHeight="false" outlineLevel="0" collapsed="false">
      <c r="AU559" s="27"/>
      <c r="AV559" s="27"/>
      <c r="AX559" s="27"/>
    </row>
    <row r="560" customFormat="false" ht="15" hidden="false" customHeight="false" outlineLevel="0" collapsed="false">
      <c r="AU560" s="27"/>
      <c r="AV560" s="27"/>
      <c r="AX560" s="27"/>
    </row>
    <row r="561" customFormat="false" ht="15" hidden="false" customHeight="false" outlineLevel="0" collapsed="false">
      <c r="AU561" s="27"/>
      <c r="AV561" s="27"/>
      <c r="AX561" s="27"/>
    </row>
    <row r="562" customFormat="false" ht="15" hidden="false" customHeight="false" outlineLevel="0" collapsed="false">
      <c r="AU562" s="27"/>
      <c r="AV562" s="27"/>
      <c r="AX562" s="27"/>
    </row>
    <row r="563" customFormat="false" ht="15" hidden="false" customHeight="false" outlineLevel="0" collapsed="false">
      <c r="AU563" s="27"/>
      <c r="AV563" s="27"/>
      <c r="AX563" s="27"/>
    </row>
    <row r="564" customFormat="false" ht="15" hidden="false" customHeight="false" outlineLevel="0" collapsed="false">
      <c r="AU564" s="27"/>
      <c r="AV564" s="27"/>
      <c r="AX564" s="27"/>
    </row>
    <row r="565" customFormat="false" ht="15" hidden="false" customHeight="false" outlineLevel="0" collapsed="false">
      <c r="AU565" s="27"/>
      <c r="AV565" s="27"/>
      <c r="AX565" s="27"/>
    </row>
    <row r="566" customFormat="false" ht="15" hidden="false" customHeight="false" outlineLevel="0" collapsed="false">
      <c r="AU566" s="27"/>
      <c r="AV566" s="27"/>
      <c r="AX566" s="27"/>
    </row>
    <row r="567" customFormat="false" ht="15" hidden="false" customHeight="false" outlineLevel="0" collapsed="false">
      <c r="AU567" s="27"/>
      <c r="AV567" s="27"/>
      <c r="AX567" s="27"/>
    </row>
    <row r="568" customFormat="false" ht="15" hidden="false" customHeight="false" outlineLevel="0" collapsed="false">
      <c r="AU568" s="27"/>
      <c r="AV568" s="27"/>
      <c r="AX568" s="27"/>
    </row>
    <row r="569" customFormat="false" ht="15" hidden="false" customHeight="false" outlineLevel="0" collapsed="false">
      <c r="AU569" s="27"/>
      <c r="AV569" s="27"/>
      <c r="AX569" s="27"/>
    </row>
    <row r="570" customFormat="false" ht="15" hidden="false" customHeight="false" outlineLevel="0" collapsed="false">
      <c r="AU570" s="27"/>
      <c r="AV570" s="27"/>
      <c r="AX570" s="27"/>
    </row>
    <row r="571" customFormat="false" ht="15" hidden="false" customHeight="false" outlineLevel="0" collapsed="false">
      <c r="AU571" s="27"/>
      <c r="AV571" s="27"/>
      <c r="AX571" s="27"/>
    </row>
    <row r="572" customFormat="false" ht="15" hidden="false" customHeight="false" outlineLevel="0" collapsed="false">
      <c r="AU572" s="27"/>
      <c r="AV572" s="27"/>
      <c r="AX572" s="27"/>
    </row>
    <row r="573" customFormat="false" ht="15" hidden="false" customHeight="false" outlineLevel="0" collapsed="false">
      <c r="AU573" s="27"/>
      <c r="AV573" s="27"/>
      <c r="AX573" s="27"/>
    </row>
    <row r="574" customFormat="false" ht="15" hidden="false" customHeight="false" outlineLevel="0" collapsed="false">
      <c r="AU574" s="27"/>
      <c r="AV574" s="27"/>
      <c r="AX574" s="27"/>
    </row>
    <row r="575" customFormat="false" ht="15" hidden="false" customHeight="false" outlineLevel="0" collapsed="false">
      <c r="AU575" s="27"/>
      <c r="AV575" s="27"/>
      <c r="AX575" s="27"/>
    </row>
    <row r="576" customFormat="false" ht="15" hidden="false" customHeight="false" outlineLevel="0" collapsed="false">
      <c r="AU576" s="27"/>
      <c r="AV576" s="27"/>
      <c r="AX576" s="27"/>
    </row>
    <row r="577" customFormat="false" ht="15" hidden="false" customHeight="false" outlineLevel="0" collapsed="false">
      <c r="AU577" s="27"/>
      <c r="AV577" s="27"/>
      <c r="AX577" s="27"/>
    </row>
    <row r="578" customFormat="false" ht="15" hidden="false" customHeight="false" outlineLevel="0" collapsed="false">
      <c r="AU578" s="27"/>
      <c r="AV578" s="27"/>
      <c r="AX578" s="27"/>
    </row>
    <row r="579" customFormat="false" ht="15" hidden="false" customHeight="false" outlineLevel="0" collapsed="false">
      <c r="AU579" s="27"/>
      <c r="AV579" s="27"/>
      <c r="AX579" s="27"/>
    </row>
    <row r="580" customFormat="false" ht="15" hidden="false" customHeight="false" outlineLevel="0" collapsed="false">
      <c r="AU580" s="27"/>
      <c r="AV580" s="27"/>
      <c r="AX580" s="27"/>
    </row>
    <row r="581" customFormat="false" ht="15" hidden="false" customHeight="false" outlineLevel="0" collapsed="false">
      <c r="AU581" s="27"/>
      <c r="AV581" s="27"/>
      <c r="AX581" s="27"/>
    </row>
    <row r="582" customFormat="false" ht="15" hidden="false" customHeight="false" outlineLevel="0" collapsed="false">
      <c r="AU582" s="27"/>
      <c r="AV582" s="27"/>
      <c r="AX582" s="27"/>
    </row>
    <row r="583" customFormat="false" ht="15" hidden="false" customHeight="false" outlineLevel="0" collapsed="false">
      <c r="AU583" s="27"/>
      <c r="AV583" s="27"/>
      <c r="AX583" s="27"/>
    </row>
    <row r="584" customFormat="false" ht="15" hidden="false" customHeight="false" outlineLevel="0" collapsed="false">
      <c r="AU584" s="27"/>
      <c r="AV584" s="27"/>
      <c r="AX584" s="27"/>
    </row>
    <row r="585" customFormat="false" ht="15" hidden="false" customHeight="false" outlineLevel="0" collapsed="false">
      <c r="AU585" s="27"/>
      <c r="AV585" s="27"/>
      <c r="AX585" s="27"/>
    </row>
    <row r="586" customFormat="false" ht="15" hidden="false" customHeight="false" outlineLevel="0" collapsed="false">
      <c r="AU586" s="27"/>
      <c r="AV586" s="27"/>
      <c r="AX586" s="27"/>
    </row>
    <row r="587" customFormat="false" ht="15" hidden="false" customHeight="false" outlineLevel="0" collapsed="false">
      <c r="AU587" s="27"/>
      <c r="AV587" s="27"/>
      <c r="AX587" s="27"/>
    </row>
    <row r="588" customFormat="false" ht="15" hidden="false" customHeight="false" outlineLevel="0" collapsed="false">
      <c r="AU588" s="27"/>
      <c r="AV588" s="27"/>
      <c r="AX588" s="27"/>
    </row>
    <row r="589" customFormat="false" ht="15" hidden="false" customHeight="false" outlineLevel="0" collapsed="false">
      <c r="AU589" s="27"/>
      <c r="AV589" s="27"/>
      <c r="AX589" s="27"/>
    </row>
    <row r="590" customFormat="false" ht="15" hidden="false" customHeight="false" outlineLevel="0" collapsed="false">
      <c r="AU590" s="27"/>
      <c r="AV590" s="27"/>
      <c r="AX590" s="27"/>
    </row>
    <row r="591" customFormat="false" ht="15" hidden="false" customHeight="false" outlineLevel="0" collapsed="false">
      <c r="AU591" s="27"/>
      <c r="AV591" s="27"/>
      <c r="AX591" s="27"/>
    </row>
    <row r="592" customFormat="false" ht="15" hidden="false" customHeight="false" outlineLevel="0" collapsed="false">
      <c r="AU592" s="27"/>
      <c r="AV592" s="27"/>
      <c r="AX592" s="27"/>
    </row>
    <row r="593" customFormat="false" ht="15" hidden="false" customHeight="false" outlineLevel="0" collapsed="false">
      <c r="AU593" s="27"/>
      <c r="AV593" s="27"/>
      <c r="AX593" s="27"/>
    </row>
    <row r="594" customFormat="false" ht="15" hidden="false" customHeight="false" outlineLevel="0" collapsed="false">
      <c r="AU594" s="27"/>
      <c r="AV594" s="27"/>
      <c r="AX594" s="27"/>
    </row>
    <row r="595" customFormat="false" ht="15" hidden="false" customHeight="false" outlineLevel="0" collapsed="false">
      <c r="AU595" s="27"/>
      <c r="AV595" s="27"/>
      <c r="AX595" s="27"/>
    </row>
    <row r="596" customFormat="false" ht="15" hidden="false" customHeight="false" outlineLevel="0" collapsed="false">
      <c r="AU596" s="27"/>
      <c r="AV596" s="27"/>
      <c r="AX596" s="27"/>
    </row>
    <row r="597" customFormat="false" ht="15" hidden="false" customHeight="false" outlineLevel="0" collapsed="false">
      <c r="AU597" s="27"/>
      <c r="AV597" s="27"/>
      <c r="AX597" s="27"/>
    </row>
    <row r="598" customFormat="false" ht="15" hidden="false" customHeight="false" outlineLevel="0" collapsed="false">
      <c r="AU598" s="27"/>
      <c r="AV598" s="27"/>
      <c r="AX598" s="27"/>
    </row>
    <row r="599" customFormat="false" ht="15" hidden="false" customHeight="false" outlineLevel="0" collapsed="false">
      <c r="AU599" s="27"/>
      <c r="AV599" s="27"/>
      <c r="AX599" s="27"/>
    </row>
    <row r="600" customFormat="false" ht="15" hidden="false" customHeight="false" outlineLevel="0" collapsed="false">
      <c r="AU600" s="35"/>
      <c r="AV600" s="35"/>
      <c r="AX600" s="35"/>
    </row>
    <row r="601" customFormat="false" ht="15" hidden="false" customHeight="false" outlineLevel="0" collapsed="false">
      <c r="AU601" s="35"/>
      <c r="AV601" s="35"/>
      <c r="AX601" s="35"/>
    </row>
    <row r="602" customFormat="false" ht="15" hidden="false" customHeight="false" outlineLevel="0" collapsed="false">
      <c r="AU602" s="35"/>
      <c r="AV602" s="35"/>
      <c r="AX602" s="35"/>
    </row>
    <row r="603" customFormat="false" ht="15" hidden="false" customHeight="false" outlineLevel="0" collapsed="false">
      <c r="AU603" s="35"/>
      <c r="AV603" s="35"/>
      <c r="AX603" s="35"/>
    </row>
    <row r="604" customFormat="false" ht="15" hidden="false" customHeight="false" outlineLevel="0" collapsed="false">
      <c r="AU604" s="35"/>
      <c r="AV604" s="35"/>
      <c r="AX604" s="35"/>
    </row>
    <row r="605" customFormat="false" ht="15" hidden="false" customHeight="false" outlineLevel="0" collapsed="false">
      <c r="AU605" s="27"/>
      <c r="AV605" s="27"/>
      <c r="AX605" s="27"/>
    </row>
    <row r="606" customFormat="false" ht="15" hidden="false" customHeight="false" outlineLevel="0" collapsed="false">
      <c r="AU606" s="27"/>
      <c r="AV606" s="27"/>
      <c r="AX606" s="27"/>
    </row>
    <row r="607" customFormat="false" ht="15" hidden="false" customHeight="false" outlineLevel="0" collapsed="false">
      <c r="AU607" s="27"/>
      <c r="AV607" s="27"/>
      <c r="AX607" s="27"/>
    </row>
    <row r="608" customFormat="false" ht="15" hidden="false" customHeight="false" outlineLevel="0" collapsed="false">
      <c r="AU608" s="27"/>
      <c r="AV608" s="27"/>
      <c r="AX608" s="27"/>
    </row>
    <row r="609" customFormat="false" ht="15" hidden="false" customHeight="false" outlineLevel="0" collapsed="false">
      <c r="AU609" s="27"/>
      <c r="AV609" s="27"/>
      <c r="AX609" s="27"/>
    </row>
    <row r="610" customFormat="false" ht="15" hidden="false" customHeight="false" outlineLevel="0" collapsed="false">
      <c r="AU610" s="35"/>
      <c r="AV610" s="35"/>
      <c r="AX610" s="35"/>
    </row>
    <row r="611" customFormat="false" ht="15" hidden="false" customHeight="false" outlineLevel="0" collapsed="false">
      <c r="AU611" s="35"/>
      <c r="AV611" s="35"/>
      <c r="AX611" s="35"/>
    </row>
    <row r="612" customFormat="false" ht="15" hidden="false" customHeight="false" outlineLevel="0" collapsed="false">
      <c r="AU612" s="35"/>
      <c r="AV612" s="35"/>
      <c r="AX612" s="35"/>
    </row>
    <row r="613" customFormat="false" ht="15" hidden="false" customHeight="false" outlineLevel="0" collapsed="false">
      <c r="AU613" s="35"/>
      <c r="AV613" s="35"/>
      <c r="AX613" s="35"/>
    </row>
    <row r="614" customFormat="false" ht="15" hidden="false" customHeight="false" outlineLevel="0" collapsed="false">
      <c r="AU614" s="35"/>
      <c r="AV614" s="35"/>
      <c r="AX614" s="35"/>
    </row>
    <row r="615" customFormat="false" ht="15" hidden="false" customHeight="false" outlineLevel="0" collapsed="false">
      <c r="AU615" s="27"/>
      <c r="AV615" s="27"/>
      <c r="AX615" s="27"/>
    </row>
    <row r="616" customFormat="false" ht="15" hidden="false" customHeight="false" outlineLevel="0" collapsed="false">
      <c r="AU616" s="27"/>
      <c r="AV616" s="27"/>
      <c r="AX616" s="27"/>
    </row>
    <row r="617" customFormat="false" ht="15" hidden="false" customHeight="false" outlineLevel="0" collapsed="false">
      <c r="AU617" s="27"/>
      <c r="AV617" s="27"/>
      <c r="AX617" s="27"/>
    </row>
    <row r="618" customFormat="false" ht="15" hidden="false" customHeight="false" outlineLevel="0" collapsed="false">
      <c r="AU618" s="27"/>
      <c r="AV618" s="27"/>
      <c r="AX618" s="27"/>
    </row>
    <row r="619" customFormat="false" ht="15" hidden="false" customHeight="false" outlineLevel="0" collapsed="false">
      <c r="AU619" s="27"/>
      <c r="AV619" s="27"/>
      <c r="AX619" s="27"/>
    </row>
    <row r="620" customFormat="false" ht="15" hidden="false" customHeight="false" outlineLevel="0" collapsed="false">
      <c r="AU620" s="27"/>
      <c r="AV620" s="27"/>
      <c r="AX620" s="27"/>
    </row>
    <row r="621" customFormat="false" ht="15" hidden="false" customHeight="false" outlineLevel="0" collapsed="false">
      <c r="AU621" s="27"/>
      <c r="AV621" s="27"/>
      <c r="AX621" s="27"/>
    </row>
    <row r="622" customFormat="false" ht="15" hidden="false" customHeight="false" outlineLevel="0" collapsed="false">
      <c r="AU622" s="27"/>
      <c r="AV622" s="27"/>
      <c r="AX622" s="27"/>
    </row>
    <row r="623" customFormat="false" ht="15" hidden="false" customHeight="false" outlineLevel="0" collapsed="false">
      <c r="AU623" s="27"/>
      <c r="AV623" s="27"/>
      <c r="AX623" s="27"/>
    </row>
    <row r="624" customFormat="false" ht="15" hidden="false" customHeight="false" outlineLevel="0" collapsed="false">
      <c r="AU624" s="27"/>
      <c r="AV624" s="27"/>
      <c r="AX624" s="27"/>
    </row>
    <row r="625" customFormat="false" ht="15" hidden="false" customHeight="false" outlineLevel="0" collapsed="false">
      <c r="AU625" s="35"/>
      <c r="AV625" s="35"/>
      <c r="AX625" s="35"/>
    </row>
    <row r="626" customFormat="false" ht="15" hidden="false" customHeight="false" outlineLevel="0" collapsed="false">
      <c r="AU626" s="35"/>
      <c r="AV626" s="35"/>
      <c r="AX626" s="35"/>
    </row>
    <row r="627" customFormat="false" ht="15" hidden="false" customHeight="false" outlineLevel="0" collapsed="false">
      <c r="AU627" s="35"/>
      <c r="AV627" s="35"/>
      <c r="AX627" s="35"/>
    </row>
    <row r="628" customFormat="false" ht="15" hidden="false" customHeight="false" outlineLevel="0" collapsed="false">
      <c r="AU628" s="35"/>
      <c r="AV628" s="35"/>
      <c r="AX628" s="35"/>
    </row>
    <row r="629" customFormat="false" ht="15" hidden="false" customHeight="false" outlineLevel="0" collapsed="false">
      <c r="AU629" s="35"/>
      <c r="AV629" s="35"/>
      <c r="AX629" s="35"/>
    </row>
    <row r="630" customFormat="false" ht="15" hidden="false" customHeight="false" outlineLevel="0" collapsed="false">
      <c r="AU630" s="35"/>
      <c r="AV630" s="35"/>
      <c r="AX630" s="35"/>
    </row>
    <row r="631" customFormat="false" ht="15" hidden="false" customHeight="false" outlineLevel="0" collapsed="false">
      <c r="AU631" s="27"/>
      <c r="AV631" s="27"/>
      <c r="AX631" s="27"/>
    </row>
    <row r="632" customFormat="false" ht="15" hidden="false" customHeight="false" outlineLevel="0" collapsed="false">
      <c r="AU632" s="27"/>
      <c r="AV632" s="27"/>
      <c r="AX632" s="27"/>
    </row>
    <row r="633" customFormat="false" ht="15" hidden="false" customHeight="false" outlineLevel="0" collapsed="false">
      <c r="AU633" s="27"/>
      <c r="AV633" s="27"/>
      <c r="AX633" s="27"/>
    </row>
    <row r="634" customFormat="false" ht="15" hidden="false" customHeight="false" outlineLevel="0" collapsed="false">
      <c r="AU634" s="27"/>
      <c r="AV634" s="27"/>
      <c r="AX634" s="27"/>
    </row>
    <row r="635" customFormat="false" ht="15" hidden="false" customHeight="false" outlineLevel="0" collapsed="false">
      <c r="AU635" s="27"/>
      <c r="AV635" s="27"/>
      <c r="AX635" s="27"/>
    </row>
    <row r="636" customFormat="false" ht="15" hidden="false" customHeight="false" outlineLevel="0" collapsed="false">
      <c r="AU636" s="27"/>
      <c r="AV636" s="27"/>
      <c r="AX636" s="27"/>
    </row>
    <row r="637" customFormat="false" ht="15" hidden="false" customHeight="false" outlineLevel="0" collapsed="false">
      <c r="AU637" s="27"/>
      <c r="AV637" s="27"/>
      <c r="AX637" s="27"/>
    </row>
    <row r="638" customFormat="false" ht="15" hidden="false" customHeight="false" outlineLevel="0" collapsed="false">
      <c r="AU638" s="27"/>
      <c r="AV638" s="27"/>
      <c r="AX638" s="27"/>
    </row>
    <row r="639" customFormat="false" ht="15" hidden="false" customHeight="false" outlineLevel="0" collapsed="false">
      <c r="AU639" s="27"/>
      <c r="AV639" s="27"/>
      <c r="AX639" s="27"/>
    </row>
    <row r="640" customFormat="false" ht="15" hidden="false" customHeight="false" outlineLevel="0" collapsed="false">
      <c r="AU640" s="27"/>
      <c r="AV640" s="27"/>
      <c r="AX640" s="27"/>
    </row>
    <row r="641" customFormat="false" ht="15" hidden="false" customHeight="false" outlineLevel="0" collapsed="false">
      <c r="AU641" s="27"/>
      <c r="AV641" s="27"/>
      <c r="AX641" s="27"/>
    </row>
    <row r="642" customFormat="false" ht="15" hidden="false" customHeight="false" outlineLevel="0" collapsed="false">
      <c r="AU642" s="27"/>
      <c r="AV642" s="27"/>
      <c r="AX642" s="27"/>
    </row>
    <row r="643" customFormat="false" ht="15" hidden="false" customHeight="false" outlineLevel="0" collapsed="false">
      <c r="AU643" s="27"/>
      <c r="AV643" s="27"/>
      <c r="AX643" s="27"/>
    </row>
    <row r="644" customFormat="false" ht="15" hidden="false" customHeight="false" outlineLevel="0" collapsed="false">
      <c r="AU644" s="27"/>
      <c r="AV644" s="27"/>
      <c r="AX644" s="27"/>
    </row>
    <row r="645" customFormat="false" ht="15" hidden="false" customHeight="false" outlineLevel="0" collapsed="false">
      <c r="AU645" s="27"/>
      <c r="AV645" s="27"/>
      <c r="AX645" s="27"/>
    </row>
    <row r="646" customFormat="false" ht="15" hidden="false" customHeight="false" outlineLevel="0" collapsed="false">
      <c r="AU646" s="27"/>
      <c r="AV646" s="27"/>
      <c r="AX646" s="27"/>
    </row>
    <row r="647" customFormat="false" ht="15" hidden="false" customHeight="false" outlineLevel="0" collapsed="false">
      <c r="AU647" s="27"/>
      <c r="AV647" s="27"/>
      <c r="AX647" s="27"/>
    </row>
    <row r="648" customFormat="false" ht="15" hidden="false" customHeight="false" outlineLevel="0" collapsed="false">
      <c r="AU648" s="27"/>
      <c r="AV648" s="27"/>
      <c r="AX648" s="27"/>
    </row>
    <row r="649" customFormat="false" ht="15" hidden="false" customHeight="false" outlineLevel="0" collapsed="false">
      <c r="AU649" s="27"/>
      <c r="AV649" s="27"/>
      <c r="AX649" s="27"/>
    </row>
    <row r="650" customFormat="false" ht="15" hidden="false" customHeight="false" outlineLevel="0" collapsed="false">
      <c r="AU650" s="27"/>
      <c r="AV650" s="27"/>
      <c r="AX650" s="27"/>
    </row>
    <row r="651" customFormat="false" ht="15" hidden="false" customHeight="false" outlineLevel="0" collapsed="false">
      <c r="AU651" s="27"/>
      <c r="AV651" s="27"/>
      <c r="AX651" s="27"/>
    </row>
    <row r="652" customFormat="false" ht="15" hidden="false" customHeight="false" outlineLevel="0" collapsed="false">
      <c r="AU652" s="27"/>
      <c r="AV652" s="27"/>
      <c r="AX652" s="27"/>
    </row>
    <row r="653" customFormat="false" ht="15" hidden="false" customHeight="false" outlineLevel="0" collapsed="false">
      <c r="AU653" s="27"/>
      <c r="AV653" s="27"/>
      <c r="AX653" s="27"/>
    </row>
    <row r="654" customFormat="false" ht="15" hidden="false" customHeight="false" outlineLevel="0" collapsed="false">
      <c r="AU654" s="27"/>
      <c r="AV654" s="27"/>
      <c r="AX654" s="27"/>
    </row>
    <row r="655" customFormat="false" ht="15" hidden="false" customHeight="false" outlineLevel="0" collapsed="false">
      <c r="AU655" s="27"/>
      <c r="AV655" s="27"/>
      <c r="AX655" s="27"/>
    </row>
    <row r="656" customFormat="false" ht="15" hidden="false" customHeight="false" outlineLevel="0" collapsed="false">
      <c r="AU656" s="27"/>
      <c r="AV656" s="27"/>
      <c r="AX656" s="27"/>
    </row>
    <row r="657" customFormat="false" ht="15" hidden="false" customHeight="false" outlineLevel="0" collapsed="false">
      <c r="AU657" s="27"/>
      <c r="AV657" s="27"/>
      <c r="AX657" s="27"/>
    </row>
    <row r="658" customFormat="false" ht="15" hidden="false" customHeight="false" outlineLevel="0" collapsed="false">
      <c r="AU658" s="27"/>
      <c r="AV658" s="27"/>
      <c r="AX658" s="27"/>
    </row>
    <row r="659" customFormat="false" ht="15" hidden="false" customHeight="false" outlineLevel="0" collapsed="false">
      <c r="AU659" s="27"/>
      <c r="AV659" s="27"/>
      <c r="AX659" s="27"/>
    </row>
    <row r="660" customFormat="false" ht="15" hidden="false" customHeight="false" outlineLevel="0" collapsed="false">
      <c r="AU660" s="27"/>
      <c r="AV660" s="27"/>
      <c r="AX660" s="27"/>
    </row>
    <row r="661" customFormat="false" ht="15" hidden="false" customHeight="false" outlineLevel="0" collapsed="false">
      <c r="AU661" s="27"/>
      <c r="AV661" s="27"/>
      <c r="AX661" s="27"/>
    </row>
    <row r="662" customFormat="false" ht="15" hidden="false" customHeight="false" outlineLevel="0" collapsed="false">
      <c r="AU662" s="27"/>
      <c r="AV662" s="27"/>
      <c r="AX662" s="27"/>
    </row>
    <row r="663" customFormat="false" ht="15" hidden="false" customHeight="false" outlineLevel="0" collapsed="false">
      <c r="AU663" s="27"/>
      <c r="AV663" s="27"/>
      <c r="AX663" s="27"/>
    </row>
    <row r="664" customFormat="false" ht="15" hidden="false" customHeight="false" outlineLevel="0" collapsed="false">
      <c r="AU664" s="27"/>
      <c r="AV664" s="27"/>
      <c r="AX664" s="27"/>
    </row>
    <row r="665" customFormat="false" ht="15" hidden="false" customHeight="false" outlineLevel="0" collapsed="false">
      <c r="AU665" s="27"/>
      <c r="AV665" s="27"/>
      <c r="AX665" s="27"/>
    </row>
    <row r="666" customFormat="false" ht="15" hidden="false" customHeight="false" outlineLevel="0" collapsed="false">
      <c r="AU666" s="27"/>
      <c r="AV666" s="27"/>
      <c r="AX666" s="27"/>
    </row>
    <row r="667" customFormat="false" ht="15" hidden="false" customHeight="false" outlineLevel="0" collapsed="false">
      <c r="AU667" s="27"/>
      <c r="AV667" s="27"/>
      <c r="AX667" s="27"/>
    </row>
    <row r="668" customFormat="false" ht="15" hidden="false" customHeight="false" outlineLevel="0" collapsed="false">
      <c r="AU668" s="27"/>
      <c r="AV668" s="27"/>
      <c r="AX668" s="27"/>
    </row>
    <row r="669" customFormat="false" ht="15" hidden="false" customHeight="false" outlineLevel="0" collapsed="false">
      <c r="AU669" s="27"/>
      <c r="AV669" s="27"/>
      <c r="AX669" s="27"/>
    </row>
    <row r="670" customFormat="false" ht="15" hidden="false" customHeight="false" outlineLevel="0" collapsed="false">
      <c r="AU670" s="27"/>
      <c r="AV670" s="27"/>
      <c r="AX670" s="27"/>
    </row>
    <row r="671" customFormat="false" ht="15" hidden="false" customHeight="false" outlineLevel="0" collapsed="false">
      <c r="AU671" s="27"/>
      <c r="AV671" s="27"/>
      <c r="AX671" s="27"/>
    </row>
    <row r="672" customFormat="false" ht="15" hidden="false" customHeight="false" outlineLevel="0" collapsed="false">
      <c r="AU672" s="27"/>
      <c r="AV672" s="27"/>
      <c r="AX672" s="27"/>
    </row>
    <row r="673" customFormat="false" ht="15" hidden="false" customHeight="false" outlineLevel="0" collapsed="false">
      <c r="AU673" s="27"/>
      <c r="AV673" s="27"/>
      <c r="AX673" s="27"/>
    </row>
    <row r="674" customFormat="false" ht="15" hidden="false" customHeight="false" outlineLevel="0" collapsed="false">
      <c r="AU674" s="27"/>
      <c r="AV674" s="27"/>
      <c r="AX674" s="27"/>
    </row>
    <row r="675" customFormat="false" ht="15" hidden="false" customHeight="false" outlineLevel="0" collapsed="false">
      <c r="AU675" s="27"/>
      <c r="AV675" s="27"/>
      <c r="AX675" s="27"/>
    </row>
    <row r="676" customFormat="false" ht="15" hidden="false" customHeight="false" outlineLevel="0" collapsed="false">
      <c r="AU676" s="27"/>
      <c r="AV676" s="27"/>
      <c r="AX676" s="27"/>
    </row>
    <row r="677" customFormat="false" ht="15" hidden="false" customHeight="false" outlineLevel="0" collapsed="false">
      <c r="AU677" s="27"/>
      <c r="AV677" s="27"/>
      <c r="AX677" s="27"/>
    </row>
    <row r="678" customFormat="false" ht="15" hidden="false" customHeight="false" outlineLevel="0" collapsed="false">
      <c r="AU678" s="27"/>
      <c r="AV678" s="27"/>
      <c r="AX678" s="27"/>
    </row>
    <row r="679" customFormat="false" ht="15" hidden="false" customHeight="false" outlineLevel="0" collapsed="false">
      <c r="AU679" s="27"/>
      <c r="AV679" s="27"/>
      <c r="AX679" s="27"/>
    </row>
    <row r="680" customFormat="false" ht="15" hidden="false" customHeight="false" outlineLevel="0" collapsed="false">
      <c r="AU680" s="27"/>
      <c r="AV680" s="27"/>
      <c r="AX680" s="27"/>
    </row>
    <row r="681" customFormat="false" ht="15" hidden="false" customHeight="false" outlineLevel="0" collapsed="false">
      <c r="AU681" s="27"/>
      <c r="AV681" s="27"/>
      <c r="AX681" s="27"/>
    </row>
    <row r="682" customFormat="false" ht="15" hidden="false" customHeight="false" outlineLevel="0" collapsed="false">
      <c r="AU682" s="27"/>
      <c r="AV682" s="27"/>
      <c r="AX682" s="27"/>
    </row>
    <row r="683" customFormat="false" ht="15" hidden="false" customHeight="false" outlineLevel="0" collapsed="false">
      <c r="AU683" s="27"/>
      <c r="AV683" s="27"/>
      <c r="AX683" s="27"/>
    </row>
    <row r="684" customFormat="false" ht="15" hidden="false" customHeight="false" outlineLevel="0" collapsed="false">
      <c r="AU684" s="27"/>
      <c r="AV684" s="27"/>
      <c r="AX684" s="27"/>
    </row>
    <row r="685" customFormat="false" ht="15" hidden="false" customHeight="false" outlineLevel="0" collapsed="false">
      <c r="AU685" s="27"/>
      <c r="AV685" s="27"/>
      <c r="AX685" s="27"/>
    </row>
    <row r="686" customFormat="false" ht="15" hidden="false" customHeight="false" outlineLevel="0" collapsed="false">
      <c r="AU686" s="27"/>
      <c r="AV686" s="27"/>
      <c r="AX686" s="27"/>
    </row>
    <row r="687" customFormat="false" ht="15" hidden="false" customHeight="false" outlineLevel="0" collapsed="false">
      <c r="AU687" s="27"/>
      <c r="AV687" s="27"/>
      <c r="AX687" s="27"/>
    </row>
    <row r="688" customFormat="false" ht="15" hidden="false" customHeight="false" outlineLevel="0" collapsed="false">
      <c r="AU688" s="27"/>
      <c r="AV688" s="27"/>
      <c r="AX688" s="27"/>
    </row>
    <row r="689" customFormat="false" ht="15" hidden="false" customHeight="false" outlineLevel="0" collapsed="false">
      <c r="AU689" s="27"/>
      <c r="AV689" s="27"/>
      <c r="AX689" s="27"/>
    </row>
    <row r="690" customFormat="false" ht="15" hidden="false" customHeight="false" outlineLevel="0" collapsed="false">
      <c r="AU690" s="27"/>
      <c r="AV690" s="27"/>
      <c r="AX690" s="27"/>
    </row>
    <row r="691" customFormat="false" ht="15" hidden="false" customHeight="false" outlineLevel="0" collapsed="false">
      <c r="AU691" s="27"/>
      <c r="AV691" s="27"/>
      <c r="AX691" s="27"/>
    </row>
    <row r="692" customFormat="false" ht="15" hidden="false" customHeight="false" outlineLevel="0" collapsed="false">
      <c r="AU692" s="27"/>
      <c r="AV692" s="27"/>
      <c r="AX692" s="27"/>
    </row>
    <row r="693" customFormat="false" ht="15" hidden="false" customHeight="false" outlineLevel="0" collapsed="false">
      <c r="AU693" s="27"/>
      <c r="AV693" s="27"/>
      <c r="AX693" s="27"/>
    </row>
    <row r="694" customFormat="false" ht="15" hidden="false" customHeight="false" outlineLevel="0" collapsed="false">
      <c r="AU694" s="27"/>
      <c r="AV694" s="27"/>
      <c r="AX694" s="27"/>
    </row>
    <row r="695" customFormat="false" ht="15" hidden="false" customHeight="false" outlineLevel="0" collapsed="false">
      <c r="AU695" s="27"/>
      <c r="AV695" s="27"/>
      <c r="AX695" s="27"/>
    </row>
    <row r="696" customFormat="false" ht="15" hidden="false" customHeight="false" outlineLevel="0" collapsed="false">
      <c r="AU696" s="27"/>
      <c r="AV696" s="27"/>
      <c r="AX696" s="27"/>
    </row>
    <row r="697" customFormat="false" ht="15" hidden="false" customHeight="false" outlineLevel="0" collapsed="false">
      <c r="AU697" s="27"/>
      <c r="AV697" s="27"/>
      <c r="AX697" s="27"/>
    </row>
    <row r="698" customFormat="false" ht="15" hidden="false" customHeight="false" outlineLevel="0" collapsed="false">
      <c r="AU698" s="27"/>
      <c r="AV698" s="27"/>
      <c r="AX698" s="27"/>
    </row>
    <row r="699" customFormat="false" ht="15" hidden="false" customHeight="false" outlineLevel="0" collapsed="false">
      <c r="AU699" s="27"/>
      <c r="AV699" s="27"/>
      <c r="AX699" s="27"/>
    </row>
    <row r="700" customFormat="false" ht="15" hidden="false" customHeight="false" outlineLevel="0" collapsed="false">
      <c r="AU700" s="27"/>
      <c r="AV700" s="27"/>
      <c r="AX700" s="27"/>
    </row>
    <row r="701" customFormat="false" ht="15" hidden="false" customHeight="false" outlineLevel="0" collapsed="false">
      <c r="AU701" s="27"/>
      <c r="AV701" s="27"/>
      <c r="AX701" s="27"/>
    </row>
    <row r="702" customFormat="false" ht="15" hidden="false" customHeight="false" outlineLevel="0" collapsed="false">
      <c r="AU702" s="27"/>
      <c r="AV702" s="27"/>
      <c r="AX702" s="27"/>
    </row>
    <row r="703" customFormat="false" ht="15" hidden="false" customHeight="false" outlineLevel="0" collapsed="false">
      <c r="AU703" s="27"/>
      <c r="AV703" s="27"/>
      <c r="AX703" s="27"/>
    </row>
    <row r="704" customFormat="false" ht="15" hidden="false" customHeight="false" outlineLevel="0" collapsed="false">
      <c r="AU704" s="27"/>
      <c r="AV704" s="27"/>
      <c r="AX704" s="27"/>
    </row>
    <row r="705" customFormat="false" ht="15" hidden="false" customHeight="false" outlineLevel="0" collapsed="false">
      <c r="AU705" s="27"/>
      <c r="AV705" s="27"/>
      <c r="AX705" s="27"/>
    </row>
    <row r="706" customFormat="false" ht="15" hidden="false" customHeight="false" outlineLevel="0" collapsed="false">
      <c r="AU706" s="27"/>
      <c r="AV706" s="27"/>
      <c r="AX706" s="27"/>
    </row>
    <row r="707" customFormat="false" ht="15" hidden="false" customHeight="false" outlineLevel="0" collapsed="false">
      <c r="AU707" s="27"/>
      <c r="AV707" s="27"/>
      <c r="AX707" s="27"/>
    </row>
    <row r="708" customFormat="false" ht="15" hidden="false" customHeight="false" outlineLevel="0" collapsed="false">
      <c r="AU708" s="27"/>
      <c r="AV708" s="27"/>
      <c r="AX708" s="27"/>
    </row>
    <row r="709" customFormat="false" ht="15" hidden="false" customHeight="false" outlineLevel="0" collapsed="false">
      <c r="AU709" s="27"/>
      <c r="AV709" s="27"/>
      <c r="AX709" s="27"/>
    </row>
    <row r="710" customFormat="false" ht="15" hidden="false" customHeight="false" outlineLevel="0" collapsed="false">
      <c r="AU710" s="27"/>
      <c r="AV710" s="27"/>
      <c r="AX710" s="27"/>
    </row>
    <row r="711" customFormat="false" ht="15" hidden="false" customHeight="false" outlineLevel="0" collapsed="false">
      <c r="AU711" s="27"/>
      <c r="AV711" s="27"/>
      <c r="AX711" s="27"/>
    </row>
    <row r="712" customFormat="false" ht="15" hidden="false" customHeight="false" outlineLevel="0" collapsed="false">
      <c r="AU712" s="27"/>
      <c r="AV712" s="27"/>
      <c r="AX712" s="27"/>
    </row>
    <row r="713" customFormat="false" ht="15" hidden="false" customHeight="false" outlineLevel="0" collapsed="false">
      <c r="AU713" s="27"/>
      <c r="AV713" s="27"/>
      <c r="AX713" s="27"/>
    </row>
    <row r="714" customFormat="false" ht="15" hidden="false" customHeight="false" outlineLevel="0" collapsed="false">
      <c r="AU714" s="27"/>
      <c r="AV714" s="27"/>
      <c r="AX714" s="27"/>
    </row>
    <row r="715" customFormat="false" ht="15" hidden="false" customHeight="false" outlineLevel="0" collapsed="false">
      <c r="AU715" s="27"/>
      <c r="AV715" s="27"/>
      <c r="AX715" s="27"/>
    </row>
    <row r="716" customFormat="false" ht="15" hidden="false" customHeight="false" outlineLevel="0" collapsed="false">
      <c r="AU716" s="27"/>
      <c r="AV716" s="27"/>
      <c r="AX716" s="27"/>
    </row>
    <row r="717" customFormat="false" ht="15" hidden="false" customHeight="false" outlineLevel="0" collapsed="false">
      <c r="AU717" s="27"/>
      <c r="AV717" s="27"/>
      <c r="AX717" s="27"/>
    </row>
    <row r="718" customFormat="false" ht="15" hidden="false" customHeight="false" outlineLevel="0" collapsed="false">
      <c r="AU718" s="27"/>
      <c r="AV718" s="27"/>
      <c r="AX718" s="27"/>
    </row>
    <row r="719" customFormat="false" ht="15" hidden="false" customHeight="false" outlineLevel="0" collapsed="false">
      <c r="AU719" s="27"/>
      <c r="AV719" s="27"/>
      <c r="AX719" s="27"/>
    </row>
    <row r="720" customFormat="false" ht="15" hidden="false" customHeight="false" outlineLevel="0" collapsed="false">
      <c r="AU720" s="27"/>
      <c r="AV720" s="27"/>
      <c r="AX720" s="27"/>
    </row>
    <row r="721" customFormat="false" ht="15" hidden="false" customHeight="false" outlineLevel="0" collapsed="false">
      <c r="AU721" s="27"/>
      <c r="AV721" s="27"/>
      <c r="AX721" s="27"/>
    </row>
    <row r="722" customFormat="false" ht="15" hidden="false" customHeight="false" outlineLevel="0" collapsed="false">
      <c r="AU722" s="27"/>
      <c r="AV722" s="27"/>
      <c r="AX722" s="27"/>
    </row>
    <row r="723" customFormat="false" ht="15" hidden="false" customHeight="false" outlineLevel="0" collapsed="false">
      <c r="AU723" s="27"/>
      <c r="AV723" s="27"/>
      <c r="AX723" s="27"/>
    </row>
    <row r="724" customFormat="false" ht="15" hidden="false" customHeight="false" outlineLevel="0" collapsed="false">
      <c r="AU724" s="27"/>
      <c r="AV724" s="27"/>
      <c r="AX724" s="27"/>
    </row>
    <row r="725" customFormat="false" ht="15" hidden="false" customHeight="false" outlineLevel="0" collapsed="false">
      <c r="AU725" s="27"/>
      <c r="AV725" s="27"/>
      <c r="AX725" s="27"/>
    </row>
    <row r="726" customFormat="false" ht="15" hidden="false" customHeight="false" outlineLevel="0" collapsed="false">
      <c r="AU726" s="27"/>
      <c r="AV726" s="27"/>
      <c r="AX726" s="27"/>
    </row>
    <row r="727" customFormat="false" ht="15" hidden="false" customHeight="false" outlineLevel="0" collapsed="false">
      <c r="AU727" s="27"/>
      <c r="AV727" s="27"/>
      <c r="AX727" s="27"/>
    </row>
    <row r="728" customFormat="false" ht="15" hidden="false" customHeight="false" outlineLevel="0" collapsed="false">
      <c r="AU728" s="27"/>
      <c r="AV728" s="27"/>
      <c r="AX728" s="27"/>
    </row>
    <row r="729" customFormat="false" ht="15" hidden="false" customHeight="false" outlineLevel="0" collapsed="false">
      <c r="AU729" s="27"/>
      <c r="AV729" s="27"/>
      <c r="AX729" s="27"/>
    </row>
    <row r="730" customFormat="false" ht="15" hidden="false" customHeight="false" outlineLevel="0" collapsed="false">
      <c r="AU730" s="27"/>
      <c r="AV730" s="27"/>
      <c r="AX730" s="27"/>
    </row>
    <row r="731" customFormat="false" ht="15" hidden="false" customHeight="false" outlineLevel="0" collapsed="false">
      <c r="AU731" s="27"/>
      <c r="AV731" s="27"/>
      <c r="AX731" s="27"/>
    </row>
    <row r="732" customFormat="false" ht="15" hidden="false" customHeight="false" outlineLevel="0" collapsed="false">
      <c r="AU732" s="27"/>
      <c r="AV732" s="27"/>
      <c r="AX732" s="27"/>
    </row>
    <row r="733" customFormat="false" ht="15" hidden="false" customHeight="false" outlineLevel="0" collapsed="false">
      <c r="AU733" s="27"/>
      <c r="AV733" s="27"/>
      <c r="AX733" s="27"/>
    </row>
    <row r="734" customFormat="false" ht="15" hidden="false" customHeight="false" outlineLevel="0" collapsed="false">
      <c r="AU734" s="27"/>
      <c r="AV734" s="27"/>
      <c r="AX734" s="27"/>
    </row>
    <row r="735" customFormat="false" ht="15" hidden="false" customHeight="false" outlineLevel="0" collapsed="false">
      <c r="AU735" s="27"/>
      <c r="AV735" s="27"/>
      <c r="AX735" s="27"/>
    </row>
    <row r="736" customFormat="false" ht="15" hidden="false" customHeight="false" outlineLevel="0" collapsed="false">
      <c r="AU736" s="27"/>
      <c r="AV736" s="27"/>
      <c r="AX736" s="27"/>
    </row>
    <row r="737" customFormat="false" ht="15" hidden="false" customHeight="false" outlineLevel="0" collapsed="false">
      <c r="AU737" s="27"/>
      <c r="AV737" s="27"/>
      <c r="AX737" s="27"/>
    </row>
    <row r="738" customFormat="false" ht="15" hidden="false" customHeight="false" outlineLevel="0" collapsed="false">
      <c r="AU738" s="27"/>
      <c r="AV738" s="27"/>
      <c r="AX738" s="27"/>
    </row>
    <row r="739" customFormat="false" ht="15" hidden="false" customHeight="false" outlineLevel="0" collapsed="false">
      <c r="AU739" s="27"/>
      <c r="AV739" s="27"/>
      <c r="AX739" s="27"/>
    </row>
    <row r="740" customFormat="false" ht="15" hidden="false" customHeight="false" outlineLevel="0" collapsed="false">
      <c r="AU740" s="27"/>
      <c r="AV740" s="27"/>
      <c r="AX740" s="27"/>
    </row>
    <row r="741" customFormat="false" ht="15" hidden="false" customHeight="false" outlineLevel="0" collapsed="false">
      <c r="AU741" s="27"/>
      <c r="AV741" s="27"/>
      <c r="AX741" s="27"/>
    </row>
    <row r="742" customFormat="false" ht="15" hidden="false" customHeight="false" outlineLevel="0" collapsed="false">
      <c r="AU742" s="27"/>
      <c r="AV742" s="27"/>
      <c r="AX742" s="27"/>
    </row>
    <row r="743" customFormat="false" ht="15" hidden="false" customHeight="false" outlineLevel="0" collapsed="false">
      <c r="AU743" s="27"/>
      <c r="AV743" s="27"/>
      <c r="AX743" s="27"/>
    </row>
    <row r="744" customFormat="false" ht="15" hidden="false" customHeight="false" outlineLevel="0" collapsed="false">
      <c r="AU744" s="27"/>
      <c r="AV744" s="27"/>
      <c r="AX744" s="27"/>
    </row>
    <row r="745" customFormat="false" ht="15" hidden="false" customHeight="false" outlineLevel="0" collapsed="false">
      <c r="AU745" s="27"/>
      <c r="AV745" s="27"/>
      <c r="AX745" s="27"/>
    </row>
    <row r="746" customFormat="false" ht="15" hidden="false" customHeight="false" outlineLevel="0" collapsed="false">
      <c r="AU746" s="27"/>
      <c r="AV746" s="27"/>
      <c r="AX746" s="27"/>
    </row>
    <row r="747" customFormat="false" ht="15" hidden="false" customHeight="false" outlineLevel="0" collapsed="false">
      <c r="AU747" s="27"/>
      <c r="AV747" s="27"/>
      <c r="AX747" s="27"/>
    </row>
    <row r="748" customFormat="false" ht="15" hidden="false" customHeight="false" outlineLevel="0" collapsed="false">
      <c r="AU748" s="27"/>
      <c r="AV748" s="27"/>
      <c r="AX748" s="27"/>
    </row>
    <row r="749" customFormat="false" ht="15" hidden="false" customHeight="false" outlineLevel="0" collapsed="false">
      <c r="AU749" s="27"/>
      <c r="AV749" s="27"/>
      <c r="AX749" s="27"/>
    </row>
    <row r="750" customFormat="false" ht="15" hidden="false" customHeight="false" outlineLevel="0" collapsed="false">
      <c r="AU750" s="27"/>
      <c r="AV750" s="27"/>
      <c r="AX750" s="27"/>
    </row>
    <row r="751" customFormat="false" ht="15" hidden="false" customHeight="false" outlineLevel="0" collapsed="false">
      <c r="AU751" s="27"/>
      <c r="AV751" s="27"/>
      <c r="AX751" s="27"/>
    </row>
    <row r="752" customFormat="false" ht="15" hidden="false" customHeight="false" outlineLevel="0" collapsed="false">
      <c r="AU752" s="27"/>
      <c r="AV752" s="27"/>
      <c r="AX752" s="27"/>
    </row>
    <row r="753" customFormat="false" ht="15" hidden="false" customHeight="false" outlineLevel="0" collapsed="false">
      <c r="AU753" s="27"/>
      <c r="AV753" s="27"/>
      <c r="AX753" s="27"/>
    </row>
    <row r="754" customFormat="false" ht="15" hidden="false" customHeight="false" outlineLevel="0" collapsed="false">
      <c r="AU754" s="27"/>
      <c r="AV754" s="27"/>
      <c r="AX754" s="27"/>
    </row>
    <row r="755" customFormat="false" ht="15" hidden="false" customHeight="false" outlineLevel="0" collapsed="false">
      <c r="AU755" s="27"/>
      <c r="AV755" s="27"/>
      <c r="AX755" s="27"/>
    </row>
    <row r="756" customFormat="false" ht="15" hidden="false" customHeight="false" outlineLevel="0" collapsed="false">
      <c r="AU756" s="27"/>
      <c r="AV756" s="27"/>
      <c r="AX756" s="27"/>
    </row>
    <row r="757" customFormat="false" ht="15" hidden="false" customHeight="false" outlineLevel="0" collapsed="false">
      <c r="AU757" s="27"/>
      <c r="AV757" s="27"/>
      <c r="AX757" s="27"/>
    </row>
    <row r="758" customFormat="false" ht="15" hidden="false" customHeight="false" outlineLevel="0" collapsed="false">
      <c r="AU758" s="27"/>
      <c r="AV758" s="27"/>
      <c r="AX758" s="27"/>
    </row>
    <row r="759" customFormat="false" ht="15" hidden="false" customHeight="false" outlineLevel="0" collapsed="false">
      <c r="AU759" s="27"/>
      <c r="AV759" s="27"/>
      <c r="AX759" s="27"/>
    </row>
    <row r="760" customFormat="false" ht="15" hidden="false" customHeight="false" outlineLevel="0" collapsed="false">
      <c r="AU760" s="27"/>
      <c r="AV760" s="27"/>
      <c r="AX760" s="27"/>
    </row>
    <row r="761" customFormat="false" ht="15" hidden="false" customHeight="false" outlineLevel="0" collapsed="false">
      <c r="AU761" s="27"/>
      <c r="AV761" s="27"/>
      <c r="AX761" s="27"/>
    </row>
    <row r="762" customFormat="false" ht="15" hidden="false" customHeight="false" outlineLevel="0" collapsed="false">
      <c r="AU762" s="27"/>
      <c r="AV762" s="27"/>
      <c r="AX762" s="27"/>
    </row>
    <row r="763" customFormat="false" ht="15" hidden="false" customHeight="false" outlineLevel="0" collapsed="false">
      <c r="AU763" s="27"/>
      <c r="AV763" s="27"/>
      <c r="AX763" s="27"/>
    </row>
    <row r="764" customFormat="false" ht="15" hidden="false" customHeight="false" outlineLevel="0" collapsed="false">
      <c r="AU764" s="27"/>
      <c r="AV764" s="27"/>
      <c r="AX764" s="27"/>
    </row>
    <row r="766" customFormat="false" ht="15" hidden="false" customHeight="false" outlineLevel="0" collapsed="false">
      <c r="AU766" s="27"/>
      <c r="AV766" s="27"/>
      <c r="AX766" s="27"/>
    </row>
    <row r="767" customFormat="false" ht="15" hidden="false" customHeight="false" outlineLevel="0" collapsed="false">
      <c r="AU767" s="27"/>
      <c r="AV767" s="27"/>
      <c r="AX767" s="27"/>
    </row>
    <row r="768" customFormat="false" ht="15" hidden="false" customHeight="false" outlineLevel="0" collapsed="false">
      <c r="AU768" s="27"/>
      <c r="AV768" s="27"/>
      <c r="AX768" s="27"/>
    </row>
    <row r="770" customFormat="false" ht="15" hidden="false" customHeight="false" outlineLevel="0" collapsed="false">
      <c r="AU770" s="27"/>
      <c r="AV770" s="27"/>
      <c r="AX770" s="27"/>
    </row>
    <row r="771" customFormat="false" ht="15" hidden="false" customHeight="false" outlineLevel="0" collapsed="false">
      <c r="AU771" s="27"/>
      <c r="AV771" s="27"/>
      <c r="AX771" s="27"/>
    </row>
    <row r="772" customFormat="false" ht="15" hidden="false" customHeight="false" outlineLevel="0" collapsed="false">
      <c r="AU772" s="27"/>
      <c r="AV772" s="27"/>
      <c r="AX772" s="27"/>
    </row>
    <row r="774" customFormat="false" ht="15" hidden="false" customHeight="false" outlineLevel="0" collapsed="false">
      <c r="AU774" s="27"/>
      <c r="AV774" s="27"/>
      <c r="AX774" s="27"/>
    </row>
    <row r="775" customFormat="false" ht="15" hidden="false" customHeight="false" outlineLevel="0" collapsed="false">
      <c r="AU775" s="27"/>
      <c r="AV775" s="27"/>
      <c r="AX775" s="27"/>
    </row>
    <row r="777" customFormat="false" ht="15" hidden="false" customHeight="false" outlineLevel="0" collapsed="false">
      <c r="AU777" s="27"/>
      <c r="AV777" s="27"/>
      <c r="AX777" s="27"/>
    </row>
    <row r="778" customFormat="false" ht="15" hidden="false" customHeight="false" outlineLevel="0" collapsed="false">
      <c r="AU778" s="27"/>
      <c r="AV778" s="27"/>
      <c r="AX778" s="27"/>
    </row>
    <row r="779" customFormat="false" ht="15" hidden="false" customHeight="false" outlineLevel="0" collapsed="false">
      <c r="AU779" s="27"/>
      <c r="AV779" s="27"/>
      <c r="AX779" s="27"/>
    </row>
    <row r="780" customFormat="false" ht="15" hidden="false" customHeight="false" outlineLevel="0" collapsed="false">
      <c r="AU780" s="27"/>
      <c r="AV780" s="27"/>
      <c r="AX780" s="27"/>
    </row>
    <row r="781" customFormat="false" ht="15" hidden="false" customHeight="false" outlineLevel="0" collapsed="false">
      <c r="AU781" s="27"/>
      <c r="AV781" s="27"/>
      <c r="AX781" s="27"/>
    </row>
    <row r="782" customFormat="false" ht="15" hidden="false" customHeight="false" outlineLevel="0" collapsed="false">
      <c r="AU782" s="27"/>
      <c r="AV782" s="27"/>
      <c r="AX782" s="27"/>
    </row>
    <row r="783" customFormat="false" ht="15" hidden="false" customHeight="false" outlineLevel="0" collapsed="false">
      <c r="AU783" s="27"/>
      <c r="AV783" s="27"/>
      <c r="AX783" s="27"/>
    </row>
    <row r="784" customFormat="false" ht="15" hidden="false" customHeight="false" outlineLevel="0" collapsed="false">
      <c r="AU784" s="27"/>
      <c r="AV784" s="27"/>
      <c r="AX784" s="27"/>
    </row>
    <row r="785" customFormat="false" ht="15" hidden="false" customHeight="false" outlineLevel="0" collapsed="false">
      <c r="AU785" s="27"/>
      <c r="AV785" s="27"/>
      <c r="AX785" s="27"/>
    </row>
    <row r="786" customFormat="false" ht="15" hidden="false" customHeight="false" outlineLevel="0" collapsed="false">
      <c r="AU786" s="27"/>
      <c r="AV786" s="27"/>
      <c r="AX786" s="27"/>
    </row>
    <row r="787" customFormat="false" ht="15" hidden="false" customHeight="false" outlineLevel="0" collapsed="false">
      <c r="AU787" s="27"/>
      <c r="AV787" s="27"/>
      <c r="AX787" s="27"/>
    </row>
    <row r="788" customFormat="false" ht="15" hidden="false" customHeight="false" outlineLevel="0" collapsed="false">
      <c r="AU788" s="27"/>
      <c r="AV788" s="27"/>
      <c r="AX788" s="27"/>
    </row>
    <row r="789" customFormat="false" ht="15" hidden="false" customHeight="false" outlineLevel="0" collapsed="false">
      <c r="AU789" s="27"/>
      <c r="AV789" s="27"/>
      <c r="AX789" s="27"/>
    </row>
    <row r="790" customFormat="false" ht="15" hidden="false" customHeight="false" outlineLevel="0" collapsed="false">
      <c r="AU790" s="27"/>
      <c r="AV790" s="27"/>
      <c r="AX790" s="27"/>
    </row>
    <row r="791" customFormat="false" ht="15" hidden="false" customHeight="false" outlineLevel="0" collapsed="false">
      <c r="AU791" s="27"/>
      <c r="AV791" s="27"/>
      <c r="AX791" s="27"/>
    </row>
    <row r="792" customFormat="false" ht="15" hidden="false" customHeight="false" outlineLevel="0" collapsed="false">
      <c r="AU792" s="27"/>
      <c r="AV792" s="27"/>
      <c r="AX792" s="27"/>
    </row>
    <row r="793" customFormat="false" ht="15" hidden="false" customHeight="false" outlineLevel="0" collapsed="false">
      <c r="AU793" s="27"/>
      <c r="AV793" s="27"/>
      <c r="AX793" s="27"/>
    </row>
    <row r="794" customFormat="false" ht="15" hidden="false" customHeight="false" outlineLevel="0" collapsed="false">
      <c r="AU794" s="27"/>
      <c r="AV794" s="27"/>
      <c r="AX794" s="27"/>
    </row>
    <row r="795" customFormat="false" ht="15" hidden="false" customHeight="false" outlineLevel="0" collapsed="false">
      <c r="AU795" s="27"/>
      <c r="AV795" s="27"/>
      <c r="AX795" s="27"/>
    </row>
    <row r="796" customFormat="false" ht="15" hidden="false" customHeight="false" outlineLevel="0" collapsed="false">
      <c r="AU796" s="27"/>
      <c r="AV796" s="27"/>
      <c r="AX796" s="27"/>
    </row>
    <row r="797" customFormat="false" ht="15" hidden="false" customHeight="false" outlineLevel="0" collapsed="false">
      <c r="AU797" s="27"/>
      <c r="AV797" s="27"/>
      <c r="AX797" s="27"/>
    </row>
    <row r="798" customFormat="false" ht="15" hidden="false" customHeight="false" outlineLevel="0" collapsed="false">
      <c r="AU798" s="27"/>
      <c r="AV798" s="27"/>
      <c r="AX798" s="27"/>
    </row>
    <row r="799" customFormat="false" ht="15" hidden="false" customHeight="false" outlineLevel="0" collapsed="false">
      <c r="AU799" s="27"/>
      <c r="AV799" s="27"/>
      <c r="AX799" s="27"/>
    </row>
    <row r="800" customFormat="false" ht="15" hidden="false" customHeight="false" outlineLevel="0" collapsed="false">
      <c r="AU800" s="27"/>
      <c r="AV800" s="27"/>
      <c r="AX800" s="27"/>
    </row>
    <row r="801" customFormat="false" ht="15" hidden="false" customHeight="false" outlineLevel="0" collapsed="false">
      <c r="AU801" s="35"/>
      <c r="AV801" s="35"/>
      <c r="AX801" s="35"/>
    </row>
    <row r="802" customFormat="false" ht="15" hidden="false" customHeight="false" outlineLevel="0" collapsed="false">
      <c r="AU802" s="27"/>
      <c r="AV802" s="27"/>
      <c r="AX802" s="27"/>
    </row>
    <row r="803" customFormat="false" ht="15" hidden="false" customHeight="false" outlineLevel="0" collapsed="false">
      <c r="AU803" s="27"/>
      <c r="AV803" s="27"/>
      <c r="AX803" s="27"/>
    </row>
    <row r="804" customFormat="false" ht="15" hidden="false" customHeight="false" outlineLevel="0" collapsed="false">
      <c r="AU804" s="27"/>
      <c r="AV804" s="27"/>
      <c r="AX804" s="27"/>
    </row>
    <row r="805" customFormat="false" ht="15" hidden="false" customHeight="false" outlineLevel="0" collapsed="false">
      <c r="AU805" s="27"/>
      <c r="AV805" s="27"/>
      <c r="AX805" s="27"/>
    </row>
    <row r="806" customFormat="false" ht="15" hidden="false" customHeight="false" outlineLevel="0" collapsed="false">
      <c r="AU806" s="27"/>
      <c r="AV806" s="27"/>
      <c r="AX806" s="27"/>
    </row>
    <row r="807" customFormat="false" ht="15" hidden="false" customHeight="false" outlineLevel="0" collapsed="false">
      <c r="AU807" s="27"/>
      <c r="AV807" s="27"/>
      <c r="AX807" s="27"/>
    </row>
    <row r="808" customFormat="false" ht="15" hidden="false" customHeight="false" outlineLevel="0" collapsed="false">
      <c r="AU808" s="27"/>
      <c r="AV808" s="27"/>
      <c r="AX808" s="27"/>
    </row>
    <row r="809" customFormat="false" ht="15" hidden="false" customHeight="false" outlineLevel="0" collapsed="false">
      <c r="AU809" s="27"/>
      <c r="AV809" s="27"/>
      <c r="AX809" s="27"/>
    </row>
    <row r="810" customFormat="false" ht="15" hidden="false" customHeight="false" outlineLevel="0" collapsed="false">
      <c r="AU810" s="27"/>
      <c r="AV810" s="27"/>
      <c r="AX810" s="27"/>
    </row>
    <row r="811" customFormat="false" ht="15" hidden="false" customHeight="false" outlineLevel="0" collapsed="false">
      <c r="AU811" s="27"/>
      <c r="AV811" s="27"/>
      <c r="AX811" s="27"/>
    </row>
    <row r="812" customFormat="false" ht="15" hidden="false" customHeight="false" outlineLevel="0" collapsed="false">
      <c r="AU812" s="27"/>
      <c r="AV812" s="27"/>
      <c r="AX812" s="27"/>
    </row>
    <row r="813" customFormat="false" ht="15" hidden="false" customHeight="false" outlineLevel="0" collapsed="false">
      <c r="AU813" s="27"/>
      <c r="AV813" s="27"/>
      <c r="AX813" s="27"/>
    </row>
    <row r="814" customFormat="false" ht="15" hidden="false" customHeight="false" outlineLevel="0" collapsed="false">
      <c r="AU814" s="27"/>
      <c r="AV814" s="27"/>
      <c r="AX814" s="27"/>
    </row>
    <row r="815" customFormat="false" ht="15" hidden="false" customHeight="false" outlineLevel="0" collapsed="false">
      <c r="AU815" s="27"/>
      <c r="AV815" s="27"/>
      <c r="AX815" s="27"/>
    </row>
    <row r="816" customFormat="false" ht="15" hidden="false" customHeight="false" outlineLevel="0" collapsed="false">
      <c r="AU816" s="27"/>
      <c r="AV816" s="27"/>
      <c r="AX816" s="27"/>
    </row>
    <row r="817" customFormat="false" ht="15" hidden="false" customHeight="false" outlineLevel="0" collapsed="false">
      <c r="AU817" s="27"/>
      <c r="AV817" s="27"/>
      <c r="AX817" s="27"/>
    </row>
    <row r="818" customFormat="false" ht="15" hidden="false" customHeight="false" outlineLevel="0" collapsed="false">
      <c r="AU818" s="27"/>
      <c r="AV818" s="27"/>
      <c r="AX818" s="27"/>
    </row>
    <row r="819" customFormat="false" ht="15" hidden="false" customHeight="false" outlineLevel="0" collapsed="false">
      <c r="AU819" s="27"/>
      <c r="AV819" s="27"/>
      <c r="AX819" s="27"/>
    </row>
    <row r="820" customFormat="false" ht="15" hidden="false" customHeight="false" outlineLevel="0" collapsed="false">
      <c r="AU820" s="27"/>
      <c r="AV820" s="27"/>
      <c r="AX820" s="27"/>
    </row>
    <row r="821" customFormat="false" ht="15" hidden="false" customHeight="false" outlineLevel="0" collapsed="false">
      <c r="AU821" s="27"/>
      <c r="AV821" s="27"/>
      <c r="AX821" s="27"/>
    </row>
    <row r="822" customFormat="false" ht="15" hidden="false" customHeight="false" outlineLevel="0" collapsed="false">
      <c r="AU822" s="27"/>
      <c r="AV822" s="27"/>
      <c r="AX822" s="27"/>
    </row>
    <row r="823" customFormat="false" ht="15" hidden="false" customHeight="false" outlineLevel="0" collapsed="false">
      <c r="AU823" s="27"/>
      <c r="AV823" s="27"/>
      <c r="AX823" s="27"/>
    </row>
    <row r="824" customFormat="false" ht="15" hidden="false" customHeight="false" outlineLevel="0" collapsed="false">
      <c r="AU824" s="27"/>
      <c r="AV824" s="27"/>
      <c r="AX824" s="27"/>
    </row>
    <row r="825" customFormat="false" ht="15" hidden="false" customHeight="false" outlineLevel="0" collapsed="false">
      <c r="AU825" s="27"/>
      <c r="AV825" s="27"/>
      <c r="AX825" s="27"/>
    </row>
    <row r="826" customFormat="false" ht="15" hidden="false" customHeight="false" outlineLevel="0" collapsed="false">
      <c r="AU826" s="27"/>
      <c r="AV826" s="27"/>
      <c r="AX826" s="27"/>
    </row>
    <row r="827" customFormat="false" ht="15" hidden="false" customHeight="false" outlineLevel="0" collapsed="false">
      <c r="AU827" s="27"/>
      <c r="AV827" s="27"/>
      <c r="AX827" s="27"/>
    </row>
    <row r="828" customFormat="false" ht="15" hidden="false" customHeight="false" outlineLevel="0" collapsed="false">
      <c r="AU828" s="27"/>
      <c r="AV828" s="27"/>
      <c r="AX828" s="27"/>
    </row>
    <row r="829" customFormat="false" ht="15" hidden="false" customHeight="false" outlineLevel="0" collapsed="false">
      <c r="AU829" s="27"/>
      <c r="AV829" s="27"/>
      <c r="AX829" s="27"/>
    </row>
    <row r="830" customFormat="false" ht="15" hidden="false" customHeight="false" outlineLevel="0" collapsed="false">
      <c r="AU830" s="27"/>
      <c r="AV830" s="27"/>
      <c r="AX830" s="27"/>
    </row>
    <row r="831" customFormat="false" ht="15" hidden="false" customHeight="false" outlineLevel="0" collapsed="false">
      <c r="AU831" s="27"/>
      <c r="AV831" s="27"/>
      <c r="AX831" s="27"/>
    </row>
    <row r="832" customFormat="false" ht="15" hidden="false" customHeight="false" outlineLevel="0" collapsed="false">
      <c r="AU832" s="27"/>
      <c r="AV832" s="27"/>
      <c r="AX832" s="27"/>
    </row>
    <row r="833" customFormat="false" ht="15" hidden="false" customHeight="false" outlineLevel="0" collapsed="false">
      <c r="AU833" s="27"/>
      <c r="AV833" s="27"/>
      <c r="AX833" s="27"/>
    </row>
    <row r="834" customFormat="false" ht="15" hidden="false" customHeight="false" outlineLevel="0" collapsed="false">
      <c r="AU834" s="27"/>
      <c r="AV834" s="27"/>
      <c r="AX834" s="27"/>
    </row>
    <row r="835" customFormat="false" ht="15" hidden="false" customHeight="false" outlineLevel="0" collapsed="false">
      <c r="AU835" s="27"/>
      <c r="AV835" s="27"/>
      <c r="AX835" s="27"/>
    </row>
    <row r="836" customFormat="false" ht="15" hidden="false" customHeight="false" outlineLevel="0" collapsed="false">
      <c r="AU836" s="27"/>
      <c r="AV836" s="27"/>
      <c r="AX836" s="27"/>
    </row>
    <row r="839" customFormat="false" ht="15" hidden="false" customHeight="false" outlineLevel="0" collapsed="false">
      <c r="AU839" s="27"/>
      <c r="AV839" s="27"/>
      <c r="AX839" s="27"/>
    </row>
    <row r="842" customFormat="false" ht="15" hidden="false" customHeight="false" outlineLevel="0" collapsed="false">
      <c r="AU842" s="27"/>
      <c r="AV842" s="27"/>
      <c r="AX842" s="27"/>
    </row>
    <row r="843" customFormat="false" ht="15" hidden="false" customHeight="false" outlineLevel="0" collapsed="false">
      <c r="AU843" s="27"/>
      <c r="AV843" s="27"/>
      <c r="AX843" s="27"/>
    </row>
    <row r="844" customFormat="false" ht="15" hidden="false" customHeight="false" outlineLevel="0" collapsed="false">
      <c r="AU844" s="27"/>
      <c r="AV844" s="27"/>
      <c r="AX844" s="27"/>
    </row>
    <row r="845" customFormat="false" ht="15" hidden="false" customHeight="false" outlineLevel="0" collapsed="false">
      <c r="AU845" s="27"/>
      <c r="AV845" s="27"/>
      <c r="AX845" s="27"/>
    </row>
    <row r="846" customFormat="false" ht="15" hidden="false" customHeight="false" outlineLevel="0" collapsed="false">
      <c r="AU846" s="27"/>
      <c r="AV846" s="27"/>
      <c r="AX846" s="27"/>
    </row>
    <row r="847" customFormat="false" ht="15" hidden="false" customHeight="false" outlineLevel="0" collapsed="false">
      <c r="AU847" s="27"/>
      <c r="AV847" s="27"/>
      <c r="AX847" s="27"/>
    </row>
    <row r="848" customFormat="false" ht="15" hidden="false" customHeight="false" outlineLevel="0" collapsed="false">
      <c r="AU848" s="35"/>
      <c r="AV848" s="35"/>
      <c r="AX848" s="35"/>
    </row>
    <row r="849" customFormat="false" ht="15" hidden="false" customHeight="false" outlineLevel="0" collapsed="false">
      <c r="AU849" s="35"/>
      <c r="AV849" s="35"/>
      <c r="AX849" s="35"/>
    </row>
    <row r="850" customFormat="false" ht="15" hidden="false" customHeight="false" outlineLevel="0" collapsed="false">
      <c r="AU850" s="35"/>
      <c r="AV850" s="35"/>
      <c r="AX850" s="35"/>
    </row>
    <row r="851" customFormat="false" ht="15" hidden="false" customHeight="false" outlineLevel="0" collapsed="false">
      <c r="AU851" s="35"/>
      <c r="AV851" s="35"/>
      <c r="AX851" s="35"/>
    </row>
    <row r="852" customFormat="false" ht="15" hidden="false" customHeight="false" outlineLevel="0" collapsed="false">
      <c r="AU852" s="35"/>
      <c r="AV852" s="35"/>
      <c r="AX852" s="35"/>
    </row>
    <row r="853" customFormat="false" ht="15" hidden="false" customHeight="false" outlineLevel="0" collapsed="false">
      <c r="AU853" s="35"/>
      <c r="AV853" s="35"/>
      <c r="AX853" s="35"/>
    </row>
    <row r="854" customFormat="false" ht="15" hidden="false" customHeight="false" outlineLevel="0" collapsed="false">
      <c r="AU854" s="35"/>
      <c r="AV854" s="35"/>
      <c r="AX854" s="35"/>
    </row>
    <row r="855" customFormat="false" ht="15" hidden="false" customHeight="false" outlineLevel="0" collapsed="false">
      <c r="AU855" s="35"/>
      <c r="AV855" s="35"/>
      <c r="AX855" s="35"/>
    </row>
    <row r="856" customFormat="false" ht="15" hidden="false" customHeight="false" outlineLevel="0" collapsed="false">
      <c r="AU856" s="35"/>
      <c r="AV856" s="35"/>
      <c r="AX856" s="35"/>
    </row>
    <row r="857" customFormat="false" ht="15" hidden="false" customHeight="false" outlineLevel="0" collapsed="false">
      <c r="AU857" s="27"/>
      <c r="AV857" s="27"/>
      <c r="AX857" s="27"/>
    </row>
    <row r="858" customFormat="false" ht="15" hidden="false" customHeight="false" outlineLevel="0" collapsed="false">
      <c r="AU858" s="27"/>
      <c r="AV858" s="27"/>
      <c r="AX858" s="27"/>
    </row>
    <row r="859" customFormat="false" ht="15" hidden="false" customHeight="false" outlineLevel="0" collapsed="false">
      <c r="AU859" s="27"/>
      <c r="AV859" s="27"/>
      <c r="AX859" s="27"/>
    </row>
    <row r="860" customFormat="false" ht="15" hidden="false" customHeight="false" outlineLevel="0" collapsed="false">
      <c r="AU860" s="27"/>
      <c r="AV860" s="27"/>
      <c r="AX860" s="27"/>
    </row>
    <row r="861" customFormat="false" ht="15" hidden="false" customHeight="false" outlineLevel="0" collapsed="false">
      <c r="AU861" s="27"/>
      <c r="AV861" s="27"/>
      <c r="AX861" s="27"/>
    </row>
    <row r="862" customFormat="false" ht="15" hidden="false" customHeight="false" outlineLevel="0" collapsed="false">
      <c r="AU862" s="27"/>
      <c r="AV862" s="27"/>
      <c r="AX862" s="27"/>
    </row>
    <row r="863" customFormat="false" ht="15" hidden="false" customHeight="false" outlineLevel="0" collapsed="false">
      <c r="AU863" s="27"/>
      <c r="AV863" s="27"/>
      <c r="AX863" s="27"/>
    </row>
    <row r="864" customFormat="false" ht="15" hidden="false" customHeight="false" outlineLevel="0" collapsed="false">
      <c r="AU864" s="27"/>
      <c r="AV864" s="27"/>
      <c r="AX864" s="27"/>
    </row>
    <row r="865" customFormat="false" ht="15" hidden="false" customHeight="false" outlineLevel="0" collapsed="false">
      <c r="AU865" s="27"/>
      <c r="AV865" s="27"/>
      <c r="AX865" s="27"/>
    </row>
    <row r="866" customFormat="false" ht="15" hidden="false" customHeight="false" outlineLevel="0" collapsed="false">
      <c r="AU866" s="27"/>
      <c r="AV866" s="27"/>
      <c r="AX866" s="27"/>
    </row>
    <row r="867" customFormat="false" ht="15" hidden="false" customHeight="false" outlineLevel="0" collapsed="false">
      <c r="AU867" s="27"/>
      <c r="AV867" s="27"/>
      <c r="AX867" s="27"/>
    </row>
    <row r="868" customFormat="false" ht="15" hidden="false" customHeight="false" outlineLevel="0" collapsed="false">
      <c r="AU868" s="27"/>
      <c r="AV868" s="27"/>
      <c r="AX868" s="27"/>
    </row>
    <row r="869" customFormat="false" ht="15" hidden="false" customHeight="false" outlineLevel="0" collapsed="false">
      <c r="AU869" s="27"/>
      <c r="AV869" s="27"/>
      <c r="AX869" s="27"/>
    </row>
    <row r="870" customFormat="false" ht="15" hidden="false" customHeight="false" outlineLevel="0" collapsed="false">
      <c r="AU870" s="27"/>
      <c r="AV870" s="27"/>
      <c r="AX870" s="27"/>
    </row>
    <row r="871" customFormat="false" ht="15" hidden="false" customHeight="false" outlineLevel="0" collapsed="false">
      <c r="AU871" s="27"/>
      <c r="AV871" s="27"/>
      <c r="AX871" s="27"/>
    </row>
    <row r="872" customFormat="false" ht="15" hidden="false" customHeight="false" outlineLevel="0" collapsed="false">
      <c r="AU872" s="27"/>
      <c r="AV872" s="27"/>
      <c r="AX872" s="27"/>
    </row>
    <row r="873" customFormat="false" ht="15" hidden="false" customHeight="false" outlineLevel="0" collapsed="false">
      <c r="AU873" s="27"/>
      <c r="AV873" s="27"/>
      <c r="AX873" s="27"/>
    </row>
    <row r="874" customFormat="false" ht="15" hidden="false" customHeight="false" outlineLevel="0" collapsed="false">
      <c r="AU874" s="27"/>
      <c r="AV874" s="27"/>
      <c r="AX874" s="27"/>
    </row>
    <row r="875" customFormat="false" ht="15" hidden="false" customHeight="false" outlineLevel="0" collapsed="false">
      <c r="AU875" s="27"/>
      <c r="AV875" s="27"/>
      <c r="AX875" s="27"/>
    </row>
    <row r="876" customFormat="false" ht="15" hidden="false" customHeight="false" outlineLevel="0" collapsed="false">
      <c r="AU876" s="27"/>
      <c r="AV876" s="27"/>
      <c r="AX876" s="27"/>
    </row>
    <row r="877" customFormat="false" ht="15" hidden="false" customHeight="false" outlineLevel="0" collapsed="false">
      <c r="AU877" s="27"/>
      <c r="AV877" s="27"/>
      <c r="AX877" s="27"/>
    </row>
    <row r="878" customFormat="false" ht="15" hidden="false" customHeight="false" outlineLevel="0" collapsed="false">
      <c r="AU878" s="27"/>
      <c r="AV878" s="27"/>
      <c r="AX878" s="27"/>
    </row>
    <row r="879" customFormat="false" ht="15" hidden="false" customHeight="false" outlineLevel="0" collapsed="false">
      <c r="AU879" s="27"/>
      <c r="AV879" s="27"/>
      <c r="AX879" s="27"/>
    </row>
    <row r="880" customFormat="false" ht="15" hidden="false" customHeight="false" outlineLevel="0" collapsed="false">
      <c r="AU880" s="27"/>
      <c r="AV880" s="27"/>
      <c r="AX880" s="27"/>
    </row>
    <row r="881" customFormat="false" ht="15" hidden="false" customHeight="false" outlineLevel="0" collapsed="false">
      <c r="AU881" s="27"/>
      <c r="AV881" s="27"/>
      <c r="AX881" s="27"/>
    </row>
    <row r="882" customFormat="false" ht="15" hidden="false" customHeight="false" outlineLevel="0" collapsed="false">
      <c r="AU882" s="27"/>
      <c r="AV882" s="27"/>
      <c r="AX882" s="27"/>
    </row>
    <row r="883" customFormat="false" ht="15" hidden="false" customHeight="false" outlineLevel="0" collapsed="false">
      <c r="AU883" s="27"/>
      <c r="AV883" s="27"/>
      <c r="AX883" s="27"/>
    </row>
    <row r="884" customFormat="false" ht="15" hidden="false" customHeight="false" outlineLevel="0" collapsed="false">
      <c r="AU884" s="27"/>
      <c r="AV884" s="27"/>
      <c r="AX884" s="27"/>
    </row>
    <row r="885" customFormat="false" ht="15" hidden="false" customHeight="false" outlineLevel="0" collapsed="false">
      <c r="AU885" s="27"/>
      <c r="AV885" s="27"/>
      <c r="AX885" s="27"/>
    </row>
    <row r="886" customFormat="false" ht="15" hidden="false" customHeight="false" outlineLevel="0" collapsed="false">
      <c r="AU886" s="27"/>
      <c r="AV886" s="27"/>
      <c r="AX886" s="27"/>
    </row>
    <row r="887" customFormat="false" ht="15" hidden="false" customHeight="false" outlineLevel="0" collapsed="false">
      <c r="AU887" s="27"/>
      <c r="AV887" s="27"/>
      <c r="AX887" s="27"/>
    </row>
    <row r="888" customFormat="false" ht="15" hidden="false" customHeight="false" outlineLevel="0" collapsed="false">
      <c r="AU888" s="27"/>
      <c r="AV888" s="27"/>
      <c r="AX888" s="27"/>
    </row>
    <row r="889" customFormat="false" ht="15" hidden="false" customHeight="false" outlineLevel="0" collapsed="false">
      <c r="AU889" s="27"/>
      <c r="AV889" s="27"/>
      <c r="AX889" s="27"/>
    </row>
    <row r="890" customFormat="false" ht="15" hidden="false" customHeight="false" outlineLevel="0" collapsed="false">
      <c r="AU890" s="27"/>
      <c r="AV890" s="27"/>
      <c r="AX890" s="27"/>
    </row>
    <row r="891" customFormat="false" ht="15" hidden="false" customHeight="false" outlineLevel="0" collapsed="false">
      <c r="AU891" s="27"/>
      <c r="AV891" s="27"/>
      <c r="AX891" s="27"/>
    </row>
    <row r="892" customFormat="false" ht="15" hidden="false" customHeight="false" outlineLevel="0" collapsed="false">
      <c r="AU892" s="27"/>
      <c r="AV892" s="27"/>
      <c r="AX892" s="27"/>
    </row>
    <row r="893" customFormat="false" ht="15" hidden="false" customHeight="false" outlineLevel="0" collapsed="false">
      <c r="AU893" s="27"/>
      <c r="AV893" s="27"/>
      <c r="AX893" s="27"/>
    </row>
    <row r="894" customFormat="false" ht="15" hidden="false" customHeight="false" outlineLevel="0" collapsed="false">
      <c r="AU894" s="27"/>
      <c r="AV894" s="27"/>
      <c r="AX894" s="27"/>
    </row>
    <row r="895" customFormat="false" ht="15" hidden="false" customHeight="false" outlineLevel="0" collapsed="false">
      <c r="AU895" s="27"/>
      <c r="AV895" s="27"/>
      <c r="AX895" s="27"/>
    </row>
    <row r="896" customFormat="false" ht="15" hidden="false" customHeight="false" outlineLevel="0" collapsed="false">
      <c r="AU896" s="27"/>
      <c r="AV896" s="27"/>
      <c r="AX896" s="27"/>
    </row>
    <row r="897" customFormat="false" ht="15" hidden="false" customHeight="false" outlineLevel="0" collapsed="false">
      <c r="AU897" s="27"/>
      <c r="AV897" s="27"/>
      <c r="AX897" s="27"/>
    </row>
    <row r="898" customFormat="false" ht="15" hidden="false" customHeight="false" outlineLevel="0" collapsed="false">
      <c r="AU898" s="27"/>
      <c r="AV898" s="27"/>
      <c r="AX898" s="27"/>
    </row>
    <row r="899" customFormat="false" ht="15" hidden="false" customHeight="false" outlineLevel="0" collapsed="false">
      <c r="AU899" s="27"/>
      <c r="AV899" s="27"/>
      <c r="AX899" s="27"/>
    </row>
    <row r="900" customFormat="false" ht="15" hidden="false" customHeight="false" outlineLevel="0" collapsed="false">
      <c r="AU900" s="27"/>
      <c r="AV900" s="27"/>
      <c r="AX900" s="27"/>
    </row>
    <row r="901" customFormat="false" ht="15" hidden="false" customHeight="false" outlineLevel="0" collapsed="false">
      <c r="AU901" s="27"/>
      <c r="AV901" s="27"/>
      <c r="AX901" s="27"/>
    </row>
    <row r="902" customFormat="false" ht="15" hidden="false" customHeight="false" outlineLevel="0" collapsed="false">
      <c r="AU902" s="27"/>
      <c r="AV902" s="27"/>
      <c r="AX902" s="27"/>
    </row>
    <row r="903" customFormat="false" ht="15" hidden="false" customHeight="false" outlineLevel="0" collapsed="false">
      <c r="AU903" s="27"/>
      <c r="AV903" s="27"/>
      <c r="AX903" s="27"/>
    </row>
    <row r="904" customFormat="false" ht="15" hidden="false" customHeight="false" outlineLevel="0" collapsed="false">
      <c r="AU904" s="27"/>
      <c r="AV904" s="27"/>
      <c r="AX904" s="27"/>
    </row>
    <row r="905" customFormat="false" ht="15" hidden="false" customHeight="false" outlineLevel="0" collapsed="false">
      <c r="AU905" s="27"/>
      <c r="AV905" s="27"/>
      <c r="AX905" s="27"/>
    </row>
    <row r="906" customFormat="false" ht="15" hidden="false" customHeight="false" outlineLevel="0" collapsed="false">
      <c r="AU906" s="27"/>
      <c r="AV906" s="27"/>
      <c r="AX906" s="27"/>
    </row>
    <row r="907" customFormat="false" ht="15" hidden="false" customHeight="false" outlineLevel="0" collapsed="false">
      <c r="AU907" s="27"/>
      <c r="AV907" s="27"/>
      <c r="AX907" s="27"/>
    </row>
    <row r="908" customFormat="false" ht="15" hidden="false" customHeight="false" outlineLevel="0" collapsed="false">
      <c r="AU908" s="27"/>
      <c r="AV908" s="27"/>
      <c r="AX908" s="27"/>
    </row>
    <row r="909" customFormat="false" ht="15" hidden="false" customHeight="false" outlineLevel="0" collapsed="false">
      <c r="AU909" s="27"/>
      <c r="AV909" s="27"/>
      <c r="AX909" s="27"/>
    </row>
    <row r="910" customFormat="false" ht="15" hidden="false" customHeight="false" outlineLevel="0" collapsed="false">
      <c r="AU910" s="27"/>
      <c r="AV910" s="27"/>
      <c r="AX910" s="27"/>
    </row>
    <row r="913" customFormat="false" ht="15" hidden="false" customHeight="false" outlineLevel="0" collapsed="false">
      <c r="AU913" s="27"/>
      <c r="AV913" s="27"/>
      <c r="AX913" s="27"/>
    </row>
    <row r="914" customFormat="false" ht="15" hidden="false" customHeight="false" outlineLevel="0" collapsed="false">
      <c r="AU914" s="27"/>
      <c r="AV914" s="27"/>
      <c r="AX914" s="27"/>
    </row>
    <row r="915" customFormat="false" ht="15" hidden="false" customHeight="false" outlineLevel="0" collapsed="false">
      <c r="AU915" s="27"/>
      <c r="AV915" s="27"/>
      <c r="AX915" s="27"/>
    </row>
    <row r="916" customFormat="false" ht="15" hidden="false" customHeight="false" outlineLevel="0" collapsed="false">
      <c r="AU916" s="27"/>
      <c r="AV916" s="27"/>
      <c r="AX916" s="27"/>
    </row>
    <row r="917" customFormat="false" ht="15" hidden="false" customHeight="false" outlineLevel="0" collapsed="false">
      <c r="AU917" s="27"/>
      <c r="AV917" s="27"/>
      <c r="AX917" s="27"/>
    </row>
    <row r="918" customFormat="false" ht="15" hidden="false" customHeight="false" outlineLevel="0" collapsed="false">
      <c r="AU918" s="27"/>
      <c r="AV918" s="27"/>
      <c r="AX918" s="27"/>
    </row>
    <row r="919" customFormat="false" ht="15" hidden="false" customHeight="false" outlineLevel="0" collapsed="false">
      <c r="AU919" s="27"/>
      <c r="AV919" s="27"/>
      <c r="AX919" s="27"/>
    </row>
    <row r="920" customFormat="false" ht="15" hidden="false" customHeight="false" outlineLevel="0" collapsed="false">
      <c r="AU920" s="27"/>
      <c r="AV920" s="27"/>
      <c r="AX920" s="27"/>
    </row>
    <row r="921" customFormat="false" ht="15" hidden="false" customHeight="false" outlineLevel="0" collapsed="false">
      <c r="AU921" s="27"/>
      <c r="AV921" s="27"/>
      <c r="AX921" s="27"/>
    </row>
    <row r="922" customFormat="false" ht="15" hidden="false" customHeight="false" outlineLevel="0" collapsed="false">
      <c r="AU922" s="27"/>
      <c r="AV922" s="27"/>
      <c r="AX922" s="27"/>
    </row>
    <row r="923" customFormat="false" ht="15" hidden="false" customHeight="false" outlineLevel="0" collapsed="false">
      <c r="AU923" s="27"/>
      <c r="AV923" s="27"/>
      <c r="AX923" s="27"/>
    </row>
    <row r="924" customFormat="false" ht="15" hidden="false" customHeight="false" outlineLevel="0" collapsed="false">
      <c r="AU924" s="27"/>
      <c r="AV924" s="27"/>
      <c r="AX924" s="27"/>
    </row>
    <row r="925" customFormat="false" ht="15" hidden="false" customHeight="false" outlineLevel="0" collapsed="false">
      <c r="AU925" s="27"/>
      <c r="AV925" s="27"/>
      <c r="AX925" s="27"/>
    </row>
    <row r="926" customFormat="false" ht="15" hidden="false" customHeight="false" outlineLevel="0" collapsed="false">
      <c r="AU926" s="27"/>
      <c r="AV926" s="27"/>
      <c r="AX926" s="27"/>
    </row>
    <row r="927" customFormat="false" ht="15" hidden="false" customHeight="false" outlineLevel="0" collapsed="false">
      <c r="AU927" s="27"/>
      <c r="AV927" s="27"/>
      <c r="AX927" s="27"/>
    </row>
    <row r="928" customFormat="false" ht="15" hidden="false" customHeight="false" outlineLevel="0" collapsed="false">
      <c r="AU928" s="27"/>
      <c r="AV928" s="27"/>
      <c r="AX928" s="27"/>
    </row>
    <row r="929" customFormat="false" ht="15" hidden="false" customHeight="false" outlineLevel="0" collapsed="false">
      <c r="AU929" s="27"/>
      <c r="AV929" s="27"/>
      <c r="AX929" s="27"/>
    </row>
    <row r="930" customFormat="false" ht="15" hidden="false" customHeight="false" outlineLevel="0" collapsed="false">
      <c r="AU930" s="27"/>
      <c r="AV930" s="27"/>
      <c r="AX930" s="27"/>
    </row>
    <row r="931" customFormat="false" ht="15" hidden="false" customHeight="false" outlineLevel="0" collapsed="false">
      <c r="AU931" s="27"/>
      <c r="AV931" s="27"/>
      <c r="AX931" s="27"/>
    </row>
    <row r="932" customFormat="false" ht="15" hidden="false" customHeight="false" outlineLevel="0" collapsed="false">
      <c r="AU932" s="27"/>
      <c r="AV932" s="27"/>
      <c r="AX932" s="27"/>
    </row>
    <row r="933" customFormat="false" ht="15" hidden="false" customHeight="false" outlineLevel="0" collapsed="false">
      <c r="AU933" s="27"/>
      <c r="AV933" s="27"/>
      <c r="AX933" s="27"/>
    </row>
    <row r="934" customFormat="false" ht="15" hidden="false" customHeight="false" outlineLevel="0" collapsed="false">
      <c r="AU934" s="27"/>
      <c r="AV934" s="27"/>
      <c r="AX934" s="27"/>
    </row>
    <row r="935" customFormat="false" ht="15" hidden="false" customHeight="false" outlineLevel="0" collapsed="false">
      <c r="AU935" s="27"/>
      <c r="AV935" s="27"/>
      <c r="AX935" s="27"/>
    </row>
    <row r="936" customFormat="false" ht="15" hidden="false" customHeight="false" outlineLevel="0" collapsed="false">
      <c r="AU936" s="27"/>
      <c r="AV936" s="27"/>
      <c r="AX936" s="27"/>
    </row>
    <row r="937" customFormat="false" ht="15" hidden="false" customHeight="false" outlineLevel="0" collapsed="false">
      <c r="AU937" s="27"/>
      <c r="AV937" s="27"/>
      <c r="AX937" s="27"/>
    </row>
    <row r="938" customFormat="false" ht="15" hidden="false" customHeight="false" outlineLevel="0" collapsed="false">
      <c r="AU938" s="27"/>
      <c r="AV938" s="27"/>
      <c r="AX938" s="27"/>
    </row>
    <row r="939" customFormat="false" ht="15" hidden="false" customHeight="false" outlineLevel="0" collapsed="false">
      <c r="AU939" s="27"/>
      <c r="AV939" s="27"/>
      <c r="AX939" s="27"/>
    </row>
    <row r="940" customFormat="false" ht="15" hidden="false" customHeight="false" outlineLevel="0" collapsed="false">
      <c r="AU940" s="27"/>
      <c r="AV940" s="27"/>
      <c r="AX940" s="27"/>
    </row>
    <row r="941" customFormat="false" ht="15" hidden="false" customHeight="false" outlineLevel="0" collapsed="false">
      <c r="AU941" s="27"/>
      <c r="AV941" s="27"/>
      <c r="AX941" s="27"/>
    </row>
    <row r="942" customFormat="false" ht="15" hidden="false" customHeight="false" outlineLevel="0" collapsed="false">
      <c r="AU942" s="27"/>
      <c r="AV942" s="27"/>
      <c r="AX942" s="27"/>
    </row>
    <row r="943" customFormat="false" ht="15" hidden="false" customHeight="false" outlineLevel="0" collapsed="false">
      <c r="AU943" s="27"/>
      <c r="AV943" s="27"/>
      <c r="AX943" s="27"/>
    </row>
    <row r="944" customFormat="false" ht="15" hidden="false" customHeight="false" outlineLevel="0" collapsed="false">
      <c r="AU944" s="27"/>
      <c r="AV944" s="27"/>
      <c r="AX944" s="27"/>
    </row>
    <row r="945" customFormat="false" ht="15" hidden="false" customHeight="false" outlineLevel="0" collapsed="false">
      <c r="AU945" s="27"/>
      <c r="AV945" s="27"/>
      <c r="AX945" s="27"/>
    </row>
    <row r="946" customFormat="false" ht="15" hidden="false" customHeight="false" outlineLevel="0" collapsed="false">
      <c r="AU946" s="27"/>
      <c r="AV946" s="27"/>
      <c r="AX946" s="27"/>
    </row>
    <row r="947" customFormat="false" ht="15" hidden="false" customHeight="false" outlineLevel="0" collapsed="false">
      <c r="AU947" s="27"/>
      <c r="AV947" s="27"/>
      <c r="AX947" s="27"/>
    </row>
    <row r="948" customFormat="false" ht="15" hidden="false" customHeight="false" outlineLevel="0" collapsed="false">
      <c r="AU948" s="27"/>
      <c r="AV948" s="27"/>
      <c r="AX948" s="27"/>
    </row>
    <row r="949" customFormat="false" ht="15" hidden="false" customHeight="false" outlineLevel="0" collapsed="false">
      <c r="AU949" s="27"/>
      <c r="AV949" s="27"/>
      <c r="AX949" s="27"/>
    </row>
    <row r="950" customFormat="false" ht="15" hidden="false" customHeight="false" outlineLevel="0" collapsed="false">
      <c r="AU950" s="27"/>
      <c r="AV950" s="27"/>
      <c r="AX950" s="27"/>
    </row>
    <row r="951" customFormat="false" ht="15" hidden="false" customHeight="false" outlineLevel="0" collapsed="false">
      <c r="AU951" s="27"/>
      <c r="AV951" s="27"/>
      <c r="AX951" s="27"/>
    </row>
    <row r="952" customFormat="false" ht="15" hidden="false" customHeight="false" outlineLevel="0" collapsed="false">
      <c r="AU952" s="27"/>
      <c r="AV952" s="27"/>
      <c r="AX952" s="27"/>
    </row>
    <row r="953" customFormat="false" ht="15" hidden="false" customHeight="false" outlineLevel="0" collapsed="false">
      <c r="AU953" s="27"/>
      <c r="AV953" s="27"/>
      <c r="AX953" s="27"/>
    </row>
    <row r="954" customFormat="false" ht="15" hidden="false" customHeight="false" outlineLevel="0" collapsed="false">
      <c r="AU954" s="27"/>
      <c r="AV954" s="27"/>
      <c r="AX954" s="27"/>
    </row>
    <row r="955" customFormat="false" ht="15" hidden="false" customHeight="false" outlineLevel="0" collapsed="false">
      <c r="AU955" s="27"/>
      <c r="AV955" s="27"/>
      <c r="AX955" s="27"/>
    </row>
    <row r="956" customFormat="false" ht="15" hidden="false" customHeight="false" outlineLevel="0" collapsed="false">
      <c r="AU956" s="27"/>
      <c r="AV956" s="27"/>
      <c r="AX956" s="27"/>
    </row>
    <row r="957" customFormat="false" ht="15" hidden="false" customHeight="false" outlineLevel="0" collapsed="false">
      <c r="AU957" s="27"/>
      <c r="AV957" s="27"/>
      <c r="AX957" s="27"/>
    </row>
    <row r="958" customFormat="false" ht="15" hidden="false" customHeight="false" outlineLevel="0" collapsed="false">
      <c r="AU958" s="27"/>
      <c r="AV958" s="27"/>
      <c r="AX958" s="27"/>
    </row>
    <row r="959" customFormat="false" ht="15" hidden="false" customHeight="false" outlineLevel="0" collapsed="false">
      <c r="AU959" s="27"/>
      <c r="AV959" s="27"/>
      <c r="AX959" s="27"/>
    </row>
    <row r="960" customFormat="false" ht="15" hidden="false" customHeight="false" outlineLevel="0" collapsed="false">
      <c r="AU960" s="27"/>
      <c r="AV960" s="27"/>
      <c r="AX960" s="27"/>
    </row>
    <row r="961" customFormat="false" ht="15" hidden="false" customHeight="false" outlineLevel="0" collapsed="false">
      <c r="AU961" s="27"/>
      <c r="AV961" s="27"/>
      <c r="AX961" s="27"/>
    </row>
    <row r="962" customFormat="false" ht="15" hidden="false" customHeight="false" outlineLevel="0" collapsed="false">
      <c r="AU962" s="27"/>
      <c r="AV962" s="27"/>
      <c r="AX962" s="27"/>
    </row>
    <row r="963" customFormat="false" ht="15" hidden="false" customHeight="false" outlineLevel="0" collapsed="false">
      <c r="AU963" s="27"/>
      <c r="AV963" s="27"/>
      <c r="AX963" s="27"/>
    </row>
    <row r="964" customFormat="false" ht="15" hidden="false" customHeight="false" outlineLevel="0" collapsed="false">
      <c r="AU964" s="27"/>
      <c r="AV964" s="27"/>
      <c r="AX964" s="27"/>
    </row>
    <row r="965" customFormat="false" ht="15" hidden="false" customHeight="false" outlineLevel="0" collapsed="false">
      <c r="AU965" s="27"/>
      <c r="AV965" s="27"/>
      <c r="AX965" s="27"/>
    </row>
    <row r="966" customFormat="false" ht="15" hidden="false" customHeight="false" outlineLevel="0" collapsed="false">
      <c r="AU966" s="27"/>
      <c r="AV966" s="27"/>
      <c r="AX966" s="27"/>
    </row>
    <row r="967" customFormat="false" ht="15" hidden="false" customHeight="false" outlineLevel="0" collapsed="false">
      <c r="AU967" s="27"/>
      <c r="AV967" s="27"/>
      <c r="AX967" s="27"/>
    </row>
    <row r="968" customFormat="false" ht="15" hidden="false" customHeight="false" outlineLevel="0" collapsed="false">
      <c r="AU968" s="27"/>
      <c r="AV968" s="27"/>
      <c r="AX968" s="27"/>
    </row>
    <row r="969" customFormat="false" ht="15" hidden="false" customHeight="false" outlineLevel="0" collapsed="false">
      <c r="AU969" s="27"/>
      <c r="AV969" s="27"/>
      <c r="AX969" s="27"/>
    </row>
    <row r="970" customFormat="false" ht="15" hidden="false" customHeight="false" outlineLevel="0" collapsed="false">
      <c r="AU970" s="27"/>
      <c r="AV970" s="27"/>
      <c r="AX970" s="27"/>
    </row>
    <row r="971" customFormat="false" ht="15" hidden="false" customHeight="false" outlineLevel="0" collapsed="false">
      <c r="AU971" s="27"/>
      <c r="AV971" s="27"/>
      <c r="AX971" s="27"/>
    </row>
    <row r="972" customFormat="false" ht="15" hidden="false" customHeight="false" outlineLevel="0" collapsed="false">
      <c r="AU972" s="27"/>
      <c r="AV972" s="27"/>
      <c r="AX972" s="27"/>
    </row>
    <row r="973" customFormat="false" ht="15" hidden="false" customHeight="false" outlineLevel="0" collapsed="false">
      <c r="AU973" s="27"/>
      <c r="AV973" s="27"/>
      <c r="AX973" s="27"/>
    </row>
    <row r="974" customFormat="false" ht="15" hidden="false" customHeight="false" outlineLevel="0" collapsed="false">
      <c r="AU974" s="27"/>
      <c r="AV974" s="27"/>
      <c r="AX974" s="27"/>
    </row>
    <row r="975" customFormat="false" ht="15" hidden="false" customHeight="false" outlineLevel="0" collapsed="false">
      <c r="AU975" s="27"/>
      <c r="AV975" s="27"/>
      <c r="AX975" s="27"/>
    </row>
    <row r="976" customFormat="false" ht="15" hidden="false" customHeight="false" outlineLevel="0" collapsed="false">
      <c r="AU976" s="27"/>
      <c r="AV976" s="27"/>
      <c r="AX976" s="27"/>
    </row>
    <row r="977" customFormat="false" ht="15" hidden="false" customHeight="false" outlineLevel="0" collapsed="false">
      <c r="AU977" s="27"/>
      <c r="AV977" s="27"/>
      <c r="AX977" s="27"/>
    </row>
    <row r="978" customFormat="false" ht="15" hidden="false" customHeight="false" outlineLevel="0" collapsed="false">
      <c r="AU978" s="27"/>
      <c r="AV978" s="27"/>
      <c r="AX978" s="27"/>
    </row>
    <row r="979" customFormat="false" ht="15" hidden="false" customHeight="false" outlineLevel="0" collapsed="false">
      <c r="AU979" s="27"/>
      <c r="AV979" s="27"/>
      <c r="AX979" s="27"/>
    </row>
    <row r="980" customFormat="false" ht="15" hidden="false" customHeight="false" outlineLevel="0" collapsed="false">
      <c r="AU980" s="27"/>
      <c r="AV980" s="27"/>
      <c r="AX980" s="27"/>
    </row>
    <row r="981" customFormat="false" ht="15" hidden="false" customHeight="false" outlineLevel="0" collapsed="false">
      <c r="AU981" s="27"/>
      <c r="AV981" s="27"/>
      <c r="AX981" s="27"/>
    </row>
    <row r="982" customFormat="false" ht="15" hidden="false" customHeight="false" outlineLevel="0" collapsed="false">
      <c r="AU982" s="27"/>
      <c r="AV982" s="27"/>
      <c r="AX982" s="27"/>
    </row>
    <row r="983" customFormat="false" ht="15" hidden="false" customHeight="false" outlineLevel="0" collapsed="false">
      <c r="AU983" s="27"/>
      <c r="AV983" s="27"/>
      <c r="AX983" s="27"/>
    </row>
    <row r="984" customFormat="false" ht="15" hidden="false" customHeight="false" outlineLevel="0" collapsed="false">
      <c r="AU984" s="27"/>
      <c r="AV984" s="27"/>
      <c r="AX984" s="27"/>
    </row>
    <row r="985" customFormat="false" ht="15" hidden="false" customHeight="false" outlineLevel="0" collapsed="false">
      <c r="AU985" s="27"/>
      <c r="AV985" s="27"/>
      <c r="AX985" s="27"/>
    </row>
    <row r="986" customFormat="false" ht="15" hidden="false" customHeight="false" outlineLevel="0" collapsed="false">
      <c r="AU986" s="27"/>
      <c r="AV986" s="27"/>
      <c r="AX986" s="27"/>
    </row>
    <row r="987" customFormat="false" ht="15" hidden="false" customHeight="false" outlineLevel="0" collapsed="false">
      <c r="AU987" s="27"/>
      <c r="AV987" s="27"/>
      <c r="AX987" s="27"/>
    </row>
    <row r="988" customFormat="false" ht="15" hidden="false" customHeight="false" outlineLevel="0" collapsed="false">
      <c r="AU988" s="27"/>
      <c r="AV988" s="27"/>
      <c r="AX988" s="27"/>
    </row>
    <row r="989" customFormat="false" ht="15" hidden="false" customHeight="false" outlineLevel="0" collapsed="false">
      <c r="AU989" s="27"/>
      <c r="AV989" s="27"/>
      <c r="AX989" s="27"/>
    </row>
    <row r="990" customFormat="false" ht="15" hidden="false" customHeight="false" outlineLevel="0" collapsed="false">
      <c r="AU990" s="27"/>
      <c r="AV990" s="27"/>
      <c r="AX990" s="27"/>
    </row>
    <row r="991" customFormat="false" ht="15" hidden="false" customHeight="false" outlineLevel="0" collapsed="false">
      <c r="AU991" s="27"/>
      <c r="AV991" s="27"/>
      <c r="AX991" s="27"/>
    </row>
    <row r="992" customFormat="false" ht="15" hidden="false" customHeight="false" outlineLevel="0" collapsed="false">
      <c r="AU992" s="27"/>
      <c r="AV992" s="27"/>
      <c r="AX992" s="27"/>
    </row>
    <row r="993" customFormat="false" ht="15" hidden="false" customHeight="false" outlineLevel="0" collapsed="false">
      <c r="AU993" s="27"/>
      <c r="AV993" s="27"/>
      <c r="AX993" s="27"/>
    </row>
    <row r="994" customFormat="false" ht="15" hidden="false" customHeight="false" outlineLevel="0" collapsed="false">
      <c r="AU994" s="27"/>
      <c r="AV994" s="27"/>
      <c r="AX994" s="27"/>
    </row>
    <row r="995" customFormat="false" ht="15" hidden="false" customHeight="false" outlineLevel="0" collapsed="false">
      <c r="AU995" s="27"/>
      <c r="AV995" s="27"/>
      <c r="AX995" s="27"/>
    </row>
    <row r="996" customFormat="false" ht="15" hidden="false" customHeight="false" outlineLevel="0" collapsed="false">
      <c r="AU996" s="27"/>
      <c r="AV996" s="27"/>
      <c r="AX996" s="27"/>
    </row>
    <row r="997" customFormat="false" ht="15" hidden="false" customHeight="false" outlineLevel="0" collapsed="false">
      <c r="AU997" s="27"/>
      <c r="AV997" s="27"/>
      <c r="AX997" s="27"/>
    </row>
    <row r="998" customFormat="false" ht="15" hidden="false" customHeight="false" outlineLevel="0" collapsed="false">
      <c r="AU998" s="27"/>
      <c r="AV998" s="27"/>
      <c r="AX998" s="27"/>
    </row>
    <row r="999" customFormat="false" ht="15" hidden="false" customHeight="false" outlineLevel="0" collapsed="false">
      <c r="AU999" s="27"/>
      <c r="AV999" s="27"/>
      <c r="AX999" s="27"/>
    </row>
    <row r="1000" customFormat="false" ht="15" hidden="false" customHeight="false" outlineLevel="0" collapsed="false">
      <c r="AU1000" s="27"/>
      <c r="AV1000" s="27"/>
      <c r="AX1000" s="27"/>
    </row>
    <row r="1001" customFormat="false" ht="15" hidden="false" customHeight="false" outlineLevel="0" collapsed="false">
      <c r="AU1001" s="27"/>
      <c r="AV1001" s="27"/>
      <c r="AX1001" s="27"/>
    </row>
    <row r="1002" customFormat="false" ht="15" hidden="false" customHeight="false" outlineLevel="0" collapsed="false">
      <c r="AU1002" s="27"/>
      <c r="AV1002" s="27"/>
      <c r="AX1002" s="27"/>
    </row>
    <row r="1003" customFormat="false" ht="15" hidden="false" customHeight="false" outlineLevel="0" collapsed="false">
      <c r="AU1003" s="27"/>
      <c r="AV1003" s="27"/>
      <c r="AX1003" s="27"/>
    </row>
    <row r="1004" customFormat="false" ht="15" hidden="false" customHeight="false" outlineLevel="0" collapsed="false">
      <c r="AU1004" s="27"/>
      <c r="AV1004" s="27"/>
      <c r="AX1004" s="27"/>
    </row>
    <row r="1005" customFormat="false" ht="15" hidden="false" customHeight="false" outlineLevel="0" collapsed="false">
      <c r="AU1005" s="27"/>
      <c r="AV1005" s="27"/>
      <c r="AX1005" s="27"/>
    </row>
    <row r="1006" customFormat="false" ht="15" hidden="false" customHeight="false" outlineLevel="0" collapsed="false">
      <c r="AU1006" s="27"/>
      <c r="AV1006" s="27"/>
      <c r="AX1006" s="27"/>
    </row>
    <row r="1007" customFormat="false" ht="15" hidden="false" customHeight="false" outlineLevel="0" collapsed="false">
      <c r="AU1007" s="27"/>
      <c r="AV1007" s="27"/>
      <c r="AX1007" s="27"/>
    </row>
    <row r="1008" customFormat="false" ht="15" hidden="false" customHeight="false" outlineLevel="0" collapsed="false">
      <c r="AU1008" s="27"/>
      <c r="AV1008" s="27"/>
      <c r="AX1008" s="27"/>
    </row>
    <row r="1009" customFormat="false" ht="15" hidden="false" customHeight="false" outlineLevel="0" collapsed="false">
      <c r="AU1009" s="27"/>
      <c r="AV1009" s="27"/>
      <c r="AX1009" s="27"/>
    </row>
    <row r="1010" customFormat="false" ht="15" hidden="false" customHeight="false" outlineLevel="0" collapsed="false">
      <c r="AU1010" s="27"/>
      <c r="AV1010" s="27"/>
      <c r="AX1010" s="27"/>
    </row>
    <row r="1011" customFormat="false" ht="15" hidden="false" customHeight="false" outlineLevel="0" collapsed="false">
      <c r="AU1011" s="27"/>
      <c r="AV1011" s="27"/>
      <c r="AX1011" s="27"/>
    </row>
    <row r="1012" customFormat="false" ht="15" hidden="false" customHeight="false" outlineLevel="0" collapsed="false">
      <c r="AU1012" s="27"/>
      <c r="AV1012" s="27"/>
      <c r="AX1012" s="27"/>
    </row>
    <row r="1013" customFormat="false" ht="15" hidden="false" customHeight="false" outlineLevel="0" collapsed="false">
      <c r="AU1013" s="27"/>
      <c r="AV1013" s="27"/>
      <c r="AX1013" s="27"/>
    </row>
    <row r="1014" customFormat="false" ht="15" hidden="false" customHeight="false" outlineLevel="0" collapsed="false">
      <c r="AU1014" s="27"/>
      <c r="AV1014" s="27"/>
      <c r="AX1014" s="27"/>
    </row>
    <row r="1015" customFormat="false" ht="15" hidden="false" customHeight="false" outlineLevel="0" collapsed="false">
      <c r="AU1015" s="27"/>
      <c r="AV1015" s="27"/>
      <c r="AX1015" s="27"/>
    </row>
    <row r="1016" customFormat="false" ht="15" hidden="false" customHeight="false" outlineLevel="0" collapsed="false">
      <c r="AU1016" s="27"/>
      <c r="AV1016" s="27"/>
      <c r="AX1016" s="27"/>
    </row>
    <row r="1017" customFormat="false" ht="15" hidden="false" customHeight="false" outlineLevel="0" collapsed="false">
      <c r="AU1017" s="27"/>
      <c r="AV1017" s="27"/>
      <c r="AX1017" s="27"/>
    </row>
    <row r="1018" customFormat="false" ht="15" hidden="false" customHeight="false" outlineLevel="0" collapsed="false">
      <c r="AU1018" s="27"/>
      <c r="AV1018" s="27"/>
      <c r="AX1018" s="27"/>
    </row>
    <row r="1019" customFormat="false" ht="15" hidden="false" customHeight="false" outlineLevel="0" collapsed="false">
      <c r="AU1019" s="27"/>
      <c r="AV1019" s="27"/>
      <c r="AX1019" s="27"/>
    </row>
    <row r="1020" customFormat="false" ht="15" hidden="false" customHeight="false" outlineLevel="0" collapsed="false">
      <c r="AU1020" s="27"/>
      <c r="AV1020" s="27"/>
      <c r="AX1020" s="27"/>
    </row>
    <row r="1021" customFormat="false" ht="15" hidden="false" customHeight="false" outlineLevel="0" collapsed="false">
      <c r="AU1021" s="27"/>
      <c r="AV1021" s="27"/>
      <c r="AX1021" s="27"/>
    </row>
    <row r="1022" customFormat="false" ht="15" hidden="false" customHeight="false" outlineLevel="0" collapsed="false">
      <c r="AU1022" s="27"/>
      <c r="AV1022" s="27"/>
      <c r="AX1022" s="27"/>
    </row>
    <row r="1023" customFormat="false" ht="15" hidden="false" customHeight="false" outlineLevel="0" collapsed="false">
      <c r="AU1023" s="27"/>
      <c r="AV1023" s="27"/>
      <c r="AX1023" s="27"/>
    </row>
    <row r="1024" customFormat="false" ht="15" hidden="false" customHeight="false" outlineLevel="0" collapsed="false">
      <c r="AU1024" s="27"/>
      <c r="AV1024" s="27"/>
      <c r="AX1024" s="27"/>
    </row>
    <row r="1025" customFormat="false" ht="15" hidden="false" customHeight="false" outlineLevel="0" collapsed="false">
      <c r="AU1025" s="27"/>
      <c r="AV1025" s="27"/>
      <c r="AX1025" s="27"/>
    </row>
    <row r="1026" customFormat="false" ht="15" hidden="false" customHeight="false" outlineLevel="0" collapsed="false">
      <c r="AU1026" s="27"/>
      <c r="AV1026" s="27"/>
      <c r="AX1026" s="27"/>
    </row>
    <row r="1027" customFormat="false" ht="15" hidden="false" customHeight="false" outlineLevel="0" collapsed="false">
      <c r="AU1027" s="27"/>
      <c r="AV1027" s="27"/>
      <c r="AX1027" s="27"/>
    </row>
    <row r="1028" customFormat="false" ht="15" hidden="false" customHeight="false" outlineLevel="0" collapsed="false">
      <c r="AU1028" s="27"/>
      <c r="AV1028" s="27"/>
      <c r="AX1028" s="27"/>
    </row>
    <row r="1029" customFormat="false" ht="15" hidden="false" customHeight="false" outlineLevel="0" collapsed="false">
      <c r="AU1029" s="27"/>
      <c r="AV1029" s="27"/>
      <c r="AX1029" s="27"/>
    </row>
    <row r="1030" customFormat="false" ht="15" hidden="false" customHeight="false" outlineLevel="0" collapsed="false">
      <c r="AU1030" s="27"/>
      <c r="AV1030" s="27"/>
      <c r="AX1030" s="27"/>
    </row>
    <row r="1031" customFormat="false" ht="15" hidden="false" customHeight="false" outlineLevel="0" collapsed="false">
      <c r="AU1031" s="27"/>
      <c r="AV1031" s="27"/>
      <c r="AX1031" s="27"/>
    </row>
    <row r="1032" customFormat="false" ht="15" hidden="false" customHeight="false" outlineLevel="0" collapsed="false">
      <c r="AU1032" s="27"/>
      <c r="AV1032" s="27"/>
      <c r="AX1032" s="27"/>
    </row>
    <row r="1033" customFormat="false" ht="15" hidden="false" customHeight="false" outlineLevel="0" collapsed="false">
      <c r="AU1033" s="27"/>
      <c r="AV1033" s="27"/>
      <c r="AX1033" s="27"/>
    </row>
    <row r="1034" customFormat="false" ht="15" hidden="false" customHeight="false" outlineLevel="0" collapsed="false">
      <c r="AU1034" s="27"/>
      <c r="AV1034" s="27"/>
      <c r="AX1034" s="27"/>
    </row>
    <row r="1035" customFormat="false" ht="15" hidden="false" customHeight="false" outlineLevel="0" collapsed="false">
      <c r="AU1035" s="27"/>
      <c r="AV1035" s="27"/>
      <c r="AX1035" s="27"/>
    </row>
    <row r="1036" customFormat="false" ht="15" hidden="false" customHeight="false" outlineLevel="0" collapsed="false">
      <c r="AU1036" s="27"/>
      <c r="AV1036" s="27"/>
      <c r="AX1036" s="27"/>
    </row>
    <row r="1037" customFormat="false" ht="15" hidden="false" customHeight="false" outlineLevel="0" collapsed="false">
      <c r="AU1037" s="27"/>
      <c r="AV1037" s="27"/>
      <c r="AX1037" s="27"/>
    </row>
    <row r="1038" customFormat="false" ht="15" hidden="false" customHeight="false" outlineLevel="0" collapsed="false">
      <c r="AU1038" s="27"/>
      <c r="AV1038" s="27"/>
      <c r="AX1038" s="27"/>
    </row>
    <row r="1039" customFormat="false" ht="15" hidden="false" customHeight="false" outlineLevel="0" collapsed="false">
      <c r="AU1039" s="27"/>
      <c r="AV1039" s="27"/>
      <c r="AX1039" s="27"/>
    </row>
    <row r="1040" customFormat="false" ht="15" hidden="false" customHeight="false" outlineLevel="0" collapsed="false">
      <c r="AU1040" s="27"/>
      <c r="AV1040" s="27"/>
      <c r="AX1040" s="27"/>
    </row>
    <row r="1041" customFormat="false" ht="15" hidden="false" customHeight="false" outlineLevel="0" collapsed="false">
      <c r="AU1041" s="27"/>
      <c r="AV1041" s="27"/>
      <c r="AX1041" s="27"/>
    </row>
    <row r="1042" customFormat="false" ht="15" hidden="false" customHeight="false" outlineLevel="0" collapsed="false">
      <c r="AU1042" s="27"/>
      <c r="AV1042" s="27"/>
      <c r="AX1042" s="27"/>
    </row>
    <row r="1043" customFormat="false" ht="15" hidden="false" customHeight="false" outlineLevel="0" collapsed="false">
      <c r="AU1043" s="27"/>
      <c r="AV1043" s="27"/>
      <c r="AX1043" s="27"/>
    </row>
    <row r="1044" customFormat="false" ht="15" hidden="false" customHeight="false" outlineLevel="0" collapsed="false">
      <c r="AU1044" s="27"/>
      <c r="AV1044" s="27"/>
      <c r="AX1044" s="27"/>
    </row>
    <row r="1045" customFormat="false" ht="15" hidden="false" customHeight="false" outlineLevel="0" collapsed="false">
      <c r="AU1045" s="27"/>
      <c r="AV1045" s="27"/>
      <c r="AX1045" s="27"/>
    </row>
    <row r="1046" customFormat="false" ht="15" hidden="false" customHeight="false" outlineLevel="0" collapsed="false">
      <c r="AU1046" s="27"/>
      <c r="AV1046" s="27"/>
      <c r="AX1046" s="27"/>
    </row>
    <row r="1047" customFormat="false" ht="15" hidden="false" customHeight="false" outlineLevel="0" collapsed="false">
      <c r="AU1047" s="27"/>
      <c r="AV1047" s="27"/>
      <c r="AX1047" s="27"/>
    </row>
    <row r="1048" customFormat="false" ht="15" hidden="false" customHeight="false" outlineLevel="0" collapsed="false">
      <c r="AU1048" s="27"/>
      <c r="AV1048" s="27"/>
      <c r="AX1048" s="27"/>
    </row>
    <row r="1049" customFormat="false" ht="15" hidden="false" customHeight="false" outlineLevel="0" collapsed="false">
      <c r="AU1049" s="27"/>
      <c r="AV1049" s="27"/>
      <c r="AX1049" s="27"/>
    </row>
    <row r="1050" customFormat="false" ht="15" hidden="false" customHeight="false" outlineLevel="0" collapsed="false">
      <c r="AU1050" s="27"/>
      <c r="AV1050" s="27"/>
      <c r="AX1050" s="27"/>
    </row>
    <row r="1051" customFormat="false" ht="15" hidden="false" customHeight="false" outlineLevel="0" collapsed="false">
      <c r="AU1051" s="27"/>
      <c r="AV1051" s="27"/>
      <c r="AX1051" s="27"/>
    </row>
    <row r="1052" customFormat="false" ht="15" hidden="false" customHeight="false" outlineLevel="0" collapsed="false">
      <c r="AU1052" s="27"/>
      <c r="AV1052" s="27"/>
      <c r="AX1052" s="27"/>
    </row>
    <row r="1053" customFormat="false" ht="15" hidden="false" customHeight="false" outlineLevel="0" collapsed="false">
      <c r="AU1053" s="27"/>
      <c r="AV1053" s="27"/>
      <c r="AX1053" s="27"/>
    </row>
    <row r="1054" customFormat="false" ht="15" hidden="false" customHeight="false" outlineLevel="0" collapsed="false">
      <c r="AU1054" s="27"/>
      <c r="AV1054" s="27"/>
      <c r="AX1054" s="27"/>
    </row>
    <row r="1055" customFormat="false" ht="15" hidden="false" customHeight="false" outlineLevel="0" collapsed="false">
      <c r="AU1055" s="27"/>
      <c r="AV1055" s="27"/>
      <c r="AX1055" s="27"/>
    </row>
    <row r="1056" customFormat="false" ht="15" hidden="false" customHeight="false" outlineLevel="0" collapsed="false">
      <c r="AU1056" s="27"/>
      <c r="AV1056" s="27"/>
      <c r="AX1056" s="27"/>
    </row>
    <row r="1057" customFormat="false" ht="15" hidden="false" customHeight="false" outlineLevel="0" collapsed="false">
      <c r="AU1057" s="27"/>
      <c r="AV1057" s="27"/>
      <c r="AX1057" s="27"/>
    </row>
    <row r="1058" customFormat="false" ht="15" hidden="false" customHeight="false" outlineLevel="0" collapsed="false">
      <c r="AU1058" s="27"/>
      <c r="AV1058" s="27"/>
      <c r="AX1058" s="27"/>
    </row>
    <row r="1059" customFormat="false" ht="15" hidden="false" customHeight="false" outlineLevel="0" collapsed="false">
      <c r="AU1059" s="27"/>
      <c r="AV1059" s="27"/>
      <c r="AX1059" s="27"/>
    </row>
    <row r="1060" customFormat="false" ht="15" hidden="false" customHeight="false" outlineLevel="0" collapsed="false">
      <c r="AU1060" s="27"/>
      <c r="AV1060" s="27"/>
      <c r="AX1060" s="27"/>
    </row>
    <row r="1061" customFormat="false" ht="15" hidden="false" customHeight="false" outlineLevel="0" collapsed="false">
      <c r="AU1061" s="27"/>
      <c r="AV1061" s="27"/>
      <c r="AX1061" s="27"/>
    </row>
    <row r="1062" customFormat="false" ht="15" hidden="false" customHeight="false" outlineLevel="0" collapsed="false">
      <c r="AU1062" s="27"/>
      <c r="AV1062" s="27"/>
      <c r="AX1062" s="27"/>
    </row>
    <row r="1063" customFormat="false" ht="15" hidden="false" customHeight="false" outlineLevel="0" collapsed="false">
      <c r="AU1063" s="27"/>
      <c r="AV1063" s="27"/>
      <c r="AX1063" s="27"/>
    </row>
    <row r="1064" customFormat="false" ht="15" hidden="false" customHeight="false" outlineLevel="0" collapsed="false">
      <c r="AU1064" s="27"/>
      <c r="AV1064" s="27"/>
      <c r="AX1064" s="27"/>
    </row>
    <row r="1065" customFormat="false" ht="15" hidden="false" customHeight="false" outlineLevel="0" collapsed="false">
      <c r="AU1065" s="27"/>
      <c r="AV1065" s="27"/>
      <c r="AX1065" s="27"/>
    </row>
    <row r="1066" customFormat="false" ht="15" hidden="false" customHeight="false" outlineLevel="0" collapsed="false">
      <c r="AU1066" s="27"/>
      <c r="AV1066" s="27"/>
      <c r="AX1066" s="27"/>
    </row>
    <row r="1067" customFormat="false" ht="15" hidden="false" customHeight="false" outlineLevel="0" collapsed="false">
      <c r="AU1067" s="27"/>
      <c r="AV1067" s="27"/>
      <c r="AX1067" s="27"/>
    </row>
    <row r="1068" customFormat="false" ht="15" hidden="false" customHeight="false" outlineLevel="0" collapsed="false">
      <c r="AU1068" s="27"/>
      <c r="AV1068" s="27"/>
      <c r="AX1068" s="27"/>
    </row>
    <row r="1069" customFormat="false" ht="15" hidden="false" customHeight="false" outlineLevel="0" collapsed="false">
      <c r="AU1069" s="27"/>
      <c r="AV1069" s="27"/>
      <c r="AX1069" s="27"/>
    </row>
    <row r="1070" customFormat="false" ht="15" hidden="false" customHeight="false" outlineLevel="0" collapsed="false">
      <c r="AU1070" s="27"/>
      <c r="AV1070" s="27"/>
      <c r="AX1070" s="27"/>
    </row>
    <row r="1071" customFormat="false" ht="15" hidden="false" customHeight="false" outlineLevel="0" collapsed="false">
      <c r="AU1071" s="27"/>
      <c r="AV1071" s="27"/>
      <c r="AX1071" s="27"/>
    </row>
    <row r="1072" customFormat="false" ht="15" hidden="false" customHeight="false" outlineLevel="0" collapsed="false">
      <c r="AU1072" s="27"/>
      <c r="AV1072" s="27"/>
      <c r="AX1072" s="27"/>
    </row>
    <row r="1073" customFormat="false" ht="15" hidden="false" customHeight="false" outlineLevel="0" collapsed="false">
      <c r="AU1073" s="27"/>
      <c r="AV1073" s="27"/>
      <c r="AX1073" s="27"/>
    </row>
    <row r="1074" customFormat="false" ht="15" hidden="false" customHeight="false" outlineLevel="0" collapsed="false">
      <c r="AU1074" s="27"/>
      <c r="AV1074" s="27"/>
      <c r="AX1074" s="27"/>
    </row>
    <row r="1075" customFormat="false" ht="15" hidden="false" customHeight="false" outlineLevel="0" collapsed="false">
      <c r="AU1075" s="27"/>
      <c r="AV1075" s="27"/>
      <c r="AX1075" s="27"/>
    </row>
    <row r="1076" customFormat="false" ht="15" hidden="false" customHeight="false" outlineLevel="0" collapsed="false">
      <c r="AU1076" s="27"/>
      <c r="AV1076" s="27"/>
      <c r="AX1076" s="27"/>
    </row>
    <row r="1077" customFormat="false" ht="15" hidden="false" customHeight="false" outlineLevel="0" collapsed="false">
      <c r="AU1077" s="27"/>
      <c r="AV1077" s="27"/>
      <c r="AX1077" s="27"/>
    </row>
    <row r="1078" customFormat="false" ht="15" hidden="false" customHeight="false" outlineLevel="0" collapsed="false">
      <c r="AU1078" s="27"/>
      <c r="AV1078" s="27"/>
      <c r="AX1078" s="27"/>
    </row>
    <row r="1079" customFormat="false" ht="15" hidden="false" customHeight="false" outlineLevel="0" collapsed="false">
      <c r="AU1079" s="27"/>
      <c r="AV1079" s="27"/>
      <c r="AX1079" s="27"/>
    </row>
    <row r="1080" customFormat="false" ht="15" hidden="false" customHeight="false" outlineLevel="0" collapsed="false">
      <c r="AU1080" s="27"/>
      <c r="AV1080" s="27"/>
      <c r="AX1080" s="27"/>
    </row>
    <row r="1081" customFormat="false" ht="15" hidden="false" customHeight="false" outlineLevel="0" collapsed="false">
      <c r="AU1081" s="27"/>
      <c r="AV1081" s="27"/>
      <c r="AX1081" s="27"/>
    </row>
    <row r="1082" customFormat="false" ht="15" hidden="false" customHeight="false" outlineLevel="0" collapsed="false">
      <c r="AU1082" s="27"/>
      <c r="AV1082" s="27"/>
      <c r="AX1082" s="27"/>
    </row>
    <row r="1083" customFormat="false" ht="15" hidden="false" customHeight="false" outlineLevel="0" collapsed="false">
      <c r="AU1083" s="27"/>
      <c r="AV1083" s="27"/>
      <c r="AX1083" s="27"/>
    </row>
    <row r="1084" customFormat="false" ht="15" hidden="false" customHeight="false" outlineLevel="0" collapsed="false">
      <c r="AU1084" s="27"/>
      <c r="AV1084" s="27"/>
      <c r="AX1084" s="27"/>
    </row>
    <row r="1085" customFormat="false" ht="15" hidden="false" customHeight="false" outlineLevel="0" collapsed="false">
      <c r="AU1085" s="27"/>
      <c r="AV1085" s="27"/>
      <c r="AX1085" s="27"/>
    </row>
    <row r="1104" customFormat="false" ht="15" hidden="false" customHeight="false" outlineLevel="0" collapsed="false">
      <c r="AU1104" s="27"/>
      <c r="AV1104" s="27"/>
      <c r="AX1104" s="27"/>
    </row>
    <row r="1105" customFormat="false" ht="15" hidden="false" customHeight="false" outlineLevel="0" collapsed="false">
      <c r="AU1105" s="27"/>
      <c r="AV1105" s="27"/>
      <c r="AX1105" s="27"/>
    </row>
    <row r="1106" customFormat="false" ht="15" hidden="false" customHeight="false" outlineLevel="0" collapsed="false">
      <c r="AU1106" s="27"/>
      <c r="AV1106" s="27"/>
      <c r="AX1106" s="27"/>
    </row>
    <row r="1107" customFormat="false" ht="15" hidden="false" customHeight="false" outlineLevel="0" collapsed="false">
      <c r="AU1107" s="27"/>
      <c r="AV1107" s="27"/>
      <c r="AX1107" s="27"/>
    </row>
    <row r="1108" customFormat="false" ht="15" hidden="false" customHeight="false" outlineLevel="0" collapsed="false">
      <c r="AU1108" s="27"/>
      <c r="AV1108" s="27"/>
      <c r="AX1108" s="27"/>
    </row>
    <row r="1109" customFormat="false" ht="15" hidden="false" customHeight="false" outlineLevel="0" collapsed="false">
      <c r="AU1109" s="27"/>
      <c r="AV1109" s="27"/>
      <c r="AX1109" s="27"/>
    </row>
    <row r="1110" customFormat="false" ht="15" hidden="false" customHeight="false" outlineLevel="0" collapsed="false">
      <c r="AU1110" s="27"/>
      <c r="AV1110" s="27"/>
      <c r="AX1110" s="27"/>
    </row>
    <row r="1111" customFormat="false" ht="15" hidden="false" customHeight="false" outlineLevel="0" collapsed="false">
      <c r="AU1111" s="27"/>
      <c r="AV1111" s="27"/>
      <c r="AX1111" s="27"/>
    </row>
    <row r="1112" customFormat="false" ht="15" hidden="false" customHeight="false" outlineLevel="0" collapsed="false">
      <c r="AU1112" s="27"/>
      <c r="AV1112" s="27"/>
      <c r="AX1112" s="27"/>
    </row>
    <row r="1113" customFormat="false" ht="15" hidden="false" customHeight="false" outlineLevel="0" collapsed="false">
      <c r="AU1113" s="27"/>
      <c r="AV1113" s="27"/>
      <c r="AX1113" s="27"/>
    </row>
    <row r="1114" customFormat="false" ht="15" hidden="false" customHeight="false" outlineLevel="0" collapsed="false">
      <c r="AU1114" s="27"/>
      <c r="AV1114" s="27"/>
      <c r="AX1114" s="27"/>
    </row>
    <row r="1115" customFormat="false" ht="15" hidden="false" customHeight="false" outlineLevel="0" collapsed="false">
      <c r="AU1115" s="27"/>
      <c r="AV1115" s="27"/>
      <c r="AX1115" s="27"/>
    </row>
    <row r="1116" customFormat="false" ht="15" hidden="false" customHeight="false" outlineLevel="0" collapsed="false">
      <c r="AU1116" s="27"/>
      <c r="AV1116" s="27"/>
      <c r="AX1116" s="27"/>
    </row>
    <row r="1117" customFormat="false" ht="15" hidden="false" customHeight="false" outlineLevel="0" collapsed="false">
      <c r="AU1117" s="27"/>
      <c r="AV1117" s="27"/>
      <c r="AX1117" s="27"/>
    </row>
    <row r="1118" customFormat="false" ht="15" hidden="false" customHeight="false" outlineLevel="0" collapsed="false">
      <c r="AU1118" s="27"/>
      <c r="AV1118" s="27"/>
      <c r="AX1118" s="27"/>
    </row>
    <row r="1119" customFormat="false" ht="15" hidden="false" customHeight="false" outlineLevel="0" collapsed="false">
      <c r="AU1119" s="35"/>
      <c r="AV1119" s="35"/>
      <c r="AX1119" s="35"/>
    </row>
    <row r="1120" customFormat="false" ht="15" hidden="false" customHeight="false" outlineLevel="0" collapsed="false">
      <c r="AU1120" s="35"/>
      <c r="AV1120" s="35"/>
      <c r="AX1120" s="35"/>
    </row>
    <row r="1148" customFormat="false" ht="15" hidden="false" customHeight="false" outlineLevel="0" collapsed="false">
      <c r="AU1148" s="35"/>
      <c r="AV1148" s="35"/>
      <c r="AX1148" s="35"/>
    </row>
    <row r="1149" customFormat="false" ht="15" hidden="false" customHeight="false" outlineLevel="0" collapsed="false">
      <c r="AU1149" s="35"/>
      <c r="AV1149" s="35"/>
      <c r="AX1149" s="35"/>
    </row>
    <row r="1150" customFormat="false" ht="15" hidden="false" customHeight="false" outlineLevel="0" collapsed="false">
      <c r="AU1150" s="35"/>
      <c r="AV1150" s="35"/>
      <c r="AX1150" s="35"/>
    </row>
    <row r="1151" customFormat="false" ht="15" hidden="false" customHeight="false" outlineLevel="0" collapsed="false">
      <c r="AU1151" s="27"/>
      <c r="AV1151" s="27"/>
      <c r="AX1151" s="27"/>
    </row>
    <row r="1152" customFormat="false" ht="15" hidden="false" customHeight="false" outlineLevel="0" collapsed="false">
      <c r="AU1152" s="27"/>
      <c r="AV1152" s="27"/>
      <c r="AX1152" s="27"/>
    </row>
    <row r="1153" customFormat="false" ht="15" hidden="false" customHeight="false" outlineLevel="0" collapsed="false">
      <c r="AU1153" s="27"/>
      <c r="AV1153" s="27"/>
      <c r="AX1153" s="27"/>
    </row>
    <row r="1154" customFormat="false" ht="15" hidden="false" customHeight="false" outlineLevel="0" collapsed="false">
      <c r="AU1154" s="27"/>
      <c r="AV1154" s="27"/>
      <c r="AX1154" s="27"/>
    </row>
    <row r="1155" customFormat="false" ht="15" hidden="false" customHeight="false" outlineLevel="0" collapsed="false">
      <c r="AU1155" s="27"/>
      <c r="AV1155" s="27"/>
      <c r="AX1155" s="27"/>
    </row>
    <row r="1156" customFormat="false" ht="15" hidden="false" customHeight="false" outlineLevel="0" collapsed="false">
      <c r="AU1156" s="27"/>
      <c r="AV1156" s="27"/>
      <c r="AX1156" s="27"/>
    </row>
    <row r="1157" customFormat="false" ht="15" hidden="false" customHeight="false" outlineLevel="0" collapsed="false">
      <c r="AU1157" s="27"/>
      <c r="AV1157" s="27"/>
      <c r="AX1157" s="27"/>
    </row>
    <row r="1158" customFormat="false" ht="15" hidden="false" customHeight="false" outlineLevel="0" collapsed="false">
      <c r="AU1158" s="27"/>
      <c r="AV1158" s="27"/>
      <c r="AX1158" s="27"/>
    </row>
    <row r="1159" customFormat="false" ht="15" hidden="false" customHeight="false" outlineLevel="0" collapsed="false">
      <c r="AU1159" s="27"/>
      <c r="AV1159" s="27"/>
      <c r="AX1159" s="27"/>
    </row>
    <row r="1160" customFormat="false" ht="15" hidden="false" customHeight="false" outlineLevel="0" collapsed="false">
      <c r="AU1160" s="27"/>
      <c r="AV1160" s="27"/>
      <c r="AX1160" s="27"/>
    </row>
    <row r="1161" customFormat="false" ht="15" hidden="false" customHeight="false" outlineLevel="0" collapsed="false">
      <c r="AU1161" s="27"/>
      <c r="AV1161" s="27"/>
      <c r="AX1161" s="27"/>
    </row>
    <row r="1162" customFormat="false" ht="15" hidden="false" customHeight="false" outlineLevel="0" collapsed="false">
      <c r="AU1162" s="27"/>
      <c r="AV1162" s="27"/>
      <c r="AX1162" s="27"/>
    </row>
    <row r="1163" customFormat="false" ht="15" hidden="false" customHeight="false" outlineLevel="0" collapsed="false">
      <c r="AU1163" s="27"/>
      <c r="AV1163" s="27"/>
      <c r="AX1163" s="27"/>
    </row>
    <row r="1164" customFormat="false" ht="15" hidden="false" customHeight="false" outlineLevel="0" collapsed="false">
      <c r="AU1164" s="27"/>
      <c r="AV1164" s="27"/>
      <c r="AX1164" s="27"/>
    </row>
    <row r="1165" customFormat="false" ht="15" hidden="false" customHeight="false" outlineLevel="0" collapsed="false">
      <c r="AU1165" s="27"/>
      <c r="AV1165" s="27"/>
      <c r="AX1165" s="27"/>
    </row>
    <row r="1166" customFormat="false" ht="15" hidden="false" customHeight="false" outlineLevel="0" collapsed="false">
      <c r="AU1166" s="27"/>
      <c r="AV1166" s="27"/>
      <c r="AX1166" s="27"/>
    </row>
    <row r="1167" customFormat="false" ht="15" hidden="false" customHeight="false" outlineLevel="0" collapsed="false">
      <c r="AU1167" s="27"/>
      <c r="AV1167" s="27"/>
      <c r="AX1167" s="27"/>
    </row>
    <row r="1168" customFormat="false" ht="15" hidden="false" customHeight="false" outlineLevel="0" collapsed="false">
      <c r="AU1168" s="27"/>
      <c r="AV1168" s="27"/>
      <c r="AX1168" s="27"/>
    </row>
    <row r="1169" customFormat="false" ht="15" hidden="false" customHeight="false" outlineLevel="0" collapsed="false">
      <c r="AU1169" s="27"/>
      <c r="AV1169" s="27"/>
      <c r="AX1169" s="27"/>
    </row>
    <row r="1170" customFormat="false" ht="15" hidden="false" customHeight="false" outlineLevel="0" collapsed="false">
      <c r="AU1170" s="27"/>
      <c r="AV1170" s="27"/>
      <c r="AX1170" s="27"/>
    </row>
    <row r="1171" customFormat="false" ht="15" hidden="false" customHeight="false" outlineLevel="0" collapsed="false">
      <c r="AU1171" s="27"/>
      <c r="AV1171" s="27"/>
      <c r="AX1171" s="27"/>
    </row>
    <row r="1172" customFormat="false" ht="15" hidden="false" customHeight="false" outlineLevel="0" collapsed="false">
      <c r="AU1172" s="27"/>
      <c r="AV1172" s="27"/>
      <c r="AX1172" s="27"/>
    </row>
    <row r="1173" customFormat="false" ht="15" hidden="false" customHeight="false" outlineLevel="0" collapsed="false">
      <c r="AU1173" s="27"/>
      <c r="AV1173" s="27"/>
      <c r="AX1173" s="27"/>
    </row>
    <row r="1174" customFormat="false" ht="15" hidden="false" customHeight="false" outlineLevel="0" collapsed="false">
      <c r="AU1174" s="27"/>
      <c r="AV1174" s="27"/>
      <c r="AX1174" s="27"/>
    </row>
    <row r="1175" customFormat="false" ht="15" hidden="false" customHeight="false" outlineLevel="0" collapsed="false">
      <c r="AU1175" s="27"/>
      <c r="AV1175" s="27"/>
      <c r="AX1175" s="27"/>
    </row>
    <row r="1176" customFormat="false" ht="15" hidden="false" customHeight="false" outlineLevel="0" collapsed="false">
      <c r="AU1176" s="27"/>
      <c r="AV1176" s="27"/>
      <c r="AX1176" s="27"/>
    </row>
    <row r="1177" customFormat="false" ht="15" hidden="false" customHeight="false" outlineLevel="0" collapsed="false">
      <c r="AU1177" s="27"/>
      <c r="AV1177" s="27"/>
      <c r="AX1177" s="27"/>
    </row>
    <row r="1178" customFormat="false" ht="15" hidden="false" customHeight="false" outlineLevel="0" collapsed="false">
      <c r="AU1178" s="27"/>
      <c r="AV1178" s="27"/>
      <c r="AX1178" s="27"/>
    </row>
    <row r="1179" customFormat="false" ht="15" hidden="false" customHeight="false" outlineLevel="0" collapsed="false">
      <c r="AU1179" s="35"/>
      <c r="AV1179" s="35"/>
      <c r="AX1179" s="35"/>
    </row>
    <row r="1180" customFormat="false" ht="15" hidden="false" customHeight="false" outlineLevel="0" collapsed="false">
      <c r="AU1180" s="35"/>
      <c r="AV1180" s="35"/>
      <c r="AX1180" s="35"/>
    </row>
    <row r="1181" customFormat="false" ht="15" hidden="false" customHeight="false" outlineLevel="0" collapsed="false">
      <c r="AU1181" s="35"/>
      <c r="AV1181" s="35"/>
      <c r="AX1181" s="35"/>
    </row>
    <row r="1182" customFormat="false" ht="15" hidden="false" customHeight="false" outlineLevel="0" collapsed="false">
      <c r="AU1182" s="35"/>
      <c r="AV1182" s="35"/>
      <c r="AX1182" s="35"/>
    </row>
    <row r="1183" customFormat="false" ht="15" hidden="false" customHeight="false" outlineLevel="0" collapsed="false">
      <c r="AU1183" s="35"/>
      <c r="AV1183" s="35"/>
      <c r="AX1183" s="35"/>
    </row>
    <row r="1184" customFormat="false" ht="15" hidden="false" customHeight="false" outlineLevel="0" collapsed="false">
      <c r="AU1184" s="35"/>
      <c r="AV1184" s="35"/>
      <c r="AX1184" s="35"/>
    </row>
    <row r="1185" customFormat="false" ht="15" hidden="false" customHeight="false" outlineLevel="0" collapsed="false">
      <c r="AU1185" s="35"/>
      <c r="AV1185" s="35"/>
      <c r="AX1185" s="35"/>
    </row>
    <row r="1186" customFormat="false" ht="15" hidden="false" customHeight="false" outlineLevel="0" collapsed="false">
      <c r="AU1186" s="35"/>
      <c r="AV1186" s="35"/>
      <c r="AX1186" s="35"/>
    </row>
    <row r="1187" customFormat="false" ht="15" hidden="false" customHeight="false" outlineLevel="0" collapsed="false">
      <c r="AU1187" s="27"/>
      <c r="AV1187" s="27"/>
      <c r="AX1187" s="27"/>
    </row>
    <row r="1188" customFormat="false" ht="15" hidden="false" customHeight="false" outlineLevel="0" collapsed="false">
      <c r="AU1188" s="27"/>
      <c r="AV1188" s="27"/>
      <c r="AX1188" s="27"/>
    </row>
    <row r="1189" customFormat="false" ht="15" hidden="false" customHeight="false" outlineLevel="0" collapsed="false">
      <c r="AU1189" s="27"/>
      <c r="AV1189" s="27"/>
      <c r="AX1189" s="27"/>
    </row>
    <row r="1190" customFormat="false" ht="15" hidden="false" customHeight="false" outlineLevel="0" collapsed="false">
      <c r="AU1190" s="27"/>
      <c r="AV1190" s="27"/>
      <c r="AX1190" s="27"/>
    </row>
    <row r="1191" customFormat="false" ht="15" hidden="false" customHeight="false" outlineLevel="0" collapsed="false">
      <c r="AU1191" s="27"/>
      <c r="AV1191" s="27"/>
      <c r="AX1191" s="27"/>
    </row>
    <row r="1192" customFormat="false" ht="15" hidden="false" customHeight="false" outlineLevel="0" collapsed="false">
      <c r="AU1192" s="27"/>
      <c r="AV1192" s="46"/>
      <c r="AX1192" s="27"/>
    </row>
    <row r="1193" customFormat="false" ht="15" hidden="false" customHeight="false" outlineLevel="0" collapsed="false">
      <c r="AU1193" s="27"/>
      <c r="AV1193" s="27"/>
      <c r="AX1193" s="27"/>
    </row>
    <row r="1194" customFormat="false" ht="15" hidden="false" customHeight="false" outlineLevel="0" collapsed="false">
      <c r="AU1194" s="27"/>
      <c r="AV1194" s="27"/>
      <c r="AX1194" s="27"/>
    </row>
    <row r="1195" customFormat="false" ht="15" hidden="false" customHeight="false" outlineLevel="0" collapsed="false">
      <c r="AU1195" s="27"/>
      <c r="AV1195" s="27"/>
      <c r="AX1195" s="27"/>
    </row>
    <row r="1196" customFormat="false" ht="15" hidden="false" customHeight="false" outlineLevel="0" collapsed="false">
      <c r="AU1196" s="27"/>
      <c r="AV1196" s="27"/>
      <c r="AX1196" s="27"/>
    </row>
    <row r="1197" customFormat="false" ht="15" hidden="false" customHeight="false" outlineLevel="0" collapsed="false">
      <c r="AU1197" s="27"/>
      <c r="AV1197" s="27"/>
      <c r="AX1197" s="27"/>
    </row>
    <row r="1198" customFormat="false" ht="15" hidden="false" customHeight="false" outlineLevel="0" collapsed="false">
      <c r="AU1198" s="27"/>
      <c r="AV1198" s="27"/>
      <c r="AX1198" s="27"/>
    </row>
    <row r="1199" customFormat="false" ht="15" hidden="false" customHeight="false" outlineLevel="0" collapsed="false">
      <c r="AU1199" s="27"/>
      <c r="AV1199" s="27"/>
      <c r="AX1199" s="27"/>
    </row>
    <row r="1200" customFormat="false" ht="15" hidden="false" customHeight="false" outlineLevel="0" collapsed="false">
      <c r="AU1200" s="27"/>
      <c r="AV1200" s="27"/>
      <c r="AX1200" s="27"/>
    </row>
    <row r="1201" customFormat="false" ht="15" hidden="false" customHeight="false" outlineLevel="0" collapsed="false">
      <c r="AU1201" s="27"/>
      <c r="AV1201" s="27"/>
      <c r="AX1201" s="27"/>
    </row>
    <row r="1202" customFormat="false" ht="15" hidden="false" customHeight="false" outlineLevel="0" collapsed="false">
      <c r="AU1202" s="27"/>
      <c r="AV1202" s="27"/>
      <c r="AX1202" s="27"/>
    </row>
    <row r="1203" customFormat="false" ht="15" hidden="false" customHeight="false" outlineLevel="0" collapsed="false">
      <c r="AU1203" s="27"/>
      <c r="AV1203" s="27"/>
      <c r="AX1203" s="27"/>
    </row>
    <row r="1204" customFormat="false" ht="15" hidden="false" customHeight="false" outlineLevel="0" collapsed="false">
      <c r="AU1204" s="27"/>
      <c r="AV1204" s="27"/>
      <c r="AX1204" s="27"/>
    </row>
    <row r="1205" customFormat="false" ht="15" hidden="false" customHeight="false" outlineLevel="0" collapsed="false">
      <c r="AU1205" s="27"/>
      <c r="AV1205" s="27"/>
      <c r="AX1205" s="27"/>
    </row>
    <row r="1206" customFormat="false" ht="15" hidden="false" customHeight="false" outlineLevel="0" collapsed="false">
      <c r="AU1206" s="27"/>
      <c r="AV1206" s="27"/>
      <c r="AX1206" s="27"/>
    </row>
    <row r="1207" customFormat="false" ht="15" hidden="false" customHeight="false" outlineLevel="0" collapsed="false">
      <c r="AU1207" s="27"/>
      <c r="AV1207" s="27"/>
      <c r="AX1207" s="27"/>
    </row>
    <row r="1208" customFormat="false" ht="15" hidden="false" customHeight="false" outlineLevel="0" collapsed="false">
      <c r="AU1208" s="27"/>
      <c r="AV1208" s="27"/>
      <c r="AX1208" s="27"/>
    </row>
    <row r="1209" customFormat="false" ht="15" hidden="false" customHeight="false" outlineLevel="0" collapsed="false">
      <c r="AU1209" s="27"/>
      <c r="AV1209" s="27"/>
      <c r="AX1209" s="27"/>
    </row>
    <row r="1210" customFormat="false" ht="15" hidden="false" customHeight="false" outlineLevel="0" collapsed="false">
      <c r="AU1210" s="27"/>
      <c r="AV1210" s="27"/>
      <c r="AX1210" s="27"/>
    </row>
    <row r="1211" customFormat="false" ht="15" hidden="false" customHeight="false" outlineLevel="0" collapsed="false">
      <c r="AU1211" s="27"/>
      <c r="AV1211" s="27"/>
      <c r="AX1211" s="27"/>
    </row>
    <row r="1212" customFormat="false" ht="15" hidden="false" customHeight="false" outlineLevel="0" collapsed="false">
      <c r="AU1212" s="27"/>
      <c r="AV1212" s="27"/>
      <c r="AX1212" s="27"/>
    </row>
    <row r="1213" customFormat="false" ht="15" hidden="false" customHeight="false" outlineLevel="0" collapsed="false">
      <c r="AU1213" s="27"/>
      <c r="AV1213" s="27"/>
      <c r="AX1213" s="27"/>
    </row>
    <row r="1214" customFormat="false" ht="15" hidden="false" customHeight="false" outlineLevel="0" collapsed="false">
      <c r="AU1214" s="27"/>
      <c r="AV1214" s="27"/>
      <c r="AX1214" s="27"/>
    </row>
    <row r="1215" customFormat="false" ht="15" hidden="false" customHeight="false" outlineLevel="0" collapsed="false">
      <c r="AU1215" s="27"/>
      <c r="AV1215" s="27"/>
      <c r="AX1215" s="27"/>
    </row>
    <row r="1216" customFormat="false" ht="15" hidden="false" customHeight="false" outlineLevel="0" collapsed="false">
      <c r="AU1216" s="27"/>
      <c r="AV1216" s="27"/>
      <c r="AX1216" s="27"/>
    </row>
    <row r="1217" customFormat="false" ht="15" hidden="false" customHeight="false" outlineLevel="0" collapsed="false">
      <c r="AU1217" s="27"/>
      <c r="AV1217" s="27"/>
      <c r="AX1217" s="27"/>
    </row>
    <row r="1218" customFormat="false" ht="15" hidden="false" customHeight="false" outlineLevel="0" collapsed="false">
      <c r="AU1218" s="27"/>
      <c r="AV1218" s="27"/>
      <c r="AX1218" s="27"/>
    </row>
    <row r="1219" customFormat="false" ht="15" hidden="false" customHeight="false" outlineLevel="0" collapsed="false">
      <c r="AU1219" s="35"/>
      <c r="AV1219" s="35"/>
      <c r="AX1219" s="35"/>
    </row>
    <row r="1220" customFormat="false" ht="15" hidden="false" customHeight="false" outlineLevel="0" collapsed="false">
      <c r="AU1220" s="35"/>
      <c r="AV1220" s="35"/>
      <c r="AX1220" s="35"/>
    </row>
    <row r="1221" customFormat="false" ht="15" hidden="false" customHeight="false" outlineLevel="0" collapsed="false">
      <c r="AU1221" s="35"/>
      <c r="AV1221" s="35"/>
      <c r="AX1221" s="35"/>
    </row>
    <row r="1222" customFormat="false" ht="15" hidden="false" customHeight="false" outlineLevel="0" collapsed="false">
      <c r="AU1222" s="35"/>
      <c r="AV1222" s="35"/>
      <c r="AX1222" s="35"/>
    </row>
    <row r="1223" customFormat="false" ht="15" hidden="false" customHeight="false" outlineLevel="0" collapsed="false">
      <c r="AU1223" s="35"/>
      <c r="AV1223" s="35"/>
      <c r="AX1223" s="35"/>
    </row>
    <row r="1224" customFormat="false" ht="15" hidden="false" customHeight="false" outlineLevel="0" collapsed="false">
      <c r="AU1224" s="35"/>
      <c r="AV1224" s="35"/>
      <c r="AX1224" s="35"/>
    </row>
    <row r="1225" customFormat="false" ht="15" hidden="false" customHeight="false" outlineLevel="0" collapsed="false">
      <c r="AU1225" s="35"/>
      <c r="AV1225" s="35"/>
      <c r="AX1225" s="35"/>
    </row>
    <row r="1226" customFormat="false" ht="15" hidden="false" customHeight="false" outlineLevel="0" collapsed="false">
      <c r="AU1226" s="35"/>
      <c r="AV1226" s="35"/>
      <c r="AX1226" s="35"/>
    </row>
    <row r="1227" customFormat="false" ht="15" hidden="false" customHeight="false" outlineLevel="0" collapsed="false">
      <c r="AU1227" s="35"/>
      <c r="AV1227" s="35"/>
      <c r="AX1227" s="35"/>
    </row>
    <row r="1228" customFormat="false" ht="15" hidden="false" customHeight="false" outlineLevel="0" collapsed="false">
      <c r="AU1228" s="35"/>
      <c r="AV1228" s="35"/>
      <c r="AX1228" s="35"/>
    </row>
    <row r="1229" customFormat="false" ht="15" hidden="false" customHeight="false" outlineLevel="0" collapsed="false">
      <c r="AU1229" s="35"/>
      <c r="AV1229" s="35"/>
      <c r="AX1229" s="35"/>
    </row>
    <row r="1230" customFormat="false" ht="15" hidden="false" customHeight="false" outlineLevel="0" collapsed="false">
      <c r="AU1230" s="35"/>
      <c r="AV1230" s="35"/>
      <c r="AX1230" s="35"/>
    </row>
    <row r="1231" customFormat="false" ht="15" hidden="false" customHeight="false" outlineLevel="0" collapsed="false">
      <c r="AU1231" s="35"/>
      <c r="AV1231" s="35"/>
      <c r="AX1231" s="35"/>
    </row>
    <row r="1232" customFormat="false" ht="15" hidden="false" customHeight="false" outlineLevel="0" collapsed="false">
      <c r="AU1232" s="35"/>
      <c r="AV1232" s="35"/>
      <c r="AX1232" s="35"/>
    </row>
    <row r="1233" customFormat="false" ht="15" hidden="false" customHeight="false" outlineLevel="0" collapsed="false">
      <c r="AU1233" s="35"/>
      <c r="AV1233" s="35"/>
      <c r="AX1233" s="35"/>
    </row>
    <row r="1234" customFormat="false" ht="15" hidden="false" customHeight="false" outlineLevel="0" collapsed="false">
      <c r="AU1234" s="35"/>
      <c r="AV1234" s="35"/>
      <c r="AX1234" s="35"/>
    </row>
    <row r="1235" customFormat="false" ht="15" hidden="false" customHeight="false" outlineLevel="0" collapsed="false">
      <c r="AU1235" s="35"/>
      <c r="AV1235" s="35"/>
      <c r="AX1235" s="35"/>
    </row>
    <row r="1236" customFormat="false" ht="15" hidden="false" customHeight="false" outlineLevel="0" collapsed="false">
      <c r="AU1236" s="35"/>
      <c r="AV1236" s="35"/>
      <c r="AX1236" s="35"/>
    </row>
    <row r="1237" customFormat="false" ht="15" hidden="false" customHeight="false" outlineLevel="0" collapsed="false">
      <c r="AU1237" s="35"/>
      <c r="AV1237" s="35"/>
      <c r="AX1237" s="35"/>
    </row>
    <row r="1238" customFormat="false" ht="15" hidden="false" customHeight="false" outlineLevel="0" collapsed="false">
      <c r="AU1238" s="35"/>
      <c r="AV1238" s="35"/>
      <c r="AX1238" s="35"/>
    </row>
    <row r="1239" customFormat="false" ht="15" hidden="false" customHeight="false" outlineLevel="0" collapsed="false">
      <c r="AU1239" s="35"/>
      <c r="AV1239" s="35"/>
      <c r="AX1239" s="35"/>
    </row>
    <row r="1240" customFormat="false" ht="15" hidden="false" customHeight="false" outlineLevel="0" collapsed="false">
      <c r="AU1240" s="35"/>
      <c r="AV1240" s="35"/>
      <c r="AX1240" s="35"/>
    </row>
    <row r="1241" customFormat="false" ht="15" hidden="false" customHeight="false" outlineLevel="0" collapsed="false">
      <c r="AU1241" s="35"/>
      <c r="AV1241" s="35"/>
      <c r="AX1241" s="35"/>
    </row>
    <row r="1242" customFormat="false" ht="15" hidden="false" customHeight="false" outlineLevel="0" collapsed="false">
      <c r="AU1242" s="35"/>
      <c r="AV1242" s="35"/>
      <c r="AX1242" s="35"/>
    </row>
    <row r="1243" customFormat="false" ht="15" hidden="false" customHeight="false" outlineLevel="0" collapsed="false">
      <c r="AU1243" s="35"/>
      <c r="AV1243" s="35"/>
      <c r="AX1243" s="35"/>
    </row>
    <row r="1244" customFormat="false" ht="15" hidden="false" customHeight="false" outlineLevel="0" collapsed="false">
      <c r="AU1244" s="35"/>
      <c r="AV1244" s="35"/>
      <c r="AX1244" s="35"/>
    </row>
    <row r="1245" customFormat="false" ht="15" hidden="false" customHeight="false" outlineLevel="0" collapsed="false">
      <c r="AU1245" s="35"/>
      <c r="AV1245" s="35"/>
      <c r="AX1245" s="35"/>
    </row>
    <row r="1246" customFormat="false" ht="15" hidden="false" customHeight="false" outlineLevel="0" collapsed="false">
      <c r="AU1246" s="35"/>
      <c r="AV1246" s="35"/>
      <c r="AX1246" s="35"/>
    </row>
    <row r="1247" customFormat="false" ht="15" hidden="false" customHeight="false" outlineLevel="0" collapsed="false">
      <c r="AU1247" s="35"/>
      <c r="AV1247" s="35"/>
      <c r="AX1247" s="35"/>
    </row>
    <row r="1248" customFormat="false" ht="15" hidden="false" customHeight="false" outlineLevel="0" collapsed="false">
      <c r="AU1248" s="35"/>
      <c r="AV1248" s="35"/>
      <c r="AX1248" s="35"/>
    </row>
    <row r="1249" customFormat="false" ht="15" hidden="false" customHeight="false" outlineLevel="0" collapsed="false">
      <c r="AU1249" s="35"/>
      <c r="AV1249" s="35"/>
      <c r="AX1249" s="35"/>
    </row>
    <row r="1250" customFormat="false" ht="15" hidden="false" customHeight="false" outlineLevel="0" collapsed="false">
      <c r="AU1250" s="35"/>
      <c r="AV1250" s="35"/>
      <c r="AX1250" s="35"/>
    </row>
    <row r="1251" customFormat="false" ht="15" hidden="false" customHeight="false" outlineLevel="0" collapsed="false">
      <c r="AU1251" s="35"/>
      <c r="AV1251" s="35"/>
      <c r="AX1251" s="35"/>
    </row>
    <row r="1252" customFormat="false" ht="15" hidden="false" customHeight="false" outlineLevel="0" collapsed="false">
      <c r="AU1252" s="35"/>
      <c r="AV1252" s="35"/>
      <c r="AX1252" s="35"/>
    </row>
    <row r="1253" customFormat="false" ht="15" hidden="false" customHeight="false" outlineLevel="0" collapsed="false">
      <c r="AU1253" s="35"/>
      <c r="AV1253" s="35"/>
      <c r="AX1253" s="35"/>
    </row>
    <row r="1254" customFormat="false" ht="15" hidden="false" customHeight="false" outlineLevel="0" collapsed="false">
      <c r="AU1254" s="35"/>
      <c r="AV1254" s="35"/>
      <c r="AX1254" s="35"/>
    </row>
    <row r="1255" customFormat="false" ht="15" hidden="false" customHeight="false" outlineLevel="0" collapsed="false">
      <c r="AU1255" s="35"/>
      <c r="AV1255" s="35"/>
      <c r="AX1255" s="35"/>
    </row>
    <row r="1256" customFormat="false" ht="15" hidden="false" customHeight="false" outlineLevel="0" collapsed="false">
      <c r="AU1256" s="35"/>
      <c r="AV1256" s="35"/>
      <c r="AX1256" s="35"/>
    </row>
    <row r="1257" customFormat="false" ht="15" hidden="false" customHeight="false" outlineLevel="0" collapsed="false">
      <c r="AU1257" s="35"/>
      <c r="AV1257" s="35"/>
      <c r="AX1257" s="35"/>
    </row>
    <row r="1258" customFormat="false" ht="15" hidden="false" customHeight="false" outlineLevel="0" collapsed="false">
      <c r="AU1258" s="35"/>
      <c r="AV1258" s="35"/>
      <c r="AX1258" s="35"/>
    </row>
    <row r="1259" customFormat="false" ht="15" hidden="false" customHeight="false" outlineLevel="0" collapsed="false">
      <c r="AU1259" s="35"/>
      <c r="AV1259" s="35"/>
      <c r="AX1259" s="35"/>
    </row>
    <row r="1260" customFormat="false" ht="15" hidden="false" customHeight="false" outlineLevel="0" collapsed="false">
      <c r="AU1260" s="35"/>
      <c r="AV1260" s="35"/>
      <c r="AX1260" s="35"/>
    </row>
    <row r="1261" customFormat="false" ht="15" hidden="false" customHeight="false" outlineLevel="0" collapsed="false">
      <c r="AU1261" s="35"/>
      <c r="AV1261" s="35"/>
      <c r="AX1261" s="35"/>
    </row>
    <row r="1262" customFormat="false" ht="15" hidden="false" customHeight="false" outlineLevel="0" collapsed="false">
      <c r="AU1262" s="35"/>
      <c r="AV1262" s="35"/>
      <c r="AX1262" s="35"/>
    </row>
    <row r="1263" customFormat="false" ht="15" hidden="false" customHeight="false" outlineLevel="0" collapsed="false">
      <c r="AU1263" s="35"/>
      <c r="AV1263" s="35"/>
      <c r="AX1263" s="35"/>
    </row>
    <row r="1264" customFormat="false" ht="15" hidden="false" customHeight="false" outlineLevel="0" collapsed="false">
      <c r="AU1264" s="35"/>
      <c r="AV1264" s="35"/>
      <c r="AX1264" s="35"/>
    </row>
    <row r="1265" customFormat="false" ht="15" hidden="false" customHeight="false" outlineLevel="0" collapsed="false">
      <c r="AU1265" s="35"/>
      <c r="AV1265" s="35"/>
      <c r="AX1265" s="35"/>
    </row>
    <row r="1266" customFormat="false" ht="15" hidden="false" customHeight="false" outlineLevel="0" collapsed="false">
      <c r="AU1266" s="35"/>
      <c r="AV1266" s="35"/>
      <c r="AX1266" s="35"/>
    </row>
    <row r="1267" customFormat="false" ht="15" hidden="false" customHeight="false" outlineLevel="0" collapsed="false">
      <c r="AU1267" s="35"/>
      <c r="AV1267" s="35"/>
      <c r="AX1267" s="35"/>
    </row>
    <row r="1268" customFormat="false" ht="15" hidden="false" customHeight="false" outlineLevel="0" collapsed="false">
      <c r="AU1268" s="35"/>
      <c r="AV1268" s="35"/>
      <c r="AX1268" s="35"/>
    </row>
    <row r="1269" customFormat="false" ht="15" hidden="false" customHeight="false" outlineLevel="0" collapsed="false">
      <c r="AU1269" s="35"/>
      <c r="AV1269" s="35"/>
      <c r="AX1269" s="35"/>
    </row>
    <row r="1270" customFormat="false" ht="15" hidden="false" customHeight="false" outlineLevel="0" collapsed="false">
      <c r="AU1270" s="35"/>
      <c r="AV1270" s="35"/>
      <c r="AX1270" s="35"/>
    </row>
    <row r="1271" customFormat="false" ht="15" hidden="false" customHeight="false" outlineLevel="0" collapsed="false">
      <c r="AU1271" s="35"/>
      <c r="AV1271" s="35"/>
      <c r="AX1271" s="35"/>
    </row>
    <row r="1272" customFormat="false" ht="15" hidden="false" customHeight="false" outlineLevel="0" collapsed="false">
      <c r="AU1272" s="35"/>
      <c r="AV1272" s="35"/>
      <c r="AX1272" s="35"/>
    </row>
    <row r="1273" customFormat="false" ht="15" hidden="false" customHeight="false" outlineLevel="0" collapsed="false">
      <c r="AU1273" s="35"/>
      <c r="AV1273" s="35"/>
      <c r="AX1273" s="35"/>
    </row>
    <row r="1274" customFormat="false" ht="15" hidden="false" customHeight="false" outlineLevel="0" collapsed="false">
      <c r="AU1274" s="35"/>
      <c r="AV1274" s="35"/>
      <c r="AX1274" s="35"/>
    </row>
    <row r="1275" customFormat="false" ht="15" hidden="false" customHeight="false" outlineLevel="0" collapsed="false">
      <c r="AU1275" s="35"/>
      <c r="AV1275" s="35"/>
      <c r="AX1275" s="35"/>
    </row>
    <row r="1276" customFormat="false" ht="15" hidden="false" customHeight="false" outlineLevel="0" collapsed="false">
      <c r="AU1276" s="35"/>
      <c r="AV1276" s="35"/>
      <c r="AX1276" s="35"/>
    </row>
    <row r="1277" customFormat="false" ht="15" hidden="false" customHeight="false" outlineLevel="0" collapsed="false">
      <c r="AU1277" s="35"/>
      <c r="AV1277" s="35"/>
      <c r="AX1277" s="35"/>
    </row>
    <row r="1278" customFormat="false" ht="15" hidden="false" customHeight="false" outlineLevel="0" collapsed="false">
      <c r="AU1278" s="35"/>
      <c r="AV1278" s="35"/>
      <c r="AX1278" s="35"/>
    </row>
    <row r="1279" customFormat="false" ht="15" hidden="false" customHeight="false" outlineLevel="0" collapsed="false">
      <c r="AU1279" s="35"/>
      <c r="AV1279" s="35"/>
      <c r="AX1279" s="35"/>
    </row>
    <row r="1280" customFormat="false" ht="15" hidden="false" customHeight="false" outlineLevel="0" collapsed="false">
      <c r="AU1280" s="35"/>
      <c r="AV1280" s="35"/>
      <c r="AX1280" s="35"/>
    </row>
    <row r="1281" customFormat="false" ht="15" hidden="false" customHeight="false" outlineLevel="0" collapsed="false">
      <c r="AU1281" s="35"/>
      <c r="AV1281" s="35"/>
      <c r="AX1281" s="35"/>
    </row>
    <row r="1282" customFormat="false" ht="15" hidden="false" customHeight="false" outlineLevel="0" collapsed="false">
      <c r="AU1282" s="35"/>
      <c r="AV1282" s="35"/>
      <c r="AX1282" s="35"/>
    </row>
    <row r="1283" customFormat="false" ht="15" hidden="false" customHeight="false" outlineLevel="0" collapsed="false">
      <c r="AU1283" s="35"/>
      <c r="AV1283" s="35"/>
      <c r="AX1283" s="35"/>
    </row>
    <row r="1284" customFormat="false" ht="15" hidden="false" customHeight="false" outlineLevel="0" collapsed="false">
      <c r="AU1284" s="35"/>
      <c r="AV1284" s="35"/>
      <c r="AX1284" s="35"/>
    </row>
    <row r="1285" customFormat="false" ht="15" hidden="false" customHeight="false" outlineLevel="0" collapsed="false">
      <c r="AU1285" s="35"/>
      <c r="AV1285" s="35"/>
      <c r="AX1285" s="35"/>
    </row>
    <row r="1286" customFormat="false" ht="15" hidden="false" customHeight="false" outlineLevel="0" collapsed="false">
      <c r="AU1286" s="35"/>
      <c r="AV1286" s="35"/>
      <c r="AX1286" s="35"/>
    </row>
    <row r="1287" customFormat="false" ht="15" hidden="false" customHeight="false" outlineLevel="0" collapsed="false">
      <c r="AU1287" s="35"/>
      <c r="AV1287" s="35"/>
      <c r="AX1287" s="35"/>
    </row>
    <row r="1288" customFormat="false" ht="15" hidden="false" customHeight="false" outlineLevel="0" collapsed="false">
      <c r="AU1288" s="35"/>
      <c r="AV1288" s="35"/>
      <c r="AX1288" s="35"/>
    </row>
    <row r="1289" customFormat="false" ht="15" hidden="false" customHeight="false" outlineLevel="0" collapsed="false">
      <c r="AU1289" s="35"/>
      <c r="AV1289" s="35"/>
      <c r="AX1289" s="35"/>
    </row>
    <row r="1290" customFormat="false" ht="15" hidden="false" customHeight="false" outlineLevel="0" collapsed="false">
      <c r="AU1290" s="35"/>
      <c r="AV1290" s="35"/>
      <c r="AX1290" s="35"/>
    </row>
    <row r="1291" customFormat="false" ht="15" hidden="false" customHeight="false" outlineLevel="0" collapsed="false">
      <c r="AU1291" s="35"/>
      <c r="AV1291" s="35"/>
      <c r="AX1291" s="35"/>
    </row>
    <row r="1292" customFormat="false" ht="15" hidden="false" customHeight="false" outlineLevel="0" collapsed="false">
      <c r="AU1292" s="35"/>
      <c r="AV1292" s="35"/>
      <c r="AX1292" s="35"/>
    </row>
    <row r="1293" customFormat="false" ht="15" hidden="false" customHeight="false" outlineLevel="0" collapsed="false">
      <c r="AU1293" s="35"/>
      <c r="AV1293" s="35"/>
      <c r="AX1293" s="35"/>
    </row>
    <row r="1294" customFormat="false" ht="15" hidden="false" customHeight="false" outlineLevel="0" collapsed="false">
      <c r="AU1294" s="35"/>
      <c r="AV1294" s="35"/>
      <c r="AX1294" s="35"/>
    </row>
    <row r="1295" customFormat="false" ht="15" hidden="false" customHeight="false" outlineLevel="0" collapsed="false">
      <c r="AU1295" s="35"/>
      <c r="AV1295" s="35"/>
      <c r="AX1295" s="35"/>
    </row>
    <row r="1296" customFormat="false" ht="15" hidden="false" customHeight="false" outlineLevel="0" collapsed="false">
      <c r="AU1296" s="35"/>
      <c r="AV1296" s="35"/>
      <c r="AX1296" s="35"/>
    </row>
    <row r="1297" customFormat="false" ht="15" hidden="false" customHeight="false" outlineLevel="0" collapsed="false">
      <c r="AU1297" s="35"/>
      <c r="AV1297" s="35"/>
      <c r="AX1297" s="35"/>
    </row>
    <row r="1298" customFormat="false" ht="15" hidden="false" customHeight="false" outlineLevel="0" collapsed="false">
      <c r="AU1298" s="35"/>
      <c r="AV1298" s="35"/>
      <c r="AX1298" s="35"/>
    </row>
    <row r="1299" customFormat="false" ht="15" hidden="false" customHeight="false" outlineLevel="0" collapsed="false">
      <c r="AU1299" s="35"/>
      <c r="AV1299" s="35"/>
      <c r="AX1299" s="35"/>
    </row>
    <row r="1300" customFormat="false" ht="15" hidden="false" customHeight="false" outlineLevel="0" collapsed="false">
      <c r="AU1300" s="35"/>
      <c r="AV1300" s="35"/>
      <c r="AX1300" s="35"/>
    </row>
    <row r="1301" customFormat="false" ht="15" hidden="false" customHeight="false" outlineLevel="0" collapsed="false">
      <c r="AU1301" s="35"/>
      <c r="AV1301" s="35"/>
      <c r="AX1301" s="35"/>
    </row>
    <row r="1302" customFormat="false" ht="15" hidden="false" customHeight="false" outlineLevel="0" collapsed="false">
      <c r="AU1302" s="35"/>
      <c r="AV1302" s="35"/>
      <c r="AX1302" s="35"/>
    </row>
    <row r="1303" customFormat="false" ht="15" hidden="false" customHeight="false" outlineLevel="0" collapsed="false">
      <c r="AU1303" s="35"/>
      <c r="AV1303" s="35"/>
      <c r="AX1303" s="35"/>
    </row>
    <row r="1304" customFormat="false" ht="15" hidden="false" customHeight="false" outlineLevel="0" collapsed="false">
      <c r="AU1304" s="35"/>
      <c r="AV1304" s="35"/>
      <c r="AX1304" s="35"/>
    </row>
    <row r="1305" customFormat="false" ht="15" hidden="false" customHeight="false" outlineLevel="0" collapsed="false">
      <c r="AU1305" s="35"/>
      <c r="AV1305" s="35"/>
      <c r="AX1305" s="35"/>
    </row>
    <row r="1306" customFormat="false" ht="15" hidden="false" customHeight="false" outlineLevel="0" collapsed="false">
      <c r="AU1306" s="35"/>
      <c r="AV1306" s="35"/>
      <c r="AX1306" s="35"/>
    </row>
    <row r="1307" customFormat="false" ht="15" hidden="false" customHeight="false" outlineLevel="0" collapsed="false">
      <c r="AU1307" s="35"/>
      <c r="AV1307" s="35"/>
      <c r="AX1307" s="35"/>
    </row>
    <row r="1308" customFormat="false" ht="15" hidden="false" customHeight="false" outlineLevel="0" collapsed="false">
      <c r="AU1308" s="35"/>
      <c r="AV1308" s="35"/>
      <c r="AX1308" s="35"/>
    </row>
    <row r="1309" customFormat="false" ht="15" hidden="false" customHeight="false" outlineLevel="0" collapsed="false">
      <c r="AU1309" s="35"/>
      <c r="AV1309" s="35"/>
      <c r="AX1309" s="35"/>
    </row>
    <row r="1310" customFormat="false" ht="15" hidden="false" customHeight="false" outlineLevel="0" collapsed="false">
      <c r="AU1310" s="35"/>
      <c r="AV1310" s="35"/>
      <c r="AX1310" s="35"/>
    </row>
    <row r="1311" customFormat="false" ht="15" hidden="false" customHeight="false" outlineLevel="0" collapsed="false">
      <c r="AU1311" s="35"/>
      <c r="AV1311" s="35"/>
      <c r="AX1311" s="35"/>
    </row>
    <row r="1312" customFormat="false" ht="15" hidden="false" customHeight="false" outlineLevel="0" collapsed="false">
      <c r="AU1312" s="35"/>
      <c r="AV1312" s="35"/>
      <c r="AX1312" s="35"/>
    </row>
    <row r="1313" customFormat="false" ht="15" hidden="false" customHeight="false" outlineLevel="0" collapsed="false">
      <c r="AU1313" s="35"/>
      <c r="AV1313" s="35"/>
      <c r="AX1313" s="35"/>
    </row>
    <row r="1314" customFormat="false" ht="15" hidden="false" customHeight="false" outlineLevel="0" collapsed="false">
      <c r="AU1314" s="35"/>
      <c r="AV1314" s="35"/>
      <c r="AX1314" s="35"/>
    </row>
    <row r="1315" customFormat="false" ht="15" hidden="false" customHeight="false" outlineLevel="0" collapsed="false">
      <c r="AU1315" s="35"/>
      <c r="AV1315" s="35"/>
      <c r="AX1315" s="35"/>
    </row>
    <row r="1316" customFormat="false" ht="15" hidden="false" customHeight="false" outlineLevel="0" collapsed="false">
      <c r="AU1316" s="35"/>
      <c r="AV1316" s="35"/>
      <c r="AX1316" s="35"/>
    </row>
    <row r="1317" customFormat="false" ht="15" hidden="false" customHeight="false" outlineLevel="0" collapsed="false">
      <c r="AU1317" s="35"/>
      <c r="AV1317" s="35"/>
      <c r="AX1317" s="35"/>
    </row>
    <row r="1318" customFormat="false" ht="15" hidden="false" customHeight="false" outlineLevel="0" collapsed="false">
      <c r="AU1318" s="35"/>
      <c r="AV1318" s="35"/>
      <c r="AX1318" s="35"/>
    </row>
    <row r="1319" customFormat="false" ht="15" hidden="false" customHeight="false" outlineLevel="0" collapsed="false">
      <c r="AU1319" s="35"/>
      <c r="AV1319" s="35"/>
      <c r="AX1319" s="35"/>
    </row>
    <row r="1320" customFormat="false" ht="15" hidden="false" customHeight="false" outlineLevel="0" collapsed="false">
      <c r="AU1320" s="35"/>
      <c r="AV1320" s="35"/>
      <c r="AX1320" s="35"/>
    </row>
    <row r="1321" customFormat="false" ht="15" hidden="false" customHeight="false" outlineLevel="0" collapsed="false">
      <c r="AU1321" s="35"/>
      <c r="AV1321" s="35"/>
      <c r="AX1321" s="35"/>
    </row>
    <row r="1322" customFormat="false" ht="15" hidden="false" customHeight="false" outlineLevel="0" collapsed="false">
      <c r="AU1322" s="27"/>
      <c r="AV1322" s="27"/>
      <c r="AX1322" s="27"/>
    </row>
    <row r="1323" customFormat="false" ht="15" hidden="false" customHeight="false" outlineLevel="0" collapsed="false">
      <c r="AU1323" s="27"/>
      <c r="AV1323" s="27"/>
      <c r="AX1323" s="27"/>
    </row>
    <row r="1324" customFormat="false" ht="15" hidden="false" customHeight="false" outlineLevel="0" collapsed="false">
      <c r="AU1324" s="27"/>
      <c r="AV1324" s="27"/>
      <c r="AX1324" s="27"/>
    </row>
    <row r="1325" customFormat="false" ht="15" hidden="false" customHeight="false" outlineLevel="0" collapsed="false">
      <c r="AU1325" s="27"/>
      <c r="AV1325" s="27"/>
      <c r="AX1325" s="27"/>
    </row>
    <row r="1326" customFormat="false" ht="15" hidden="false" customHeight="false" outlineLevel="0" collapsed="false">
      <c r="AU1326" s="27"/>
      <c r="AV1326" s="27"/>
      <c r="AX1326" s="27"/>
    </row>
    <row r="1327" customFormat="false" ht="15" hidden="false" customHeight="false" outlineLevel="0" collapsed="false">
      <c r="AU1327" s="27"/>
      <c r="AV1327" s="27"/>
      <c r="AX1327" s="27"/>
    </row>
    <row r="1328" customFormat="false" ht="15" hidden="false" customHeight="false" outlineLevel="0" collapsed="false">
      <c r="AU1328" s="27"/>
      <c r="AV1328" s="27"/>
      <c r="AX1328" s="27"/>
    </row>
    <row r="1329" customFormat="false" ht="15" hidden="false" customHeight="false" outlineLevel="0" collapsed="false">
      <c r="AU1329" s="27"/>
      <c r="AV1329" s="27"/>
      <c r="AX1329" s="27"/>
    </row>
    <row r="1330" customFormat="false" ht="15" hidden="false" customHeight="false" outlineLevel="0" collapsed="false">
      <c r="AU1330" s="27"/>
      <c r="AV1330" s="27"/>
      <c r="AX1330" s="27"/>
    </row>
    <row r="1331" customFormat="false" ht="15" hidden="false" customHeight="false" outlineLevel="0" collapsed="false">
      <c r="AU1331" s="27"/>
      <c r="AV1331" s="27"/>
      <c r="AX1331" s="27"/>
    </row>
    <row r="1332" customFormat="false" ht="15" hidden="false" customHeight="false" outlineLevel="0" collapsed="false">
      <c r="AU1332" s="27"/>
      <c r="AV1332" s="27"/>
      <c r="AX1332" s="27"/>
    </row>
    <row r="1333" customFormat="false" ht="15" hidden="false" customHeight="false" outlineLevel="0" collapsed="false">
      <c r="AU1333" s="27"/>
      <c r="AV1333" s="27"/>
      <c r="AX1333" s="27"/>
    </row>
    <row r="1334" customFormat="false" ht="15" hidden="false" customHeight="false" outlineLevel="0" collapsed="false">
      <c r="AU1334" s="27"/>
      <c r="AV1334" s="27"/>
      <c r="AX1334" s="27"/>
    </row>
    <row r="1335" customFormat="false" ht="15" hidden="false" customHeight="false" outlineLevel="0" collapsed="false">
      <c r="AU1335" s="27"/>
      <c r="AV1335" s="27"/>
      <c r="AX1335" s="27"/>
    </row>
    <row r="1336" customFormat="false" ht="15" hidden="false" customHeight="false" outlineLevel="0" collapsed="false">
      <c r="AU1336" s="27"/>
      <c r="AV1336" s="27"/>
      <c r="AX1336" s="27"/>
    </row>
    <row r="1337" customFormat="false" ht="15" hidden="false" customHeight="false" outlineLevel="0" collapsed="false">
      <c r="AU1337" s="27"/>
      <c r="AV1337" s="27"/>
      <c r="AX1337" s="27"/>
    </row>
    <row r="1338" customFormat="false" ht="15" hidden="false" customHeight="false" outlineLevel="0" collapsed="false">
      <c r="AU1338" s="27"/>
      <c r="AV1338" s="27"/>
      <c r="AX1338" s="27"/>
    </row>
    <row r="1339" customFormat="false" ht="15" hidden="false" customHeight="false" outlineLevel="0" collapsed="false">
      <c r="AU1339" s="27"/>
      <c r="AV1339" s="27"/>
      <c r="AX1339" s="27"/>
    </row>
    <row r="1340" customFormat="false" ht="15" hidden="false" customHeight="false" outlineLevel="0" collapsed="false">
      <c r="AU1340" s="27"/>
      <c r="AV1340" s="27"/>
      <c r="AX1340" s="27"/>
    </row>
    <row r="1341" customFormat="false" ht="15" hidden="false" customHeight="false" outlineLevel="0" collapsed="false">
      <c r="AU1341" s="27"/>
      <c r="AV1341" s="27"/>
      <c r="AX1341" s="27"/>
    </row>
    <row r="1342" customFormat="false" ht="15" hidden="false" customHeight="false" outlineLevel="0" collapsed="false">
      <c r="AU1342" s="27"/>
      <c r="AV1342" s="27"/>
      <c r="AX1342" s="27"/>
    </row>
    <row r="1343" customFormat="false" ht="15" hidden="false" customHeight="false" outlineLevel="0" collapsed="false">
      <c r="AU1343" s="27"/>
      <c r="AV1343" s="27"/>
      <c r="AX1343" s="27"/>
    </row>
    <row r="1344" customFormat="false" ht="15" hidden="false" customHeight="false" outlineLevel="0" collapsed="false">
      <c r="AU1344" s="27"/>
      <c r="AV1344" s="27"/>
      <c r="AX1344" s="27"/>
    </row>
    <row r="1345" customFormat="false" ht="15" hidden="false" customHeight="false" outlineLevel="0" collapsed="false">
      <c r="AU1345" s="27"/>
      <c r="AV1345" s="27"/>
      <c r="AX1345" s="27"/>
    </row>
    <row r="1346" customFormat="false" ht="15" hidden="false" customHeight="false" outlineLevel="0" collapsed="false">
      <c r="AU1346" s="27"/>
      <c r="AV1346" s="27"/>
      <c r="AX1346" s="27"/>
    </row>
    <row r="1347" customFormat="false" ht="15" hidden="false" customHeight="false" outlineLevel="0" collapsed="false">
      <c r="AU1347" s="27"/>
      <c r="AV1347" s="27"/>
      <c r="AX1347" s="27"/>
    </row>
    <row r="1348" customFormat="false" ht="15" hidden="false" customHeight="false" outlineLevel="0" collapsed="false">
      <c r="AU1348" s="27"/>
      <c r="AV1348" s="27"/>
      <c r="AX1348" s="27"/>
    </row>
    <row r="1349" customFormat="false" ht="15" hidden="false" customHeight="false" outlineLevel="0" collapsed="false">
      <c r="AU1349" s="27"/>
      <c r="AV1349" s="27"/>
      <c r="AX1349" s="27"/>
    </row>
    <row r="1350" customFormat="false" ht="15" hidden="false" customHeight="false" outlineLevel="0" collapsed="false">
      <c r="AU1350" s="27"/>
      <c r="AV1350" s="27"/>
      <c r="AX1350" s="27"/>
    </row>
    <row r="1351" customFormat="false" ht="15" hidden="false" customHeight="false" outlineLevel="0" collapsed="false">
      <c r="AU1351" s="27"/>
      <c r="AV1351" s="27"/>
      <c r="AX1351" s="27"/>
    </row>
    <row r="1352" customFormat="false" ht="15" hidden="false" customHeight="false" outlineLevel="0" collapsed="false">
      <c r="AU1352" s="27"/>
      <c r="AV1352" s="27"/>
      <c r="AX1352" s="27"/>
    </row>
    <row r="1353" customFormat="false" ht="15" hidden="false" customHeight="false" outlineLevel="0" collapsed="false">
      <c r="AU1353" s="27"/>
      <c r="AV1353" s="27"/>
      <c r="AX1353" s="27"/>
    </row>
    <row r="1354" customFormat="false" ht="15" hidden="false" customHeight="false" outlineLevel="0" collapsed="false">
      <c r="AU1354" s="27"/>
      <c r="AV1354" s="27"/>
      <c r="AX1354" s="27"/>
    </row>
    <row r="1355" customFormat="false" ht="15" hidden="false" customHeight="false" outlineLevel="0" collapsed="false">
      <c r="AU1355" s="27"/>
      <c r="AV1355" s="27"/>
      <c r="AX1355" s="27"/>
    </row>
    <row r="1356" customFormat="false" ht="15" hidden="false" customHeight="false" outlineLevel="0" collapsed="false">
      <c r="AU1356" s="27"/>
      <c r="AV1356" s="27"/>
      <c r="AX1356" s="27"/>
    </row>
    <row r="1357" customFormat="false" ht="15" hidden="false" customHeight="false" outlineLevel="0" collapsed="false">
      <c r="AU1357" s="27"/>
      <c r="AV1357" s="27"/>
      <c r="AX1357" s="27"/>
    </row>
    <row r="1358" customFormat="false" ht="15" hidden="false" customHeight="false" outlineLevel="0" collapsed="false">
      <c r="AU1358" s="27"/>
      <c r="AV1358" s="27"/>
      <c r="AX1358" s="27"/>
    </row>
    <row r="1359" customFormat="false" ht="15" hidden="false" customHeight="false" outlineLevel="0" collapsed="false">
      <c r="AU1359" s="27"/>
      <c r="AV1359" s="27"/>
      <c r="AX1359" s="27"/>
    </row>
    <row r="1360" customFormat="false" ht="15" hidden="false" customHeight="false" outlineLevel="0" collapsed="false">
      <c r="AU1360" s="27"/>
      <c r="AV1360" s="27"/>
      <c r="AX1360" s="27"/>
    </row>
    <row r="1361" customFormat="false" ht="15" hidden="false" customHeight="false" outlineLevel="0" collapsed="false">
      <c r="AU1361" s="27"/>
      <c r="AV1361" s="27"/>
      <c r="AX1361" s="27"/>
    </row>
    <row r="1362" customFormat="false" ht="15" hidden="false" customHeight="false" outlineLevel="0" collapsed="false">
      <c r="AU1362" s="27"/>
      <c r="AV1362" s="27"/>
      <c r="AX1362" s="27"/>
    </row>
    <row r="1363" customFormat="false" ht="15" hidden="false" customHeight="false" outlineLevel="0" collapsed="false">
      <c r="AU1363" s="27"/>
      <c r="AV1363" s="27"/>
      <c r="AX1363" s="27"/>
    </row>
    <row r="1364" customFormat="false" ht="15" hidden="false" customHeight="false" outlineLevel="0" collapsed="false">
      <c r="AU1364" s="27"/>
      <c r="AV1364" s="27"/>
      <c r="AX1364" s="27"/>
    </row>
    <row r="1365" customFormat="false" ht="15" hidden="false" customHeight="false" outlineLevel="0" collapsed="false">
      <c r="AU1365" s="27"/>
      <c r="AV1365" s="27"/>
      <c r="AX1365" s="27"/>
    </row>
    <row r="1366" customFormat="false" ht="15" hidden="false" customHeight="false" outlineLevel="0" collapsed="false">
      <c r="AU1366" s="27"/>
      <c r="AV1366" s="27"/>
      <c r="AX1366" s="27"/>
    </row>
    <row r="1367" customFormat="false" ht="15" hidden="false" customHeight="false" outlineLevel="0" collapsed="false">
      <c r="AU1367" s="27"/>
      <c r="AV1367" s="27"/>
      <c r="AX1367" s="27"/>
    </row>
    <row r="1368" customFormat="false" ht="15" hidden="false" customHeight="false" outlineLevel="0" collapsed="false">
      <c r="AU1368" s="27"/>
      <c r="AV1368" s="27"/>
      <c r="AX1368" s="27"/>
    </row>
    <row r="1369" customFormat="false" ht="15" hidden="false" customHeight="false" outlineLevel="0" collapsed="false">
      <c r="AU1369" s="27"/>
      <c r="AV1369" s="27"/>
      <c r="AX1369" s="27"/>
    </row>
    <row r="1370" customFormat="false" ht="15" hidden="false" customHeight="false" outlineLevel="0" collapsed="false">
      <c r="AU1370" s="27"/>
      <c r="AV1370" s="27"/>
      <c r="AX1370" s="27"/>
    </row>
    <row r="1371" customFormat="false" ht="15" hidden="false" customHeight="false" outlineLevel="0" collapsed="false">
      <c r="AU1371" s="27"/>
      <c r="AV1371" s="27"/>
      <c r="AX1371" s="27"/>
    </row>
    <row r="1372" customFormat="false" ht="15" hidden="false" customHeight="false" outlineLevel="0" collapsed="false">
      <c r="AU1372" s="27"/>
      <c r="AV1372" s="27"/>
      <c r="AX1372" s="27"/>
    </row>
    <row r="1373" customFormat="false" ht="15" hidden="false" customHeight="false" outlineLevel="0" collapsed="false">
      <c r="AU1373" s="27"/>
      <c r="AV1373" s="27"/>
      <c r="AX1373" s="27"/>
    </row>
    <row r="1374" customFormat="false" ht="15" hidden="false" customHeight="false" outlineLevel="0" collapsed="false">
      <c r="AU1374" s="27"/>
      <c r="AV1374" s="27"/>
      <c r="AX1374" s="27"/>
    </row>
    <row r="1375" customFormat="false" ht="15" hidden="false" customHeight="false" outlineLevel="0" collapsed="false">
      <c r="AU1375" s="27"/>
      <c r="AV1375" s="27"/>
      <c r="AX1375" s="27"/>
    </row>
    <row r="1376" customFormat="false" ht="15" hidden="false" customHeight="false" outlineLevel="0" collapsed="false">
      <c r="AU1376" s="27"/>
      <c r="AV1376" s="27"/>
      <c r="AX1376" s="27"/>
    </row>
    <row r="1377" customFormat="false" ht="15" hidden="false" customHeight="false" outlineLevel="0" collapsed="false">
      <c r="AU1377" s="27"/>
      <c r="AV1377" s="27"/>
      <c r="AX1377" s="27"/>
    </row>
    <row r="1378" customFormat="false" ht="15" hidden="false" customHeight="false" outlineLevel="0" collapsed="false">
      <c r="AU1378" s="27"/>
      <c r="AV1378" s="27"/>
      <c r="AX1378" s="27"/>
    </row>
    <row r="1379" customFormat="false" ht="15" hidden="false" customHeight="false" outlineLevel="0" collapsed="false">
      <c r="AU1379" s="27"/>
      <c r="AV1379" s="27"/>
      <c r="AX1379" s="27"/>
    </row>
    <row r="1380" customFormat="false" ht="15" hidden="false" customHeight="false" outlineLevel="0" collapsed="false">
      <c r="AU1380" s="27"/>
      <c r="AV1380" s="27"/>
      <c r="AX1380" s="27"/>
    </row>
    <row r="1381" customFormat="false" ht="15" hidden="false" customHeight="false" outlineLevel="0" collapsed="false">
      <c r="AU1381" s="27"/>
      <c r="AV1381" s="27"/>
      <c r="AX1381" s="27"/>
    </row>
    <row r="1382" customFormat="false" ht="15" hidden="false" customHeight="false" outlineLevel="0" collapsed="false">
      <c r="AU1382" s="27"/>
      <c r="AV1382" s="27"/>
      <c r="AX1382" s="27"/>
    </row>
    <row r="1383" customFormat="false" ht="15" hidden="false" customHeight="false" outlineLevel="0" collapsed="false">
      <c r="AU1383" s="27"/>
      <c r="AV1383" s="27"/>
      <c r="AX1383" s="27"/>
    </row>
    <row r="1384" customFormat="false" ht="15" hidden="false" customHeight="false" outlineLevel="0" collapsed="false">
      <c r="AU1384" s="27"/>
      <c r="AV1384" s="27"/>
      <c r="AX1384" s="27"/>
    </row>
    <row r="1385" customFormat="false" ht="15" hidden="false" customHeight="false" outlineLevel="0" collapsed="false">
      <c r="AU1385" s="27"/>
      <c r="AV1385" s="27"/>
      <c r="AX1385" s="27"/>
    </row>
    <row r="1386" customFormat="false" ht="15" hidden="false" customHeight="false" outlineLevel="0" collapsed="false">
      <c r="AU1386" s="27"/>
      <c r="AV1386" s="27"/>
      <c r="AX1386" s="27"/>
    </row>
    <row r="1387" customFormat="false" ht="15" hidden="false" customHeight="false" outlineLevel="0" collapsed="false">
      <c r="AU1387" s="27"/>
      <c r="AV1387" s="27"/>
      <c r="AX1387" s="27"/>
    </row>
    <row r="1388" customFormat="false" ht="15" hidden="false" customHeight="false" outlineLevel="0" collapsed="false">
      <c r="AU1388" s="27"/>
      <c r="AV1388" s="27"/>
      <c r="AX1388" s="27"/>
    </row>
    <row r="1389" customFormat="false" ht="15" hidden="false" customHeight="false" outlineLevel="0" collapsed="false">
      <c r="AU1389" s="27"/>
      <c r="AV1389" s="27"/>
      <c r="AX1389" s="27"/>
    </row>
    <row r="1390" customFormat="false" ht="15" hidden="false" customHeight="false" outlineLevel="0" collapsed="false">
      <c r="AU1390" s="27"/>
      <c r="AV1390" s="27"/>
      <c r="AX1390" s="27"/>
    </row>
    <row r="1391" customFormat="false" ht="15" hidden="false" customHeight="false" outlineLevel="0" collapsed="false">
      <c r="AU1391" s="27"/>
      <c r="AV1391" s="27"/>
      <c r="AX1391" s="27"/>
    </row>
    <row r="1392" customFormat="false" ht="15" hidden="false" customHeight="false" outlineLevel="0" collapsed="false">
      <c r="AU1392" s="27"/>
      <c r="AV1392" s="27"/>
      <c r="AX1392" s="27"/>
    </row>
    <row r="1393" customFormat="false" ht="15" hidden="false" customHeight="false" outlineLevel="0" collapsed="false">
      <c r="AU1393" s="27"/>
      <c r="AV1393" s="27"/>
      <c r="AX1393" s="27"/>
    </row>
    <row r="1394" customFormat="false" ht="15" hidden="false" customHeight="false" outlineLevel="0" collapsed="false">
      <c r="AU1394" s="27"/>
      <c r="AV1394" s="27"/>
      <c r="AX1394" s="27"/>
    </row>
    <row r="1395" customFormat="false" ht="15" hidden="false" customHeight="false" outlineLevel="0" collapsed="false">
      <c r="AU1395" s="27"/>
      <c r="AV1395" s="27"/>
      <c r="AX1395" s="27"/>
    </row>
    <row r="1396" customFormat="false" ht="15" hidden="false" customHeight="false" outlineLevel="0" collapsed="false">
      <c r="AU1396" s="27"/>
      <c r="AV1396" s="27"/>
      <c r="AX1396" s="27"/>
    </row>
    <row r="1397" customFormat="false" ht="15" hidden="false" customHeight="false" outlineLevel="0" collapsed="false">
      <c r="AU1397" s="27"/>
      <c r="AV1397" s="27"/>
      <c r="AX1397" s="27"/>
    </row>
    <row r="1398" customFormat="false" ht="15" hidden="false" customHeight="false" outlineLevel="0" collapsed="false">
      <c r="AU1398" s="27"/>
      <c r="AV1398" s="27"/>
      <c r="AX1398" s="27"/>
    </row>
    <row r="1399" customFormat="false" ht="15" hidden="false" customHeight="false" outlineLevel="0" collapsed="false">
      <c r="AU1399" s="27"/>
      <c r="AV1399" s="27"/>
      <c r="AX1399" s="27"/>
    </row>
    <row r="1400" customFormat="false" ht="15" hidden="false" customHeight="false" outlineLevel="0" collapsed="false">
      <c r="AU1400" s="27"/>
      <c r="AV1400" s="27"/>
      <c r="AX1400" s="27"/>
    </row>
    <row r="1401" customFormat="false" ht="15" hidden="false" customHeight="false" outlineLevel="0" collapsed="false">
      <c r="AU1401" s="27"/>
      <c r="AV1401" s="27"/>
      <c r="AX1401" s="27"/>
    </row>
    <row r="1402" customFormat="false" ht="15" hidden="false" customHeight="false" outlineLevel="0" collapsed="false">
      <c r="AU1402" s="27"/>
      <c r="AV1402" s="27"/>
      <c r="AX1402" s="27"/>
    </row>
    <row r="1403" customFormat="false" ht="15" hidden="false" customHeight="false" outlineLevel="0" collapsed="false">
      <c r="AU1403" s="27"/>
      <c r="AV1403" s="27"/>
      <c r="AX1403" s="27"/>
    </row>
    <row r="1404" customFormat="false" ht="15" hidden="false" customHeight="false" outlineLevel="0" collapsed="false">
      <c r="AU1404" s="27"/>
      <c r="AV1404" s="27"/>
      <c r="AX1404" s="27"/>
    </row>
    <row r="1405" customFormat="false" ht="15" hidden="false" customHeight="false" outlineLevel="0" collapsed="false">
      <c r="AU1405" s="35"/>
      <c r="AV1405" s="35"/>
      <c r="AX1405" s="35"/>
    </row>
    <row r="1406" customFormat="false" ht="15" hidden="false" customHeight="false" outlineLevel="0" collapsed="false">
      <c r="AU1406" s="27"/>
      <c r="AV1406" s="27"/>
      <c r="AX1406" s="27"/>
    </row>
    <row r="1407" customFormat="false" ht="15" hidden="false" customHeight="false" outlineLevel="0" collapsed="false">
      <c r="AU1407" s="27"/>
      <c r="AV1407" s="27"/>
      <c r="AX1407" s="27"/>
    </row>
    <row r="1408" customFormat="false" ht="15" hidden="false" customHeight="false" outlineLevel="0" collapsed="false">
      <c r="AU1408" s="27"/>
      <c r="AV1408" s="27"/>
      <c r="AX1408" s="27"/>
    </row>
    <row r="1409" customFormat="false" ht="15" hidden="false" customHeight="false" outlineLevel="0" collapsed="false">
      <c r="AU1409" s="27"/>
      <c r="AV1409" s="27"/>
      <c r="AX1409" s="27"/>
    </row>
    <row r="1410" customFormat="false" ht="15" hidden="false" customHeight="false" outlineLevel="0" collapsed="false">
      <c r="AU1410" s="27"/>
      <c r="AV1410" s="27"/>
      <c r="AX1410" s="27"/>
    </row>
    <row r="1411" customFormat="false" ht="15" hidden="false" customHeight="false" outlineLevel="0" collapsed="false">
      <c r="AU1411" s="27"/>
      <c r="AV1411" s="27"/>
      <c r="AX1411" s="27"/>
    </row>
    <row r="1412" customFormat="false" ht="15" hidden="false" customHeight="false" outlineLevel="0" collapsed="false">
      <c r="AU1412" s="27"/>
      <c r="AV1412" s="27"/>
      <c r="AX1412" s="27"/>
    </row>
    <row r="1413" customFormat="false" ht="15" hidden="false" customHeight="false" outlineLevel="0" collapsed="false">
      <c r="AU1413" s="27"/>
      <c r="AV1413" s="27"/>
      <c r="AX1413" s="27"/>
    </row>
    <row r="1414" customFormat="false" ht="15" hidden="false" customHeight="false" outlineLevel="0" collapsed="false">
      <c r="AU1414" s="27"/>
      <c r="AV1414" s="27"/>
      <c r="AX1414" s="27"/>
    </row>
    <row r="1415" customFormat="false" ht="15" hidden="false" customHeight="false" outlineLevel="0" collapsed="false">
      <c r="AU1415" s="27"/>
      <c r="AV1415" s="27"/>
      <c r="AX1415" s="27"/>
    </row>
    <row r="1416" customFormat="false" ht="15" hidden="false" customHeight="false" outlineLevel="0" collapsed="false">
      <c r="AU1416" s="27"/>
      <c r="AV1416" s="27"/>
      <c r="AX1416" s="27"/>
    </row>
    <row r="1417" customFormat="false" ht="15" hidden="false" customHeight="false" outlineLevel="0" collapsed="false">
      <c r="AU1417" s="27"/>
      <c r="AV1417" s="27"/>
      <c r="AX1417" s="27"/>
    </row>
    <row r="1418" customFormat="false" ht="15" hidden="false" customHeight="false" outlineLevel="0" collapsed="false">
      <c r="AU1418" s="27"/>
      <c r="AV1418" s="27"/>
      <c r="AX1418" s="27"/>
    </row>
    <row r="1419" customFormat="false" ht="15" hidden="false" customHeight="false" outlineLevel="0" collapsed="false">
      <c r="AU1419" s="35"/>
      <c r="AV1419" s="35"/>
      <c r="AX1419" s="35"/>
    </row>
    <row r="1420" customFormat="false" ht="15" hidden="false" customHeight="false" outlineLevel="0" collapsed="false">
      <c r="AU1420" s="27"/>
      <c r="AV1420" s="27"/>
      <c r="AX1420" s="27"/>
    </row>
    <row r="1421" customFormat="false" ht="15" hidden="false" customHeight="false" outlineLevel="0" collapsed="false">
      <c r="AU1421" s="27"/>
      <c r="AV1421" s="27"/>
      <c r="AX1421" s="27"/>
    </row>
    <row r="1422" customFormat="false" ht="15" hidden="false" customHeight="false" outlineLevel="0" collapsed="false">
      <c r="AU1422" s="27"/>
      <c r="AV1422" s="27"/>
      <c r="AX1422" s="27"/>
    </row>
    <row r="1423" customFormat="false" ht="15" hidden="false" customHeight="false" outlineLevel="0" collapsed="false">
      <c r="AU1423" s="27"/>
      <c r="AV1423" s="27"/>
      <c r="AX1423" s="27"/>
    </row>
    <row r="1424" customFormat="false" ht="15" hidden="false" customHeight="false" outlineLevel="0" collapsed="false">
      <c r="AU1424" s="27"/>
      <c r="AV1424" s="27"/>
      <c r="AX1424" s="27"/>
    </row>
    <row r="1425" customFormat="false" ht="15" hidden="false" customHeight="false" outlineLevel="0" collapsed="false">
      <c r="AU1425" s="27"/>
      <c r="AV1425" s="27"/>
      <c r="AX1425" s="27"/>
    </row>
    <row r="1426" customFormat="false" ht="15" hidden="false" customHeight="false" outlineLevel="0" collapsed="false">
      <c r="AU1426" s="27"/>
      <c r="AV1426" s="27"/>
      <c r="AX1426" s="27"/>
    </row>
    <row r="1427" customFormat="false" ht="15" hidden="false" customHeight="false" outlineLevel="0" collapsed="false">
      <c r="AU1427" s="27"/>
      <c r="AV1427" s="27"/>
      <c r="AX1427" s="27"/>
    </row>
    <row r="1428" customFormat="false" ht="15" hidden="false" customHeight="false" outlineLevel="0" collapsed="false">
      <c r="AU1428" s="27"/>
      <c r="AV1428" s="27"/>
      <c r="AX1428" s="27"/>
    </row>
    <row r="1429" customFormat="false" ht="15" hidden="false" customHeight="false" outlineLevel="0" collapsed="false">
      <c r="AU1429" s="27"/>
      <c r="AV1429" s="27"/>
      <c r="AX1429" s="27"/>
    </row>
    <row r="1430" customFormat="false" ht="15" hidden="false" customHeight="false" outlineLevel="0" collapsed="false">
      <c r="AU1430" s="27"/>
      <c r="AV1430" s="27"/>
      <c r="AX1430" s="27"/>
    </row>
    <row r="1431" customFormat="false" ht="15" hidden="false" customHeight="false" outlineLevel="0" collapsed="false">
      <c r="AU1431" s="27"/>
      <c r="AV1431" s="27"/>
      <c r="AX1431" s="27"/>
    </row>
    <row r="1432" customFormat="false" ht="15" hidden="false" customHeight="false" outlineLevel="0" collapsed="false">
      <c r="AU1432" s="27"/>
      <c r="AV1432" s="27"/>
      <c r="AX1432" s="27"/>
    </row>
    <row r="1433" customFormat="false" ht="15" hidden="false" customHeight="false" outlineLevel="0" collapsed="false">
      <c r="AU1433" s="35"/>
      <c r="AV1433" s="35"/>
      <c r="AX1433" s="35"/>
    </row>
    <row r="1434" customFormat="false" ht="15" hidden="false" customHeight="false" outlineLevel="0" collapsed="false">
      <c r="AU1434" s="35"/>
      <c r="AV1434" s="35"/>
      <c r="AX1434" s="35"/>
    </row>
    <row r="1435" customFormat="false" ht="15" hidden="false" customHeight="false" outlineLevel="0" collapsed="false">
      <c r="AU1435" s="35"/>
      <c r="AV1435" s="35"/>
      <c r="AX1435" s="35"/>
    </row>
    <row r="1436" customFormat="false" ht="15" hidden="false" customHeight="false" outlineLevel="0" collapsed="false">
      <c r="AU1436" s="35"/>
      <c r="AV1436" s="35"/>
      <c r="AX1436" s="35"/>
    </row>
    <row r="1437" customFormat="false" ht="15" hidden="false" customHeight="false" outlineLevel="0" collapsed="false">
      <c r="AU1437" s="35"/>
      <c r="AV1437" s="35"/>
      <c r="AX1437" s="35"/>
    </row>
    <row r="1438" customFormat="false" ht="15" hidden="false" customHeight="false" outlineLevel="0" collapsed="false">
      <c r="AU1438" s="35"/>
      <c r="AV1438" s="35"/>
      <c r="AX1438" s="35"/>
    </row>
    <row r="1439" customFormat="false" ht="15" hidden="false" customHeight="false" outlineLevel="0" collapsed="false">
      <c r="AU1439" s="35"/>
      <c r="AV1439" s="35"/>
      <c r="AX1439" s="35"/>
    </row>
    <row r="1440" customFormat="false" ht="15" hidden="false" customHeight="false" outlineLevel="0" collapsed="false">
      <c r="AU1440" s="35"/>
      <c r="AV1440" s="35"/>
      <c r="AX1440" s="35"/>
    </row>
    <row r="1441" customFormat="false" ht="15" hidden="false" customHeight="false" outlineLevel="0" collapsed="false">
      <c r="AU1441" s="35"/>
      <c r="AV1441" s="35"/>
      <c r="AX1441" s="35"/>
    </row>
    <row r="1442" customFormat="false" ht="15" hidden="false" customHeight="false" outlineLevel="0" collapsed="false">
      <c r="AU1442" s="35"/>
      <c r="AV1442" s="35"/>
      <c r="AX1442" s="35"/>
    </row>
    <row r="1443" customFormat="false" ht="15" hidden="false" customHeight="false" outlineLevel="0" collapsed="false">
      <c r="AU1443" s="35"/>
      <c r="AV1443" s="35"/>
      <c r="AX1443" s="35"/>
    </row>
    <row r="1444" customFormat="false" ht="15" hidden="false" customHeight="false" outlineLevel="0" collapsed="false">
      <c r="AU1444" s="35"/>
      <c r="AV1444" s="35"/>
      <c r="AX1444" s="35"/>
    </row>
    <row r="1445" customFormat="false" ht="15" hidden="false" customHeight="false" outlineLevel="0" collapsed="false">
      <c r="AU1445" s="35"/>
      <c r="AV1445" s="35"/>
      <c r="AX1445" s="35"/>
    </row>
    <row r="1446" customFormat="false" ht="15" hidden="false" customHeight="false" outlineLevel="0" collapsed="false">
      <c r="AU1446" s="35"/>
      <c r="AV1446" s="35"/>
      <c r="AX1446" s="35"/>
    </row>
    <row r="1447" customFormat="false" ht="15" hidden="false" customHeight="false" outlineLevel="0" collapsed="false">
      <c r="AU1447" s="35"/>
      <c r="AV1447" s="35"/>
      <c r="AX1447" s="35"/>
    </row>
    <row r="1448" customFormat="false" ht="15" hidden="false" customHeight="false" outlineLevel="0" collapsed="false">
      <c r="AU1448" s="35"/>
      <c r="AV1448" s="35"/>
      <c r="AX1448" s="35"/>
    </row>
    <row r="1449" customFormat="false" ht="15" hidden="false" customHeight="false" outlineLevel="0" collapsed="false">
      <c r="AU1449" s="35"/>
      <c r="AV1449" s="35"/>
      <c r="AX1449" s="35"/>
    </row>
    <row r="1450" customFormat="false" ht="15" hidden="false" customHeight="false" outlineLevel="0" collapsed="false">
      <c r="AU1450" s="35"/>
      <c r="AV1450" s="35"/>
      <c r="AX1450" s="35"/>
    </row>
    <row r="1451" customFormat="false" ht="15" hidden="false" customHeight="false" outlineLevel="0" collapsed="false">
      <c r="AU1451" s="35"/>
      <c r="AV1451" s="35"/>
      <c r="AX1451" s="35"/>
    </row>
    <row r="1452" customFormat="false" ht="15" hidden="false" customHeight="false" outlineLevel="0" collapsed="false">
      <c r="AU1452" s="27"/>
      <c r="AV1452" s="27"/>
      <c r="AX1452" s="27"/>
    </row>
    <row r="1453" customFormat="false" ht="15" hidden="false" customHeight="false" outlineLevel="0" collapsed="false">
      <c r="AU1453" s="27"/>
      <c r="AV1453" s="27"/>
      <c r="AX1453" s="27"/>
    </row>
    <row r="1454" customFormat="false" ht="15" hidden="false" customHeight="false" outlineLevel="0" collapsed="false">
      <c r="AU1454" s="27"/>
      <c r="AV1454" s="27"/>
      <c r="AX1454" s="27"/>
    </row>
    <row r="1455" customFormat="false" ht="15" hidden="false" customHeight="false" outlineLevel="0" collapsed="false">
      <c r="AU1455" s="27"/>
      <c r="AV1455" s="27"/>
      <c r="AX1455" s="27"/>
    </row>
    <row r="1456" customFormat="false" ht="15" hidden="false" customHeight="false" outlineLevel="0" collapsed="false">
      <c r="AU1456" s="27"/>
      <c r="AV1456" s="27"/>
      <c r="AX1456" s="27"/>
    </row>
    <row r="1457" customFormat="false" ht="15" hidden="false" customHeight="false" outlineLevel="0" collapsed="false">
      <c r="AU1457" s="27"/>
      <c r="AV1457" s="27"/>
      <c r="AX1457" s="27"/>
    </row>
    <row r="1458" customFormat="false" ht="15" hidden="false" customHeight="false" outlineLevel="0" collapsed="false">
      <c r="AU1458" s="27"/>
      <c r="AV1458" s="27"/>
      <c r="AX1458" s="27"/>
    </row>
    <row r="1459" customFormat="false" ht="15" hidden="false" customHeight="false" outlineLevel="0" collapsed="false">
      <c r="AU1459" s="27"/>
      <c r="AV1459" s="27"/>
      <c r="AX1459" s="27"/>
    </row>
    <row r="1460" customFormat="false" ht="15" hidden="false" customHeight="false" outlineLevel="0" collapsed="false">
      <c r="AU1460" s="27"/>
      <c r="AV1460" s="27"/>
      <c r="AX1460" s="27"/>
    </row>
    <row r="1461" customFormat="false" ht="15" hidden="false" customHeight="false" outlineLevel="0" collapsed="false">
      <c r="AU1461" s="27"/>
      <c r="AV1461" s="27"/>
      <c r="AX1461" s="27"/>
    </row>
    <row r="1462" customFormat="false" ht="15" hidden="false" customHeight="false" outlineLevel="0" collapsed="false">
      <c r="AU1462" s="27"/>
      <c r="AV1462" s="27"/>
      <c r="AX1462" s="27"/>
    </row>
    <row r="1463" customFormat="false" ht="15" hidden="false" customHeight="false" outlineLevel="0" collapsed="false">
      <c r="AU1463" s="27"/>
      <c r="AV1463" s="46"/>
      <c r="AX1463" s="27"/>
    </row>
    <row r="1464" customFormat="false" ht="15" hidden="false" customHeight="false" outlineLevel="0" collapsed="false">
      <c r="AU1464" s="27"/>
      <c r="AV1464" s="27"/>
      <c r="AX1464" s="27"/>
    </row>
    <row r="1465" customFormat="false" ht="15" hidden="false" customHeight="false" outlineLevel="0" collapsed="false">
      <c r="AU1465" s="27"/>
      <c r="AV1465" s="27"/>
      <c r="AX1465" s="27"/>
    </row>
    <row r="1466" customFormat="false" ht="15" hidden="false" customHeight="false" outlineLevel="0" collapsed="false">
      <c r="AU1466" s="27"/>
      <c r="AV1466" s="27"/>
      <c r="AX1466" s="27"/>
    </row>
    <row r="1467" customFormat="false" ht="15" hidden="false" customHeight="false" outlineLevel="0" collapsed="false">
      <c r="AU1467" s="27"/>
      <c r="AV1467" s="27"/>
      <c r="AX1467" s="27"/>
    </row>
    <row r="1468" customFormat="false" ht="15" hidden="false" customHeight="false" outlineLevel="0" collapsed="false">
      <c r="AU1468" s="27"/>
      <c r="AV1468" s="27"/>
      <c r="AX1468" s="27"/>
    </row>
    <row r="1469" customFormat="false" ht="15" hidden="false" customHeight="false" outlineLevel="0" collapsed="false">
      <c r="AU1469" s="27"/>
      <c r="AV1469" s="27"/>
      <c r="AX1469" s="27"/>
    </row>
    <row r="1470" customFormat="false" ht="15" hidden="false" customHeight="false" outlineLevel="0" collapsed="false">
      <c r="AU1470" s="27"/>
      <c r="AV1470" s="46"/>
      <c r="AX1470" s="27"/>
    </row>
    <row r="1471" customFormat="false" ht="15" hidden="false" customHeight="false" outlineLevel="0" collapsed="false">
      <c r="AU1471" s="27"/>
      <c r="AV1471" s="27"/>
      <c r="AX1471" s="27"/>
    </row>
    <row r="1472" customFormat="false" ht="15" hidden="false" customHeight="false" outlineLevel="0" collapsed="false">
      <c r="AU1472" s="27"/>
      <c r="AV1472" s="27"/>
      <c r="AX1472" s="27"/>
    </row>
    <row r="1473" customFormat="false" ht="15" hidden="false" customHeight="false" outlineLevel="0" collapsed="false">
      <c r="AU1473" s="27"/>
      <c r="AV1473" s="27"/>
      <c r="AX1473" s="27"/>
    </row>
    <row r="1474" customFormat="false" ht="15" hidden="false" customHeight="false" outlineLevel="0" collapsed="false">
      <c r="AU1474" s="27"/>
      <c r="AV1474" s="27"/>
      <c r="AX1474" s="27"/>
    </row>
    <row r="1475" customFormat="false" ht="15" hidden="false" customHeight="false" outlineLevel="0" collapsed="false">
      <c r="AU1475" s="27"/>
      <c r="AV1475" s="27"/>
      <c r="AX1475" s="27"/>
    </row>
    <row r="1476" customFormat="false" ht="15" hidden="false" customHeight="false" outlineLevel="0" collapsed="false">
      <c r="AU1476" s="27"/>
      <c r="AV1476" s="27"/>
      <c r="AX1476" s="27"/>
    </row>
    <row r="1477" customFormat="false" ht="15" hidden="false" customHeight="false" outlineLevel="0" collapsed="false">
      <c r="AU1477" s="27"/>
      <c r="AV1477" s="27"/>
      <c r="AX1477" s="27"/>
    </row>
    <row r="1478" customFormat="false" ht="15" hidden="false" customHeight="false" outlineLevel="0" collapsed="false">
      <c r="AU1478" s="27"/>
      <c r="AV1478" s="27"/>
      <c r="AX1478" s="27"/>
    </row>
    <row r="1479" customFormat="false" ht="15" hidden="false" customHeight="false" outlineLevel="0" collapsed="false">
      <c r="AU1479" s="27"/>
      <c r="AV1479" s="27"/>
      <c r="AX1479" s="27"/>
    </row>
    <row r="1480" customFormat="false" ht="15" hidden="false" customHeight="false" outlineLevel="0" collapsed="false">
      <c r="AU1480" s="27"/>
      <c r="AV1480" s="27"/>
      <c r="AX1480" s="27"/>
    </row>
    <row r="1481" customFormat="false" ht="15" hidden="false" customHeight="false" outlineLevel="0" collapsed="false">
      <c r="AU1481" s="27"/>
      <c r="AV1481" s="27"/>
      <c r="AX1481" s="27"/>
    </row>
    <row r="1482" customFormat="false" ht="15" hidden="false" customHeight="false" outlineLevel="0" collapsed="false">
      <c r="AU1482" s="27"/>
      <c r="AV1482" s="27"/>
      <c r="AX1482" s="27"/>
    </row>
    <row r="1483" customFormat="false" ht="15" hidden="false" customHeight="false" outlineLevel="0" collapsed="false">
      <c r="AU1483" s="27"/>
      <c r="AV1483" s="27"/>
      <c r="AX1483" s="27"/>
    </row>
    <row r="1484" customFormat="false" ht="15" hidden="false" customHeight="false" outlineLevel="0" collapsed="false">
      <c r="AU1484" s="27"/>
      <c r="AV1484" s="27"/>
      <c r="AX1484" s="27"/>
    </row>
    <row r="1485" customFormat="false" ht="15" hidden="false" customHeight="false" outlineLevel="0" collapsed="false">
      <c r="AU1485" s="27"/>
      <c r="AV1485" s="27"/>
      <c r="AX1485" s="27"/>
    </row>
    <row r="1486" customFormat="false" ht="15" hidden="false" customHeight="false" outlineLevel="0" collapsed="false">
      <c r="AU1486" s="27"/>
      <c r="AV1486" s="27"/>
      <c r="AX1486" s="27"/>
    </row>
    <row r="1487" customFormat="false" ht="15" hidden="false" customHeight="false" outlineLevel="0" collapsed="false">
      <c r="AU1487" s="27"/>
      <c r="AV1487" s="27"/>
      <c r="AX1487" s="27"/>
    </row>
    <row r="1488" customFormat="false" ht="15" hidden="false" customHeight="false" outlineLevel="0" collapsed="false">
      <c r="AU1488" s="27"/>
      <c r="AV1488" s="27"/>
      <c r="AX1488" s="27"/>
    </row>
    <row r="1489" customFormat="false" ht="15" hidden="false" customHeight="false" outlineLevel="0" collapsed="false">
      <c r="AU1489" s="27"/>
      <c r="AV1489" s="27"/>
      <c r="AX1489" s="27"/>
    </row>
    <row r="1490" customFormat="false" ht="15" hidden="false" customHeight="false" outlineLevel="0" collapsed="false">
      <c r="AU1490" s="35"/>
      <c r="AV1490" s="35"/>
      <c r="AX1490" s="35"/>
    </row>
    <row r="1491" customFormat="false" ht="15" hidden="false" customHeight="false" outlineLevel="0" collapsed="false">
      <c r="AU1491" s="35"/>
      <c r="AV1491" s="35"/>
      <c r="AX1491" s="35"/>
    </row>
    <row r="1492" customFormat="false" ht="15" hidden="false" customHeight="false" outlineLevel="0" collapsed="false">
      <c r="AU1492" s="35"/>
      <c r="AV1492" s="35"/>
      <c r="AX1492" s="35"/>
    </row>
    <row r="1493" customFormat="false" ht="15" hidden="false" customHeight="false" outlineLevel="0" collapsed="false">
      <c r="AU1493" s="35"/>
      <c r="AV1493" s="35"/>
      <c r="AX1493" s="35"/>
    </row>
    <row r="1494" customFormat="false" ht="15" hidden="false" customHeight="false" outlineLevel="0" collapsed="false">
      <c r="AU1494" s="35"/>
      <c r="AV1494" s="35"/>
      <c r="AX1494" s="35"/>
    </row>
    <row r="1495" customFormat="false" ht="15" hidden="false" customHeight="false" outlineLevel="0" collapsed="false">
      <c r="AU1495" s="35"/>
      <c r="AV1495" s="35"/>
      <c r="AX1495" s="35"/>
    </row>
    <row r="1496" customFormat="false" ht="15" hidden="false" customHeight="false" outlineLevel="0" collapsed="false">
      <c r="AU1496" s="35"/>
      <c r="AV1496" s="35"/>
      <c r="AX1496" s="35"/>
    </row>
    <row r="1497" customFormat="false" ht="15" hidden="false" customHeight="false" outlineLevel="0" collapsed="false">
      <c r="AU1497" s="35"/>
      <c r="AV1497" s="35"/>
      <c r="AX1497" s="35"/>
    </row>
    <row r="1498" customFormat="false" ht="15" hidden="false" customHeight="false" outlineLevel="0" collapsed="false">
      <c r="AU1498" s="35"/>
      <c r="AV1498" s="35"/>
      <c r="AX1498" s="35"/>
    </row>
    <row r="1499" customFormat="false" ht="15" hidden="false" customHeight="false" outlineLevel="0" collapsed="false">
      <c r="AU1499" s="35"/>
      <c r="AV1499" s="35"/>
      <c r="AX1499" s="35"/>
    </row>
    <row r="1500" customFormat="false" ht="15" hidden="false" customHeight="false" outlineLevel="0" collapsed="false">
      <c r="AU1500" s="35"/>
      <c r="AV1500" s="35"/>
      <c r="AX1500" s="35"/>
    </row>
    <row r="1501" customFormat="false" ht="15" hidden="false" customHeight="false" outlineLevel="0" collapsed="false">
      <c r="AU1501" s="35"/>
      <c r="AV1501" s="35"/>
      <c r="AX1501" s="35"/>
    </row>
    <row r="1502" customFormat="false" ht="15" hidden="false" customHeight="false" outlineLevel="0" collapsed="false">
      <c r="AU1502" s="27"/>
      <c r="AV1502" s="27"/>
      <c r="AX1502" s="27"/>
    </row>
    <row r="1503" customFormat="false" ht="15" hidden="false" customHeight="false" outlineLevel="0" collapsed="false">
      <c r="AU1503" s="35"/>
      <c r="AV1503" s="35"/>
      <c r="AX1503" s="35"/>
    </row>
    <row r="1504" customFormat="false" ht="15" hidden="false" customHeight="false" outlineLevel="0" collapsed="false">
      <c r="AU1504" s="35"/>
      <c r="AV1504" s="35"/>
      <c r="AX1504" s="35"/>
    </row>
    <row r="1505" customFormat="false" ht="15" hidden="false" customHeight="false" outlineLevel="0" collapsed="false">
      <c r="AU1505" s="35"/>
      <c r="AV1505" s="35"/>
      <c r="AX1505" s="35"/>
    </row>
    <row r="1506" customFormat="false" ht="15" hidden="false" customHeight="false" outlineLevel="0" collapsed="false">
      <c r="AU1506" s="35"/>
      <c r="AV1506" s="35"/>
      <c r="AX1506" s="35"/>
    </row>
    <row r="1507" customFormat="false" ht="15" hidden="false" customHeight="false" outlineLevel="0" collapsed="false">
      <c r="AU1507" s="35"/>
      <c r="AV1507" s="35"/>
      <c r="AX1507" s="35"/>
    </row>
    <row r="1508" customFormat="false" ht="15" hidden="false" customHeight="false" outlineLevel="0" collapsed="false">
      <c r="AU1508" s="35"/>
      <c r="AV1508" s="35"/>
      <c r="AX1508" s="35"/>
    </row>
    <row r="1509" customFormat="false" ht="15" hidden="false" customHeight="false" outlineLevel="0" collapsed="false">
      <c r="AU1509" s="35"/>
      <c r="AV1509" s="35"/>
      <c r="AX1509" s="35"/>
    </row>
    <row r="1510" customFormat="false" ht="15" hidden="false" customHeight="false" outlineLevel="0" collapsed="false">
      <c r="AU1510" s="35"/>
      <c r="AV1510" s="35"/>
      <c r="AX1510" s="35"/>
    </row>
    <row r="1511" customFormat="false" ht="15" hidden="false" customHeight="false" outlineLevel="0" collapsed="false">
      <c r="AU1511" s="35"/>
      <c r="AV1511" s="35"/>
      <c r="AX1511" s="35"/>
    </row>
    <row r="1512" customFormat="false" ht="15" hidden="false" customHeight="false" outlineLevel="0" collapsed="false">
      <c r="AU1512" s="35"/>
      <c r="AV1512" s="35"/>
      <c r="AX1512" s="35"/>
    </row>
    <row r="1513" customFormat="false" ht="15" hidden="false" customHeight="false" outlineLevel="0" collapsed="false">
      <c r="AU1513" s="35"/>
      <c r="AV1513" s="35"/>
      <c r="AX1513" s="35"/>
    </row>
    <row r="1514" customFormat="false" ht="15" hidden="false" customHeight="false" outlineLevel="0" collapsed="false">
      <c r="AU1514" s="35"/>
      <c r="AV1514" s="35"/>
      <c r="AX1514" s="35"/>
    </row>
    <row r="1515" customFormat="false" ht="15" hidden="false" customHeight="false" outlineLevel="0" collapsed="false">
      <c r="AU1515" s="35"/>
      <c r="AV1515" s="35"/>
      <c r="AX1515" s="35"/>
    </row>
    <row r="1516" customFormat="false" ht="15" hidden="false" customHeight="false" outlineLevel="0" collapsed="false">
      <c r="AU1516" s="35"/>
      <c r="AV1516" s="35"/>
      <c r="AX1516" s="35"/>
    </row>
    <row r="1517" customFormat="false" ht="15" hidden="false" customHeight="false" outlineLevel="0" collapsed="false">
      <c r="AU1517" s="35"/>
      <c r="AV1517" s="35"/>
      <c r="AX1517" s="35"/>
    </row>
    <row r="1518" customFormat="false" ht="15" hidden="false" customHeight="false" outlineLevel="0" collapsed="false">
      <c r="AU1518" s="35"/>
      <c r="AV1518" s="35"/>
      <c r="AX1518" s="35"/>
    </row>
    <row r="1519" customFormat="false" ht="15" hidden="false" customHeight="false" outlineLevel="0" collapsed="false">
      <c r="AU1519" s="35"/>
      <c r="AV1519" s="35"/>
      <c r="AX1519" s="35"/>
    </row>
    <row r="1520" customFormat="false" ht="15" hidden="false" customHeight="false" outlineLevel="0" collapsed="false">
      <c r="AU1520" s="35"/>
      <c r="AV1520" s="35"/>
      <c r="AX1520" s="35"/>
    </row>
    <row r="1521" customFormat="false" ht="15" hidden="false" customHeight="false" outlineLevel="0" collapsed="false">
      <c r="AU1521" s="35"/>
      <c r="AV1521" s="35"/>
      <c r="AX1521" s="35"/>
    </row>
    <row r="1522" customFormat="false" ht="15" hidden="false" customHeight="false" outlineLevel="0" collapsed="false">
      <c r="AU1522" s="35"/>
      <c r="AV1522" s="35"/>
      <c r="AX1522" s="35"/>
    </row>
    <row r="1523" customFormat="false" ht="15" hidden="false" customHeight="false" outlineLevel="0" collapsed="false">
      <c r="AU1523" s="35"/>
      <c r="AV1523" s="35"/>
      <c r="AX1523" s="35"/>
    </row>
    <row r="1524" customFormat="false" ht="15" hidden="false" customHeight="false" outlineLevel="0" collapsed="false">
      <c r="AU1524" s="35"/>
      <c r="AV1524" s="35"/>
      <c r="AX1524" s="35"/>
    </row>
    <row r="1525" customFormat="false" ht="15" hidden="false" customHeight="false" outlineLevel="0" collapsed="false">
      <c r="AU1525" s="35"/>
      <c r="AV1525" s="35"/>
      <c r="AX1525" s="35"/>
    </row>
    <row r="1526" customFormat="false" ht="15" hidden="false" customHeight="false" outlineLevel="0" collapsed="false">
      <c r="AU1526" s="35"/>
      <c r="AV1526" s="35"/>
      <c r="AX1526" s="35"/>
    </row>
    <row r="1527" customFormat="false" ht="15" hidden="false" customHeight="false" outlineLevel="0" collapsed="false">
      <c r="AU1527" s="35"/>
      <c r="AV1527" s="35"/>
      <c r="AX1527" s="35"/>
    </row>
    <row r="1528" customFormat="false" ht="15" hidden="false" customHeight="false" outlineLevel="0" collapsed="false">
      <c r="AU1528" s="35"/>
      <c r="AV1528" s="35"/>
      <c r="AX1528" s="35"/>
    </row>
    <row r="1529" customFormat="false" ht="15" hidden="false" customHeight="false" outlineLevel="0" collapsed="false">
      <c r="AU1529" s="35"/>
      <c r="AV1529" s="35"/>
      <c r="AX1529" s="35"/>
    </row>
    <row r="1530" customFormat="false" ht="15" hidden="false" customHeight="false" outlineLevel="0" collapsed="false">
      <c r="AU1530" s="35"/>
      <c r="AV1530" s="35"/>
      <c r="AX1530" s="35"/>
    </row>
    <row r="1531" customFormat="false" ht="15" hidden="false" customHeight="false" outlineLevel="0" collapsed="false">
      <c r="AU1531" s="35"/>
      <c r="AV1531" s="35"/>
      <c r="AX1531" s="35"/>
    </row>
    <row r="1532" customFormat="false" ht="15" hidden="false" customHeight="false" outlineLevel="0" collapsed="false">
      <c r="AU1532" s="35"/>
      <c r="AV1532" s="35"/>
      <c r="AX1532" s="35"/>
    </row>
    <row r="1533" customFormat="false" ht="15" hidden="false" customHeight="false" outlineLevel="0" collapsed="false">
      <c r="AU1533" s="35"/>
      <c r="AV1533" s="35"/>
      <c r="AX1533" s="35"/>
    </row>
    <row r="1534" customFormat="false" ht="15" hidden="false" customHeight="false" outlineLevel="0" collapsed="false">
      <c r="AU1534" s="35"/>
      <c r="AV1534" s="35"/>
      <c r="AX1534" s="35"/>
    </row>
    <row r="1535" customFormat="false" ht="15" hidden="false" customHeight="false" outlineLevel="0" collapsed="false">
      <c r="AU1535" s="35"/>
      <c r="AV1535" s="35"/>
      <c r="AX1535" s="35"/>
    </row>
    <row r="1536" customFormat="false" ht="15" hidden="false" customHeight="false" outlineLevel="0" collapsed="false">
      <c r="AU1536" s="35"/>
      <c r="AV1536" s="35"/>
      <c r="AX1536" s="35"/>
    </row>
    <row r="1537" customFormat="false" ht="15" hidden="false" customHeight="false" outlineLevel="0" collapsed="false">
      <c r="AU1537" s="35"/>
      <c r="AV1537" s="35"/>
      <c r="AX1537" s="35"/>
    </row>
    <row r="1538" customFormat="false" ht="15" hidden="false" customHeight="false" outlineLevel="0" collapsed="false">
      <c r="AU1538" s="35"/>
      <c r="AV1538" s="35"/>
      <c r="AX1538" s="35"/>
    </row>
    <row r="1539" customFormat="false" ht="15" hidden="false" customHeight="false" outlineLevel="0" collapsed="false">
      <c r="AU1539" s="35"/>
      <c r="AV1539" s="35"/>
      <c r="AX1539" s="35"/>
    </row>
    <row r="1540" customFormat="false" ht="15" hidden="false" customHeight="false" outlineLevel="0" collapsed="false">
      <c r="AU1540" s="35"/>
      <c r="AV1540" s="35"/>
      <c r="AX1540" s="35"/>
    </row>
    <row r="1541" customFormat="false" ht="15" hidden="false" customHeight="false" outlineLevel="0" collapsed="false">
      <c r="AU1541" s="35"/>
      <c r="AV1541" s="35"/>
      <c r="AX1541" s="35"/>
    </row>
    <row r="1542" customFormat="false" ht="15" hidden="false" customHeight="false" outlineLevel="0" collapsed="false">
      <c r="AU1542" s="35"/>
      <c r="AV1542" s="35"/>
      <c r="AX1542" s="35"/>
    </row>
    <row r="1543" customFormat="false" ht="15" hidden="false" customHeight="false" outlineLevel="0" collapsed="false">
      <c r="AU1543" s="35"/>
      <c r="AV1543" s="35"/>
      <c r="AX1543" s="35"/>
    </row>
    <row r="1544" customFormat="false" ht="15" hidden="false" customHeight="false" outlineLevel="0" collapsed="false">
      <c r="AU1544" s="35"/>
      <c r="AV1544" s="35"/>
      <c r="AX1544" s="35"/>
    </row>
    <row r="1545" customFormat="false" ht="15" hidden="false" customHeight="false" outlineLevel="0" collapsed="false">
      <c r="AU1545" s="35"/>
      <c r="AV1545" s="35"/>
      <c r="AX1545" s="35"/>
    </row>
    <row r="1546" customFormat="false" ht="15" hidden="false" customHeight="false" outlineLevel="0" collapsed="false">
      <c r="AU1546" s="35"/>
      <c r="AV1546" s="35"/>
      <c r="AX1546" s="35"/>
    </row>
    <row r="1547" customFormat="false" ht="15" hidden="false" customHeight="false" outlineLevel="0" collapsed="false">
      <c r="AU1547" s="35"/>
      <c r="AV1547" s="35"/>
      <c r="AX1547" s="35"/>
    </row>
    <row r="1548" customFormat="false" ht="15" hidden="false" customHeight="false" outlineLevel="0" collapsed="false">
      <c r="AU1548" s="35"/>
      <c r="AV1548" s="35"/>
      <c r="AX1548" s="35"/>
    </row>
    <row r="1549" customFormat="false" ht="15" hidden="false" customHeight="false" outlineLevel="0" collapsed="false">
      <c r="AU1549" s="35"/>
      <c r="AV1549" s="35"/>
      <c r="AX1549" s="35"/>
    </row>
    <row r="1550" customFormat="false" ht="15" hidden="false" customHeight="false" outlineLevel="0" collapsed="false">
      <c r="AU1550" s="35"/>
      <c r="AV1550" s="35"/>
      <c r="AX1550" s="35"/>
    </row>
    <row r="1551" customFormat="false" ht="15" hidden="false" customHeight="false" outlineLevel="0" collapsed="false">
      <c r="AU1551" s="35"/>
      <c r="AV1551" s="35"/>
      <c r="AX1551" s="35"/>
    </row>
    <row r="1552" customFormat="false" ht="15" hidden="false" customHeight="false" outlineLevel="0" collapsed="false">
      <c r="AU1552" s="35"/>
      <c r="AV1552" s="35"/>
      <c r="AX1552" s="35"/>
    </row>
    <row r="1553" customFormat="false" ht="15" hidden="false" customHeight="false" outlineLevel="0" collapsed="false">
      <c r="AU1553" s="35"/>
      <c r="AV1553" s="35"/>
      <c r="AX1553" s="35"/>
    </row>
    <row r="1554" customFormat="false" ht="15" hidden="false" customHeight="false" outlineLevel="0" collapsed="false">
      <c r="AU1554" s="35"/>
      <c r="AV1554" s="35"/>
      <c r="AX1554" s="35"/>
    </row>
    <row r="1555" customFormat="false" ht="15" hidden="false" customHeight="false" outlineLevel="0" collapsed="false">
      <c r="AU1555" s="35"/>
      <c r="AV1555" s="35"/>
      <c r="AX1555" s="35"/>
    </row>
    <row r="1556" customFormat="false" ht="15" hidden="false" customHeight="false" outlineLevel="0" collapsed="false">
      <c r="AU1556" s="35"/>
      <c r="AV1556" s="35"/>
      <c r="AX1556" s="35"/>
    </row>
    <row r="1557" customFormat="false" ht="15" hidden="false" customHeight="false" outlineLevel="0" collapsed="false">
      <c r="AU1557" s="35"/>
      <c r="AV1557" s="35"/>
      <c r="AX1557" s="35"/>
    </row>
    <row r="1558" customFormat="false" ht="15" hidden="false" customHeight="false" outlineLevel="0" collapsed="false">
      <c r="AU1558" s="35"/>
      <c r="AV1558" s="35"/>
      <c r="AX1558" s="35"/>
    </row>
    <row r="1559" customFormat="false" ht="15" hidden="false" customHeight="false" outlineLevel="0" collapsed="false">
      <c r="AU1559" s="35"/>
      <c r="AV1559" s="35"/>
      <c r="AX1559" s="35"/>
    </row>
    <row r="1560" customFormat="false" ht="15" hidden="false" customHeight="false" outlineLevel="0" collapsed="false">
      <c r="AU1560" s="35"/>
      <c r="AV1560" s="35"/>
      <c r="AX1560" s="35"/>
    </row>
    <row r="1561" customFormat="false" ht="15" hidden="false" customHeight="false" outlineLevel="0" collapsed="false">
      <c r="AU1561" s="35"/>
      <c r="AV1561" s="35"/>
      <c r="AX1561" s="35"/>
    </row>
    <row r="1562" customFormat="false" ht="15" hidden="false" customHeight="false" outlineLevel="0" collapsed="false">
      <c r="AU1562" s="35"/>
      <c r="AV1562" s="35"/>
      <c r="AX1562" s="35"/>
    </row>
    <row r="1563" customFormat="false" ht="15" hidden="false" customHeight="false" outlineLevel="0" collapsed="false">
      <c r="AU1563" s="35"/>
      <c r="AV1563" s="35"/>
      <c r="AX1563" s="35"/>
    </row>
    <row r="1564" customFormat="false" ht="15" hidden="false" customHeight="false" outlineLevel="0" collapsed="false">
      <c r="AU1564" s="35"/>
      <c r="AV1564" s="35"/>
      <c r="AX1564" s="35"/>
    </row>
    <row r="1565" customFormat="false" ht="15" hidden="false" customHeight="false" outlineLevel="0" collapsed="false">
      <c r="AU1565" s="35"/>
      <c r="AV1565" s="35"/>
      <c r="AX1565" s="35"/>
    </row>
    <row r="1566" customFormat="false" ht="15" hidden="false" customHeight="false" outlineLevel="0" collapsed="false">
      <c r="AU1566" s="35"/>
      <c r="AV1566" s="35"/>
      <c r="AX1566" s="35"/>
    </row>
    <row r="1567" customFormat="false" ht="15" hidden="false" customHeight="false" outlineLevel="0" collapsed="false">
      <c r="AU1567" s="35"/>
      <c r="AV1567" s="35"/>
      <c r="AX1567" s="35"/>
    </row>
    <row r="1568" customFormat="false" ht="15" hidden="false" customHeight="false" outlineLevel="0" collapsed="false">
      <c r="AU1568" s="46"/>
      <c r="AV1568" s="46"/>
      <c r="AX1568" s="46"/>
    </row>
    <row r="1569" customFormat="false" ht="15" hidden="false" customHeight="false" outlineLevel="0" collapsed="false">
      <c r="AU1569" s="46"/>
      <c r="AV1569" s="46"/>
      <c r="AX1569" s="46"/>
    </row>
    <row r="1570" customFormat="false" ht="15" hidden="false" customHeight="false" outlineLevel="0" collapsed="false">
      <c r="AU1570" s="35"/>
      <c r="AV1570" s="35"/>
      <c r="AX1570" s="35"/>
    </row>
    <row r="1571" customFormat="false" ht="15" hidden="false" customHeight="false" outlineLevel="0" collapsed="false">
      <c r="AU1571" s="35"/>
      <c r="AV1571" s="35"/>
      <c r="AX1571" s="35"/>
    </row>
    <row r="1572" customFormat="false" ht="15" hidden="false" customHeight="false" outlineLevel="0" collapsed="false">
      <c r="AU1572" s="35"/>
      <c r="AV1572" s="35"/>
      <c r="AX1572" s="35"/>
    </row>
    <row r="1573" customFormat="false" ht="15" hidden="false" customHeight="false" outlineLevel="0" collapsed="false">
      <c r="AU1573" s="35"/>
      <c r="AV1573" s="35"/>
      <c r="AX1573" s="35"/>
    </row>
    <row r="1574" customFormat="false" ht="15" hidden="false" customHeight="false" outlineLevel="0" collapsed="false">
      <c r="AU1574" s="27"/>
      <c r="AV1574" s="27"/>
      <c r="AX1574" s="27"/>
    </row>
    <row r="1575" customFormat="false" ht="15" hidden="false" customHeight="false" outlineLevel="0" collapsed="false">
      <c r="AU1575" s="27"/>
      <c r="AV1575" s="27"/>
      <c r="AX1575" s="27"/>
    </row>
    <row r="1576" customFormat="false" ht="15" hidden="false" customHeight="false" outlineLevel="0" collapsed="false">
      <c r="AU1576" s="27"/>
      <c r="AV1576" s="27"/>
      <c r="AX1576" s="27"/>
    </row>
    <row r="1577" customFormat="false" ht="15" hidden="false" customHeight="false" outlineLevel="0" collapsed="false">
      <c r="AU1577" s="27"/>
      <c r="AV1577" s="27"/>
      <c r="AX1577" s="27"/>
    </row>
    <row r="1578" customFormat="false" ht="15" hidden="false" customHeight="false" outlineLevel="0" collapsed="false">
      <c r="AU1578" s="27"/>
      <c r="AV1578" s="27"/>
      <c r="AX1578" s="27"/>
    </row>
    <row r="1579" customFormat="false" ht="15" hidden="false" customHeight="false" outlineLevel="0" collapsed="false">
      <c r="AU1579" s="27"/>
      <c r="AV1579" s="27"/>
      <c r="AX1579" s="27"/>
    </row>
    <row r="1580" customFormat="false" ht="15" hidden="false" customHeight="false" outlineLevel="0" collapsed="false">
      <c r="AU1580" s="27"/>
      <c r="AV1580" s="27"/>
      <c r="AX1580" s="27"/>
    </row>
    <row r="1581" customFormat="false" ht="15" hidden="false" customHeight="false" outlineLevel="0" collapsed="false">
      <c r="AU1581" s="27"/>
      <c r="AV1581" s="27"/>
      <c r="AX1581" s="27"/>
    </row>
    <row r="1582" customFormat="false" ht="15" hidden="false" customHeight="false" outlineLevel="0" collapsed="false">
      <c r="AU1582" s="27"/>
      <c r="AV1582" s="27"/>
      <c r="AX1582" s="27"/>
    </row>
    <row r="1583" customFormat="false" ht="15" hidden="false" customHeight="false" outlineLevel="0" collapsed="false">
      <c r="AU1583" s="27"/>
      <c r="AV1583" s="27"/>
      <c r="AX1583" s="27"/>
    </row>
    <row r="1584" customFormat="false" ht="15" hidden="false" customHeight="false" outlineLevel="0" collapsed="false">
      <c r="AU1584" s="27"/>
      <c r="AV1584" s="27"/>
      <c r="AX1584" s="27"/>
    </row>
    <row r="1585" customFormat="false" ht="15" hidden="false" customHeight="false" outlineLevel="0" collapsed="false">
      <c r="AU1585" s="27"/>
      <c r="AV1585" s="27"/>
      <c r="AX1585" s="27"/>
    </row>
    <row r="1586" customFormat="false" ht="15" hidden="false" customHeight="false" outlineLevel="0" collapsed="false">
      <c r="AU1586" s="27"/>
      <c r="AV1586" s="27"/>
      <c r="AX1586" s="27"/>
    </row>
    <row r="1587" customFormat="false" ht="15" hidden="false" customHeight="false" outlineLevel="0" collapsed="false">
      <c r="AU1587" s="27"/>
      <c r="AV1587" s="27"/>
      <c r="AX1587" s="27"/>
    </row>
    <row r="1588" customFormat="false" ht="15" hidden="false" customHeight="false" outlineLevel="0" collapsed="false">
      <c r="AU1588" s="27"/>
      <c r="AV1588" s="27"/>
      <c r="AX1588" s="27"/>
    </row>
    <row r="1589" customFormat="false" ht="15" hidden="false" customHeight="false" outlineLevel="0" collapsed="false">
      <c r="AU1589" s="27"/>
      <c r="AV1589" s="27"/>
      <c r="AX1589" s="27"/>
    </row>
    <row r="1590" customFormat="false" ht="15" hidden="false" customHeight="false" outlineLevel="0" collapsed="false">
      <c r="AU1590" s="27"/>
      <c r="AV1590" s="27"/>
      <c r="AX1590" s="27"/>
    </row>
    <row r="1591" customFormat="false" ht="15" hidden="false" customHeight="false" outlineLevel="0" collapsed="false">
      <c r="AU1591" s="27"/>
      <c r="AV1591" s="27"/>
      <c r="AX1591" s="27"/>
    </row>
    <row r="1592" customFormat="false" ht="15" hidden="false" customHeight="false" outlineLevel="0" collapsed="false">
      <c r="AU1592" s="27"/>
      <c r="AV1592" s="27"/>
      <c r="AX1592" s="27"/>
    </row>
    <row r="1593" customFormat="false" ht="15" hidden="false" customHeight="false" outlineLevel="0" collapsed="false">
      <c r="AU1593" s="27"/>
      <c r="AV1593" s="27"/>
      <c r="AX1593" s="27"/>
    </row>
    <row r="1594" customFormat="false" ht="15" hidden="false" customHeight="false" outlineLevel="0" collapsed="false">
      <c r="AU1594" s="27"/>
      <c r="AV1594" s="27"/>
      <c r="AX1594" s="27"/>
    </row>
    <row r="1595" customFormat="false" ht="15" hidden="false" customHeight="false" outlineLevel="0" collapsed="false">
      <c r="AU1595" s="27"/>
      <c r="AV1595" s="27"/>
      <c r="AX1595" s="27"/>
    </row>
    <row r="1596" customFormat="false" ht="15" hidden="false" customHeight="false" outlineLevel="0" collapsed="false">
      <c r="AU1596" s="27"/>
      <c r="AV1596" s="27"/>
      <c r="AX1596" s="27"/>
    </row>
    <row r="1597" customFormat="false" ht="15" hidden="false" customHeight="false" outlineLevel="0" collapsed="false">
      <c r="AU1597" s="27"/>
      <c r="AV1597" s="27"/>
      <c r="AX1597" s="27"/>
    </row>
    <row r="1598" customFormat="false" ht="15" hidden="false" customHeight="false" outlineLevel="0" collapsed="false">
      <c r="AU1598" s="27"/>
      <c r="AV1598" s="27"/>
      <c r="AX1598" s="27"/>
    </row>
    <row r="1599" customFormat="false" ht="15" hidden="false" customHeight="false" outlineLevel="0" collapsed="false">
      <c r="AU1599" s="27"/>
      <c r="AV1599" s="27"/>
      <c r="AX1599" s="27"/>
    </row>
    <row r="1600" customFormat="false" ht="15" hidden="false" customHeight="false" outlineLevel="0" collapsed="false">
      <c r="AU1600" s="27"/>
      <c r="AV1600" s="27"/>
      <c r="AX1600" s="27"/>
    </row>
    <row r="1601" customFormat="false" ht="15" hidden="false" customHeight="false" outlineLevel="0" collapsed="false">
      <c r="AU1601" s="27"/>
      <c r="AV1601" s="27"/>
      <c r="AX1601" s="27"/>
    </row>
    <row r="1602" customFormat="false" ht="15" hidden="false" customHeight="false" outlineLevel="0" collapsed="false">
      <c r="AU1602" s="27"/>
      <c r="AV1602" s="27"/>
      <c r="AX1602" s="27"/>
    </row>
    <row r="1603" customFormat="false" ht="15" hidden="false" customHeight="false" outlineLevel="0" collapsed="false">
      <c r="AU1603" s="27"/>
      <c r="AV1603" s="27"/>
      <c r="AX1603" s="27"/>
    </row>
    <row r="1604" customFormat="false" ht="15" hidden="false" customHeight="false" outlineLevel="0" collapsed="false">
      <c r="AU1604" s="27"/>
      <c r="AV1604" s="27"/>
      <c r="AX1604" s="27"/>
    </row>
    <row r="1605" customFormat="false" ht="15" hidden="false" customHeight="false" outlineLevel="0" collapsed="false">
      <c r="AU1605" s="27"/>
      <c r="AV1605" s="27"/>
      <c r="AX1605" s="27"/>
    </row>
    <row r="1606" customFormat="false" ht="15" hidden="false" customHeight="false" outlineLevel="0" collapsed="false">
      <c r="AU1606" s="27"/>
      <c r="AV1606" s="27"/>
      <c r="AX1606" s="27"/>
    </row>
    <row r="1607" customFormat="false" ht="15" hidden="false" customHeight="false" outlineLevel="0" collapsed="false">
      <c r="AU1607" s="27"/>
      <c r="AV1607" s="27"/>
      <c r="AX1607" s="27"/>
    </row>
    <row r="1608" customFormat="false" ht="15" hidden="false" customHeight="false" outlineLevel="0" collapsed="false">
      <c r="AU1608" s="27"/>
      <c r="AV1608" s="27"/>
      <c r="AX1608" s="27"/>
    </row>
    <row r="1609" customFormat="false" ht="15" hidden="false" customHeight="false" outlineLevel="0" collapsed="false">
      <c r="AU1609" s="27"/>
      <c r="AV1609" s="27"/>
      <c r="AX1609" s="27"/>
    </row>
    <row r="1610" customFormat="false" ht="15" hidden="false" customHeight="false" outlineLevel="0" collapsed="false">
      <c r="AU1610" s="27"/>
      <c r="AV1610" s="27"/>
      <c r="AX1610" s="27"/>
    </row>
    <row r="1611" customFormat="false" ht="15" hidden="false" customHeight="false" outlineLevel="0" collapsed="false">
      <c r="AU1611" s="27"/>
      <c r="AV1611" s="27"/>
      <c r="AX1611" s="27"/>
    </row>
    <row r="1612" customFormat="false" ht="15" hidden="false" customHeight="false" outlineLevel="0" collapsed="false">
      <c r="AU1612" s="27"/>
      <c r="AV1612" s="27"/>
      <c r="AX1612" s="27"/>
    </row>
    <row r="1618" customFormat="false" ht="15" hidden="false" customHeight="false" outlineLevel="0" collapsed="false">
      <c r="AU1618" s="35"/>
      <c r="AV1618" s="35"/>
      <c r="AX1618" s="35"/>
    </row>
    <row r="1638" customFormat="false" ht="15" hidden="false" customHeight="false" outlineLevel="0" collapsed="false">
      <c r="AU1638" s="27"/>
      <c r="AV1638" s="27"/>
      <c r="AX1638" s="27"/>
    </row>
    <row r="1641" customFormat="false" ht="15" hidden="false" customHeight="false" outlineLevel="0" collapsed="false">
      <c r="AU1641" s="27"/>
      <c r="AV1641" s="27"/>
      <c r="AX1641" s="27"/>
    </row>
    <row r="1642" customFormat="false" ht="15" hidden="false" customHeight="false" outlineLevel="0" collapsed="false">
      <c r="AU1642" s="27"/>
      <c r="AV1642" s="27"/>
      <c r="AX1642" s="27"/>
    </row>
    <row r="1643" customFormat="false" ht="15" hidden="false" customHeight="false" outlineLevel="0" collapsed="false">
      <c r="AU1643" s="27"/>
      <c r="AV1643" s="27"/>
      <c r="AX1643" s="27"/>
    </row>
    <row r="1644" customFormat="false" ht="15" hidden="false" customHeight="false" outlineLevel="0" collapsed="false">
      <c r="AU1644" s="27"/>
      <c r="AV1644" s="27"/>
      <c r="AX1644" s="27"/>
    </row>
    <row r="1645" customFormat="false" ht="15" hidden="false" customHeight="false" outlineLevel="0" collapsed="false">
      <c r="AU1645" s="27"/>
      <c r="AV1645" s="27"/>
      <c r="AX1645" s="27"/>
    </row>
    <row r="1646" customFormat="false" ht="15" hidden="false" customHeight="false" outlineLevel="0" collapsed="false">
      <c r="AU1646" s="27"/>
      <c r="AV1646" s="27"/>
      <c r="AX1646" s="27"/>
    </row>
    <row r="1647" customFormat="false" ht="15" hidden="false" customHeight="false" outlineLevel="0" collapsed="false">
      <c r="AU1647" s="27"/>
      <c r="AV1647" s="27"/>
      <c r="AX1647" s="27"/>
    </row>
    <row r="1648" customFormat="false" ht="15" hidden="false" customHeight="false" outlineLevel="0" collapsed="false">
      <c r="AU1648" s="27"/>
      <c r="AV1648" s="27"/>
      <c r="AX1648" s="27"/>
    </row>
    <row r="1649" customFormat="false" ht="15" hidden="false" customHeight="false" outlineLevel="0" collapsed="false">
      <c r="AU1649" s="27"/>
      <c r="AV1649" s="27"/>
      <c r="AX1649" s="27"/>
    </row>
    <row r="1650" customFormat="false" ht="15" hidden="false" customHeight="false" outlineLevel="0" collapsed="false">
      <c r="AU1650" s="27"/>
      <c r="AV1650" s="27"/>
      <c r="AX1650" s="27"/>
    </row>
    <row r="1651" customFormat="false" ht="15" hidden="false" customHeight="false" outlineLevel="0" collapsed="false">
      <c r="AU1651" s="27"/>
      <c r="AV1651" s="27"/>
      <c r="AX1651" s="27"/>
    </row>
    <row r="1652" customFormat="false" ht="15" hidden="false" customHeight="false" outlineLevel="0" collapsed="false">
      <c r="AU1652" s="27"/>
      <c r="AV1652" s="27"/>
      <c r="AX1652" s="27"/>
    </row>
    <row r="1653" customFormat="false" ht="15" hidden="false" customHeight="false" outlineLevel="0" collapsed="false">
      <c r="AU1653" s="27"/>
      <c r="AV1653" s="27"/>
      <c r="AX1653" s="27"/>
    </row>
    <row r="1654" customFormat="false" ht="15" hidden="false" customHeight="false" outlineLevel="0" collapsed="false">
      <c r="AU1654" s="27"/>
      <c r="AV1654" s="27"/>
      <c r="AX1654" s="27"/>
    </row>
    <row r="1655" customFormat="false" ht="15" hidden="false" customHeight="false" outlineLevel="0" collapsed="false">
      <c r="AU1655" s="27"/>
      <c r="AV1655" s="27"/>
      <c r="AX1655" s="27"/>
    </row>
    <row r="1656" customFormat="false" ht="15" hidden="false" customHeight="false" outlineLevel="0" collapsed="false">
      <c r="AU1656" s="27"/>
      <c r="AV1656" s="27"/>
      <c r="AX1656" s="27"/>
    </row>
    <row r="1657" customFormat="false" ht="15" hidden="false" customHeight="false" outlineLevel="0" collapsed="false">
      <c r="AU1657" s="27"/>
      <c r="AV1657" s="27"/>
      <c r="AX1657" s="27"/>
    </row>
    <row r="1658" customFormat="false" ht="15" hidden="false" customHeight="false" outlineLevel="0" collapsed="false">
      <c r="AU1658" s="27"/>
      <c r="AV1658" s="27"/>
      <c r="AX1658" s="27"/>
    </row>
    <row r="1659" customFormat="false" ht="15" hidden="false" customHeight="false" outlineLevel="0" collapsed="false">
      <c r="AU1659" s="27"/>
      <c r="AV1659" s="27"/>
      <c r="AX1659" s="27"/>
    </row>
    <row r="1664" customFormat="false" ht="15" hidden="false" customHeight="false" outlineLevel="0" collapsed="false">
      <c r="AU1664" s="35"/>
      <c r="AV1664" s="35"/>
      <c r="AX1664" s="35"/>
    </row>
    <row r="1665" customFormat="false" ht="15" hidden="false" customHeight="false" outlineLevel="0" collapsed="false">
      <c r="AU1665" s="35"/>
      <c r="AV1665" s="35"/>
      <c r="AX1665" s="35"/>
    </row>
    <row r="1666" customFormat="false" ht="15" hidden="false" customHeight="false" outlineLevel="0" collapsed="false">
      <c r="AU1666" s="35"/>
      <c r="AV1666" s="35"/>
      <c r="AX1666" s="35"/>
    </row>
    <row r="1667" customFormat="false" ht="15" hidden="false" customHeight="false" outlineLevel="0" collapsed="false">
      <c r="AU1667" s="35"/>
      <c r="AV1667" s="35"/>
      <c r="AX1667" s="35"/>
    </row>
    <row r="1668" customFormat="false" ht="15" hidden="false" customHeight="false" outlineLevel="0" collapsed="false">
      <c r="AU1668" s="35"/>
      <c r="AV1668" s="35"/>
      <c r="AX1668" s="35"/>
    </row>
    <row r="1669" customFormat="false" ht="15" hidden="false" customHeight="false" outlineLevel="0" collapsed="false">
      <c r="AU1669" s="35"/>
      <c r="AV1669" s="35"/>
      <c r="AX1669" s="35"/>
    </row>
    <row r="1672" customFormat="false" ht="15" hidden="false" customHeight="false" outlineLevel="0" collapsed="false">
      <c r="AU1672" s="35"/>
      <c r="AV1672" s="35"/>
      <c r="AX1672" s="35"/>
    </row>
    <row r="1673" customFormat="false" ht="15" hidden="false" customHeight="false" outlineLevel="0" collapsed="false">
      <c r="AU1673" s="35"/>
      <c r="AV1673" s="35"/>
      <c r="AX1673" s="35"/>
    </row>
    <row r="1674" customFormat="false" ht="15" hidden="false" customHeight="false" outlineLevel="0" collapsed="false">
      <c r="AU1674" s="35"/>
      <c r="AV1674" s="35"/>
      <c r="AX1674" s="35"/>
    </row>
    <row r="1675" customFormat="false" ht="15" hidden="false" customHeight="false" outlineLevel="0" collapsed="false">
      <c r="AU1675" s="35"/>
      <c r="AV1675" s="35"/>
      <c r="AX1675" s="35"/>
    </row>
    <row r="1676" customFormat="false" ht="15" hidden="false" customHeight="false" outlineLevel="0" collapsed="false">
      <c r="AU1676" s="35"/>
      <c r="AV1676" s="35"/>
      <c r="AX1676" s="35"/>
    </row>
    <row r="1677" customFormat="false" ht="15" hidden="false" customHeight="false" outlineLevel="0" collapsed="false">
      <c r="AU1677" s="35"/>
      <c r="AV1677" s="35"/>
      <c r="AX1677" s="35"/>
    </row>
    <row r="1678" customFormat="false" ht="15" hidden="false" customHeight="false" outlineLevel="0" collapsed="false">
      <c r="AU1678" s="35"/>
      <c r="AV1678" s="35"/>
      <c r="AX1678" s="35"/>
    </row>
    <row r="1679" customFormat="false" ht="15" hidden="false" customHeight="false" outlineLevel="0" collapsed="false">
      <c r="AU1679" s="35"/>
      <c r="AV1679" s="35"/>
      <c r="AX1679" s="35"/>
    </row>
    <row r="1680" customFormat="false" ht="15" hidden="false" customHeight="false" outlineLevel="0" collapsed="false">
      <c r="AU1680" s="35"/>
      <c r="AV1680" s="35"/>
      <c r="AX1680" s="35"/>
    </row>
    <row r="1681" customFormat="false" ht="15" hidden="false" customHeight="false" outlineLevel="0" collapsed="false">
      <c r="AU1681" s="35"/>
      <c r="AV1681" s="35"/>
      <c r="AX1681" s="35"/>
    </row>
    <row r="1682" customFormat="false" ht="15" hidden="false" customHeight="false" outlineLevel="0" collapsed="false">
      <c r="AU1682" s="35"/>
      <c r="AV1682" s="35"/>
      <c r="AX1682" s="35"/>
    </row>
    <row r="1683" customFormat="false" ht="15" hidden="false" customHeight="false" outlineLevel="0" collapsed="false">
      <c r="AU1683" s="35"/>
      <c r="AV1683" s="35"/>
      <c r="AX1683" s="35"/>
    </row>
    <row r="1684" customFormat="false" ht="15" hidden="false" customHeight="false" outlineLevel="0" collapsed="false">
      <c r="AU1684" s="35"/>
      <c r="AV1684" s="35"/>
      <c r="AX1684" s="35"/>
    </row>
    <row r="1685" customFormat="false" ht="15" hidden="false" customHeight="false" outlineLevel="0" collapsed="false">
      <c r="AU1685" s="35"/>
      <c r="AV1685" s="35"/>
      <c r="AX1685" s="35"/>
    </row>
    <row r="1686" customFormat="false" ht="15" hidden="false" customHeight="false" outlineLevel="0" collapsed="false">
      <c r="AU1686" s="35"/>
      <c r="AV1686" s="35"/>
      <c r="AX1686" s="35"/>
    </row>
    <row r="1687" customFormat="false" ht="15" hidden="false" customHeight="false" outlineLevel="0" collapsed="false">
      <c r="AU1687" s="35"/>
      <c r="AV1687" s="35"/>
      <c r="AX1687" s="35"/>
    </row>
    <row r="1688" customFormat="false" ht="15" hidden="false" customHeight="false" outlineLevel="0" collapsed="false">
      <c r="AU1688" s="35"/>
      <c r="AV1688" s="35"/>
      <c r="AX1688" s="35"/>
    </row>
    <row r="1689" customFormat="false" ht="15" hidden="false" customHeight="false" outlineLevel="0" collapsed="false">
      <c r="AU1689" s="35"/>
      <c r="AV1689" s="35"/>
      <c r="AX1689" s="35"/>
    </row>
    <row r="1690" customFormat="false" ht="15" hidden="false" customHeight="false" outlineLevel="0" collapsed="false">
      <c r="AU1690" s="35"/>
      <c r="AV1690" s="35"/>
      <c r="AX1690" s="35"/>
    </row>
    <row r="1691" customFormat="false" ht="15" hidden="false" customHeight="false" outlineLevel="0" collapsed="false">
      <c r="AU1691" s="35"/>
      <c r="AV1691" s="35"/>
      <c r="AX1691" s="35"/>
    </row>
    <row r="1692" customFormat="false" ht="15" hidden="false" customHeight="false" outlineLevel="0" collapsed="false">
      <c r="AU1692" s="35"/>
      <c r="AV1692" s="35"/>
      <c r="AX1692" s="35"/>
    </row>
    <row r="1693" customFormat="false" ht="15" hidden="false" customHeight="false" outlineLevel="0" collapsed="false">
      <c r="AU1693" s="35"/>
      <c r="AV1693" s="35"/>
      <c r="AX1693" s="35"/>
    </row>
    <row r="1694" customFormat="false" ht="15" hidden="false" customHeight="false" outlineLevel="0" collapsed="false">
      <c r="AU1694" s="35"/>
      <c r="AV1694" s="35"/>
      <c r="AX1694" s="35"/>
    </row>
    <row r="1695" customFormat="false" ht="15" hidden="false" customHeight="false" outlineLevel="0" collapsed="false">
      <c r="AU1695" s="35"/>
      <c r="AV1695" s="35"/>
      <c r="AX1695" s="35"/>
    </row>
    <row r="1696" customFormat="false" ht="15" hidden="false" customHeight="false" outlineLevel="0" collapsed="false">
      <c r="AU1696" s="35"/>
      <c r="AV1696" s="35"/>
      <c r="AX1696" s="35"/>
    </row>
    <row r="1697" customFormat="false" ht="15" hidden="false" customHeight="false" outlineLevel="0" collapsed="false">
      <c r="AU1697" s="35"/>
      <c r="AV1697" s="35"/>
      <c r="AX1697" s="35"/>
    </row>
    <row r="1698" customFormat="false" ht="15" hidden="false" customHeight="false" outlineLevel="0" collapsed="false">
      <c r="AU1698" s="35"/>
      <c r="AV1698" s="35"/>
      <c r="AX1698" s="35"/>
    </row>
    <row r="1699" customFormat="false" ht="15" hidden="false" customHeight="false" outlineLevel="0" collapsed="false">
      <c r="AU1699" s="35"/>
      <c r="AV1699" s="35"/>
      <c r="AX1699" s="35"/>
    </row>
    <row r="1700" customFormat="false" ht="15" hidden="false" customHeight="false" outlineLevel="0" collapsed="false">
      <c r="AU1700" s="35"/>
      <c r="AV1700" s="35"/>
      <c r="AX1700" s="35"/>
    </row>
    <row r="1701" customFormat="false" ht="15" hidden="false" customHeight="false" outlineLevel="0" collapsed="false">
      <c r="AU1701" s="35"/>
      <c r="AV1701" s="35"/>
      <c r="AX1701" s="35"/>
    </row>
    <row r="1702" customFormat="false" ht="15" hidden="false" customHeight="false" outlineLevel="0" collapsed="false">
      <c r="AU1702" s="35"/>
      <c r="AV1702" s="35"/>
      <c r="AX1702" s="35"/>
    </row>
    <row r="1703" customFormat="false" ht="15" hidden="false" customHeight="false" outlineLevel="0" collapsed="false">
      <c r="AU1703" s="35"/>
      <c r="AV1703" s="35"/>
      <c r="AX1703" s="35"/>
    </row>
    <row r="1704" customFormat="false" ht="15" hidden="false" customHeight="false" outlineLevel="0" collapsed="false">
      <c r="AU1704" s="35"/>
      <c r="AV1704" s="35"/>
      <c r="AX1704" s="35"/>
    </row>
    <row r="1705" customFormat="false" ht="15" hidden="false" customHeight="false" outlineLevel="0" collapsed="false">
      <c r="AU1705" s="35"/>
      <c r="AV1705" s="35"/>
      <c r="AX1705" s="35"/>
    </row>
    <row r="1706" customFormat="false" ht="15" hidden="false" customHeight="false" outlineLevel="0" collapsed="false">
      <c r="AU1706" s="35"/>
      <c r="AV1706" s="35"/>
      <c r="AX1706" s="35"/>
    </row>
    <row r="1707" customFormat="false" ht="15" hidden="false" customHeight="false" outlineLevel="0" collapsed="false">
      <c r="AU1707" s="35"/>
      <c r="AV1707" s="35"/>
      <c r="AX1707" s="35"/>
    </row>
    <row r="1708" customFormat="false" ht="15" hidden="false" customHeight="false" outlineLevel="0" collapsed="false">
      <c r="AU1708" s="35"/>
      <c r="AV1708" s="35"/>
      <c r="AX1708" s="35"/>
    </row>
    <row r="1709" customFormat="false" ht="15" hidden="false" customHeight="false" outlineLevel="0" collapsed="false">
      <c r="AU1709" s="35"/>
      <c r="AV1709" s="35"/>
      <c r="AX1709" s="35"/>
    </row>
    <row r="1710" customFormat="false" ht="15" hidden="false" customHeight="false" outlineLevel="0" collapsed="false">
      <c r="AU1710" s="35"/>
      <c r="AV1710" s="35"/>
      <c r="AX1710" s="35"/>
    </row>
    <row r="1711" customFormat="false" ht="15" hidden="false" customHeight="false" outlineLevel="0" collapsed="false">
      <c r="AU1711" s="35"/>
      <c r="AV1711" s="35"/>
      <c r="AX1711" s="35"/>
    </row>
    <row r="1712" customFormat="false" ht="15" hidden="false" customHeight="false" outlineLevel="0" collapsed="false">
      <c r="AU1712" s="35"/>
      <c r="AV1712" s="35"/>
      <c r="AX1712" s="35"/>
    </row>
    <row r="1713" customFormat="false" ht="15" hidden="false" customHeight="false" outlineLevel="0" collapsed="false">
      <c r="AU1713" s="35"/>
      <c r="AV1713" s="35"/>
      <c r="AX1713" s="35"/>
    </row>
    <row r="1714" customFormat="false" ht="15" hidden="false" customHeight="false" outlineLevel="0" collapsed="false">
      <c r="AU1714" s="35"/>
      <c r="AV1714" s="35"/>
      <c r="AX1714" s="35"/>
    </row>
    <row r="1715" customFormat="false" ht="15" hidden="false" customHeight="false" outlineLevel="0" collapsed="false">
      <c r="AU1715" s="35"/>
      <c r="AV1715" s="35"/>
      <c r="AX1715" s="35"/>
    </row>
    <row r="1716" customFormat="false" ht="15" hidden="false" customHeight="false" outlineLevel="0" collapsed="false">
      <c r="AU1716" s="35"/>
      <c r="AV1716" s="35"/>
      <c r="AX1716" s="35"/>
    </row>
    <row r="1717" customFormat="false" ht="15" hidden="false" customHeight="false" outlineLevel="0" collapsed="false">
      <c r="AU1717" s="35"/>
      <c r="AV1717" s="35"/>
      <c r="AX1717" s="35"/>
    </row>
    <row r="1718" customFormat="false" ht="15" hidden="false" customHeight="false" outlineLevel="0" collapsed="false">
      <c r="AU1718" s="35"/>
      <c r="AV1718" s="35"/>
      <c r="AX1718" s="35"/>
    </row>
    <row r="1719" customFormat="false" ht="15" hidden="false" customHeight="false" outlineLevel="0" collapsed="false">
      <c r="AU1719" s="35"/>
      <c r="AV1719" s="35"/>
      <c r="AX1719" s="35"/>
    </row>
    <row r="1720" customFormat="false" ht="15" hidden="false" customHeight="false" outlineLevel="0" collapsed="false">
      <c r="AU1720" s="35"/>
      <c r="AV1720" s="35"/>
      <c r="AX1720" s="35"/>
    </row>
    <row r="1721" customFormat="false" ht="15" hidden="false" customHeight="false" outlineLevel="0" collapsed="false">
      <c r="AU1721" s="35"/>
      <c r="AV1721" s="35"/>
      <c r="AX1721" s="35"/>
    </row>
    <row r="1722" customFormat="false" ht="15" hidden="false" customHeight="false" outlineLevel="0" collapsed="false">
      <c r="AU1722" s="35"/>
      <c r="AV1722" s="35"/>
      <c r="AX1722" s="35"/>
    </row>
    <row r="1723" customFormat="false" ht="15" hidden="false" customHeight="false" outlineLevel="0" collapsed="false">
      <c r="AU1723" s="35"/>
      <c r="AV1723" s="35"/>
      <c r="AX1723" s="35"/>
    </row>
    <row r="1724" customFormat="false" ht="15" hidden="false" customHeight="false" outlineLevel="0" collapsed="false">
      <c r="AU1724" s="35"/>
      <c r="AV1724" s="35"/>
      <c r="AX1724" s="35"/>
    </row>
    <row r="1725" customFormat="false" ht="15" hidden="false" customHeight="false" outlineLevel="0" collapsed="false">
      <c r="AU1725" s="35"/>
      <c r="AV1725" s="35"/>
      <c r="AX1725" s="35"/>
    </row>
    <row r="1726" customFormat="false" ht="15" hidden="false" customHeight="false" outlineLevel="0" collapsed="false">
      <c r="AU1726" s="35"/>
      <c r="AV1726" s="35"/>
      <c r="AX1726" s="35"/>
    </row>
    <row r="1727" customFormat="false" ht="15" hidden="false" customHeight="false" outlineLevel="0" collapsed="false">
      <c r="AU1727" s="35"/>
      <c r="AV1727" s="35"/>
      <c r="AX1727" s="35"/>
    </row>
    <row r="1728" customFormat="false" ht="15" hidden="false" customHeight="false" outlineLevel="0" collapsed="false">
      <c r="AU1728" s="35"/>
      <c r="AV1728" s="35"/>
      <c r="AX1728" s="35"/>
    </row>
    <row r="1729" customFormat="false" ht="15" hidden="false" customHeight="false" outlineLevel="0" collapsed="false">
      <c r="AU1729" s="35"/>
      <c r="AV1729" s="35"/>
      <c r="AX1729" s="35"/>
    </row>
    <row r="1730" customFormat="false" ht="15" hidden="false" customHeight="false" outlineLevel="0" collapsed="false">
      <c r="AU1730" s="35"/>
      <c r="AV1730" s="35"/>
      <c r="AX1730" s="35"/>
    </row>
    <row r="1731" customFormat="false" ht="15" hidden="false" customHeight="false" outlineLevel="0" collapsed="false">
      <c r="AU1731" s="35"/>
      <c r="AV1731" s="35"/>
      <c r="AX1731" s="35"/>
    </row>
    <row r="1732" customFormat="false" ht="15" hidden="false" customHeight="false" outlineLevel="0" collapsed="false">
      <c r="AU1732" s="35"/>
      <c r="AV1732" s="35"/>
      <c r="AX1732" s="35"/>
    </row>
    <row r="1733" customFormat="false" ht="15" hidden="false" customHeight="false" outlineLevel="0" collapsed="false">
      <c r="AU1733" s="35"/>
      <c r="AV1733" s="35"/>
      <c r="AX1733" s="35"/>
    </row>
    <row r="1734" customFormat="false" ht="15" hidden="false" customHeight="false" outlineLevel="0" collapsed="false">
      <c r="AU1734" s="35"/>
      <c r="AV1734" s="35"/>
      <c r="AX1734" s="35"/>
    </row>
    <row r="1735" customFormat="false" ht="15" hidden="false" customHeight="false" outlineLevel="0" collapsed="false">
      <c r="AU1735" s="35"/>
      <c r="AV1735" s="35"/>
      <c r="AX1735" s="35"/>
    </row>
    <row r="1736" customFormat="false" ht="15" hidden="false" customHeight="false" outlineLevel="0" collapsed="false">
      <c r="AU1736" s="35"/>
      <c r="AV1736" s="35"/>
      <c r="AX1736" s="35"/>
    </row>
    <row r="1737" customFormat="false" ht="15" hidden="false" customHeight="false" outlineLevel="0" collapsed="false">
      <c r="AU1737" s="35"/>
      <c r="AV1737" s="35"/>
      <c r="AX1737" s="35"/>
    </row>
    <row r="1738" customFormat="false" ht="15" hidden="false" customHeight="false" outlineLevel="0" collapsed="false">
      <c r="AU1738" s="35"/>
      <c r="AV1738" s="35"/>
      <c r="AX1738" s="35"/>
    </row>
    <row r="1739" customFormat="false" ht="15" hidden="false" customHeight="false" outlineLevel="0" collapsed="false">
      <c r="AU1739" s="35"/>
      <c r="AV1739" s="35"/>
      <c r="AX1739" s="35"/>
    </row>
    <row r="1740" customFormat="false" ht="15" hidden="false" customHeight="false" outlineLevel="0" collapsed="false">
      <c r="AU1740" s="35"/>
      <c r="AV1740" s="35"/>
      <c r="AX1740" s="35"/>
    </row>
    <row r="1741" customFormat="false" ht="15" hidden="false" customHeight="false" outlineLevel="0" collapsed="false">
      <c r="AU1741" s="35"/>
      <c r="AV1741" s="35"/>
      <c r="AX1741" s="35"/>
    </row>
    <row r="1742" customFormat="false" ht="15" hidden="false" customHeight="false" outlineLevel="0" collapsed="false">
      <c r="AU1742" s="35"/>
      <c r="AV1742" s="35"/>
      <c r="AX1742" s="35"/>
    </row>
    <row r="1743" customFormat="false" ht="15" hidden="false" customHeight="false" outlineLevel="0" collapsed="false">
      <c r="AU1743" s="35"/>
      <c r="AV1743" s="35"/>
      <c r="AX1743" s="35"/>
    </row>
    <row r="1744" customFormat="false" ht="15" hidden="false" customHeight="false" outlineLevel="0" collapsed="false">
      <c r="AU1744" s="35"/>
      <c r="AV1744" s="35"/>
      <c r="AX1744" s="35"/>
    </row>
    <row r="1745" customFormat="false" ht="15" hidden="false" customHeight="false" outlineLevel="0" collapsed="false">
      <c r="AU1745" s="35"/>
      <c r="AV1745" s="35"/>
      <c r="AX1745" s="35"/>
    </row>
    <row r="1746" customFormat="false" ht="15" hidden="false" customHeight="false" outlineLevel="0" collapsed="false">
      <c r="AU1746" s="35"/>
      <c r="AV1746" s="35"/>
      <c r="AX1746" s="35"/>
    </row>
    <row r="1747" customFormat="false" ht="15" hidden="false" customHeight="false" outlineLevel="0" collapsed="false">
      <c r="AU1747" s="35"/>
      <c r="AV1747" s="35"/>
      <c r="AX1747" s="35"/>
    </row>
    <row r="1748" customFormat="false" ht="15" hidden="false" customHeight="false" outlineLevel="0" collapsed="false">
      <c r="AU1748" s="35"/>
      <c r="AV1748" s="35"/>
      <c r="AX1748" s="35"/>
    </row>
    <row r="1749" customFormat="false" ht="15" hidden="false" customHeight="false" outlineLevel="0" collapsed="false">
      <c r="AU1749" s="35"/>
      <c r="AV1749" s="35"/>
      <c r="AX1749" s="35"/>
    </row>
    <row r="1750" customFormat="false" ht="15" hidden="false" customHeight="false" outlineLevel="0" collapsed="false">
      <c r="AU1750" s="35"/>
      <c r="AV1750" s="35"/>
      <c r="AX1750" s="35"/>
    </row>
    <row r="1751" customFormat="false" ht="15" hidden="false" customHeight="false" outlineLevel="0" collapsed="false">
      <c r="AU1751" s="35"/>
      <c r="AV1751" s="35"/>
      <c r="AX1751" s="35"/>
    </row>
    <row r="1752" customFormat="false" ht="15" hidden="false" customHeight="false" outlineLevel="0" collapsed="false">
      <c r="AU1752" s="35"/>
      <c r="AV1752" s="35"/>
      <c r="AX1752" s="35"/>
    </row>
    <row r="1753" customFormat="false" ht="15" hidden="false" customHeight="false" outlineLevel="0" collapsed="false">
      <c r="AU1753" s="35"/>
      <c r="AV1753" s="35"/>
      <c r="AX1753" s="35"/>
    </row>
    <row r="1754" customFormat="false" ht="15" hidden="false" customHeight="false" outlineLevel="0" collapsed="false">
      <c r="AU1754" s="35"/>
      <c r="AV1754" s="35"/>
      <c r="AX1754" s="35"/>
    </row>
    <row r="1755" customFormat="false" ht="15" hidden="false" customHeight="false" outlineLevel="0" collapsed="false">
      <c r="AU1755" s="35"/>
      <c r="AV1755" s="35"/>
      <c r="AX1755" s="35"/>
    </row>
    <row r="1756" customFormat="false" ht="15" hidden="false" customHeight="false" outlineLevel="0" collapsed="false">
      <c r="AU1756" s="35"/>
      <c r="AV1756" s="35"/>
      <c r="AX1756" s="35"/>
    </row>
    <row r="1757" customFormat="false" ht="15" hidden="false" customHeight="false" outlineLevel="0" collapsed="false">
      <c r="AU1757" s="35"/>
      <c r="AV1757" s="35"/>
      <c r="AX1757" s="35"/>
    </row>
    <row r="1758" customFormat="false" ht="15" hidden="false" customHeight="false" outlineLevel="0" collapsed="false">
      <c r="AU1758" s="35"/>
      <c r="AV1758" s="35"/>
      <c r="AX1758" s="35"/>
    </row>
    <row r="1759" customFormat="false" ht="15" hidden="false" customHeight="false" outlineLevel="0" collapsed="false">
      <c r="AU1759" s="35"/>
      <c r="AV1759" s="35"/>
      <c r="AX1759" s="35"/>
    </row>
    <row r="1760" customFormat="false" ht="15" hidden="false" customHeight="false" outlineLevel="0" collapsed="false">
      <c r="AU1760" s="35"/>
      <c r="AV1760" s="35"/>
      <c r="AX1760" s="35"/>
    </row>
    <row r="1761" customFormat="false" ht="15" hidden="false" customHeight="false" outlineLevel="0" collapsed="false">
      <c r="AU1761" s="35"/>
      <c r="AV1761" s="35"/>
      <c r="AX1761" s="35"/>
    </row>
    <row r="1762" customFormat="false" ht="15" hidden="false" customHeight="false" outlineLevel="0" collapsed="false">
      <c r="AU1762" s="35"/>
      <c r="AV1762" s="35"/>
      <c r="AX1762" s="35"/>
    </row>
    <row r="1763" customFormat="false" ht="15" hidden="false" customHeight="false" outlineLevel="0" collapsed="false">
      <c r="AU1763" s="35"/>
      <c r="AV1763" s="35"/>
      <c r="AX1763" s="35"/>
    </row>
    <row r="1764" customFormat="false" ht="15" hidden="false" customHeight="false" outlineLevel="0" collapsed="false">
      <c r="AU1764" s="35"/>
      <c r="AV1764" s="35"/>
      <c r="AX1764" s="35"/>
    </row>
    <row r="1765" customFormat="false" ht="15" hidden="false" customHeight="false" outlineLevel="0" collapsed="false">
      <c r="AU1765" s="35"/>
      <c r="AV1765" s="35"/>
      <c r="AX1765" s="35"/>
    </row>
    <row r="1766" customFormat="false" ht="15" hidden="false" customHeight="false" outlineLevel="0" collapsed="false">
      <c r="AU1766" s="35"/>
      <c r="AV1766" s="35"/>
      <c r="AX1766" s="35"/>
    </row>
    <row r="1767" customFormat="false" ht="15" hidden="false" customHeight="false" outlineLevel="0" collapsed="false">
      <c r="AU1767" s="35"/>
      <c r="AV1767" s="35"/>
      <c r="AX1767" s="35"/>
    </row>
    <row r="1768" customFormat="false" ht="15" hidden="false" customHeight="false" outlineLevel="0" collapsed="false">
      <c r="AU1768" s="35"/>
      <c r="AV1768" s="35"/>
      <c r="AX1768" s="35"/>
    </row>
    <row r="1769" customFormat="false" ht="15" hidden="false" customHeight="false" outlineLevel="0" collapsed="false">
      <c r="AU1769" s="35"/>
      <c r="AV1769" s="35"/>
      <c r="AX1769" s="35"/>
    </row>
    <row r="1770" customFormat="false" ht="15" hidden="false" customHeight="false" outlineLevel="0" collapsed="false">
      <c r="AU1770" s="35"/>
      <c r="AV1770" s="35"/>
      <c r="AX1770" s="35"/>
    </row>
    <row r="1771" customFormat="false" ht="15" hidden="false" customHeight="false" outlineLevel="0" collapsed="false">
      <c r="AU1771" s="35"/>
      <c r="AV1771" s="35"/>
      <c r="AX1771" s="35"/>
    </row>
    <row r="1772" customFormat="false" ht="15" hidden="false" customHeight="false" outlineLevel="0" collapsed="false">
      <c r="AU1772" s="35"/>
      <c r="AV1772" s="35"/>
      <c r="AX1772" s="35"/>
    </row>
    <row r="1773" customFormat="false" ht="15" hidden="false" customHeight="false" outlineLevel="0" collapsed="false">
      <c r="AU1773" s="35"/>
      <c r="AV1773" s="35"/>
      <c r="AX1773" s="35"/>
    </row>
    <row r="1774" customFormat="false" ht="15" hidden="false" customHeight="false" outlineLevel="0" collapsed="false">
      <c r="AU1774" s="35"/>
      <c r="AV1774" s="35"/>
      <c r="AX1774" s="35"/>
    </row>
    <row r="1775" customFormat="false" ht="15" hidden="false" customHeight="false" outlineLevel="0" collapsed="false">
      <c r="AU1775" s="35"/>
      <c r="AV1775" s="35"/>
      <c r="AX1775" s="35"/>
    </row>
    <row r="1776" customFormat="false" ht="15" hidden="false" customHeight="false" outlineLevel="0" collapsed="false">
      <c r="AU1776" s="35"/>
      <c r="AV1776" s="35"/>
      <c r="AX1776" s="35"/>
    </row>
    <row r="1777" customFormat="false" ht="15" hidden="false" customHeight="false" outlineLevel="0" collapsed="false">
      <c r="AU1777" s="35"/>
      <c r="AV1777" s="35"/>
      <c r="AX1777" s="35"/>
    </row>
    <row r="1778" customFormat="false" ht="15" hidden="false" customHeight="false" outlineLevel="0" collapsed="false">
      <c r="AU1778" s="35"/>
      <c r="AV1778" s="35"/>
      <c r="AX1778" s="35"/>
    </row>
    <row r="1779" customFormat="false" ht="15" hidden="false" customHeight="false" outlineLevel="0" collapsed="false">
      <c r="AU1779" s="35"/>
      <c r="AV1779" s="35"/>
      <c r="AX1779" s="35"/>
    </row>
    <row r="1780" customFormat="false" ht="15" hidden="false" customHeight="false" outlineLevel="0" collapsed="false">
      <c r="AU1780" s="35"/>
      <c r="AV1780" s="35"/>
      <c r="AX1780" s="35"/>
    </row>
    <row r="1781" customFormat="false" ht="15" hidden="false" customHeight="false" outlineLevel="0" collapsed="false">
      <c r="AU1781" s="35"/>
      <c r="AV1781" s="35"/>
      <c r="AX1781" s="35"/>
    </row>
    <row r="1782" customFormat="false" ht="15" hidden="false" customHeight="false" outlineLevel="0" collapsed="false">
      <c r="AU1782" s="35"/>
      <c r="AV1782" s="35"/>
      <c r="AX1782" s="35"/>
    </row>
    <row r="1783" customFormat="false" ht="15" hidden="false" customHeight="false" outlineLevel="0" collapsed="false">
      <c r="AU1783" s="35"/>
      <c r="AV1783" s="35"/>
      <c r="AX1783" s="35"/>
    </row>
    <row r="1784" customFormat="false" ht="15" hidden="false" customHeight="false" outlineLevel="0" collapsed="false">
      <c r="AU1784" s="35"/>
      <c r="AV1784" s="35"/>
      <c r="AX1784" s="35"/>
    </row>
    <row r="1785" customFormat="false" ht="15" hidden="false" customHeight="false" outlineLevel="0" collapsed="false">
      <c r="AU1785" s="35"/>
      <c r="AV1785" s="35"/>
      <c r="AX1785" s="35"/>
    </row>
    <row r="1786" customFormat="false" ht="15" hidden="false" customHeight="false" outlineLevel="0" collapsed="false">
      <c r="AU1786" s="35"/>
      <c r="AV1786" s="35"/>
      <c r="AX1786" s="35"/>
    </row>
    <row r="1787" customFormat="false" ht="15" hidden="false" customHeight="false" outlineLevel="0" collapsed="false">
      <c r="AU1787" s="35"/>
      <c r="AV1787" s="35"/>
      <c r="AX1787" s="35"/>
    </row>
    <row r="1788" customFormat="false" ht="15" hidden="false" customHeight="false" outlineLevel="0" collapsed="false">
      <c r="AU1788" s="35"/>
      <c r="AV1788" s="35"/>
      <c r="AX1788" s="35"/>
    </row>
    <row r="1789" customFormat="false" ht="15" hidden="false" customHeight="false" outlineLevel="0" collapsed="false">
      <c r="AU1789" s="35"/>
      <c r="AV1789" s="35"/>
      <c r="AX1789" s="35"/>
    </row>
    <row r="1790" customFormat="false" ht="15" hidden="false" customHeight="false" outlineLevel="0" collapsed="false">
      <c r="AU1790" s="35"/>
      <c r="AV1790" s="35"/>
      <c r="AX1790" s="35"/>
    </row>
    <row r="1791" customFormat="false" ht="15" hidden="false" customHeight="false" outlineLevel="0" collapsed="false">
      <c r="AU1791" s="35"/>
      <c r="AV1791" s="35"/>
      <c r="AX1791" s="35"/>
    </row>
    <row r="1792" customFormat="false" ht="15" hidden="false" customHeight="false" outlineLevel="0" collapsed="false">
      <c r="AU1792" s="35"/>
      <c r="AV1792" s="35"/>
      <c r="AX1792" s="35"/>
    </row>
    <row r="1793" customFormat="false" ht="15" hidden="false" customHeight="false" outlineLevel="0" collapsed="false">
      <c r="AU1793" s="35"/>
      <c r="AV1793" s="35"/>
      <c r="AX1793" s="35"/>
    </row>
    <row r="1794" customFormat="false" ht="15" hidden="false" customHeight="false" outlineLevel="0" collapsed="false">
      <c r="AU1794" s="35"/>
      <c r="AV1794" s="35"/>
      <c r="AX1794" s="35"/>
    </row>
    <row r="1795" customFormat="false" ht="15" hidden="false" customHeight="false" outlineLevel="0" collapsed="false">
      <c r="AU1795" s="35"/>
      <c r="AV1795" s="35"/>
      <c r="AX1795" s="35"/>
    </row>
    <row r="1796" customFormat="false" ht="15" hidden="false" customHeight="false" outlineLevel="0" collapsed="false">
      <c r="AU1796" s="35"/>
      <c r="AV1796" s="35"/>
      <c r="AX1796" s="35"/>
    </row>
    <row r="1797" customFormat="false" ht="15" hidden="false" customHeight="false" outlineLevel="0" collapsed="false">
      <c r="AU1797" s="35"/>
      <c r="AV1797" s="35"/>
      <c r="AX1797" s="35"/>
    </row>
    <row r="1798" customFormat="false" ht="15" hidden="false" customHeight="false" outlineLevel="0" collapsed="false">
      <c r="AU1798" s="35"/>
      <c r="AV1798" s="35"/>
      <c r="AX1798" s="35"/>
    </row>
    <row r="1799" customFormat="false" ht="15" hidden="false" customHeight="false" outlineLevel="0" collapsed="false">
      <c r="AU1799" s="35"/>
      <c r="AV1799" s="35"/>
      <c r="AX1799" s="35"/>
    </row>
    <row r="1800" customFormat="false" ht="15" hidden="false" customHeight="false" outlineLevel="0" collapsed="false">
      <c r="AU1800" s="35"/>
      <c r="AV1800" s="35"/>
      <c r="AX1800" s="35"/>
    </row>
    <row r="1801" customFormat="false" ht="15" hidden="false" customHeight="false" outlineLevel="0" collapsed="false">
      <c r="AU1801" s="35"/>
      <c r="AV1801" s="35"/>
      <c r="AX1801" s="35"/>
    </row>
    <row r="1802" customFormat="false" ht="15" hidden="false" customHeight="false" outlineLevel="0" collapsed="false">
      <c r="AU1802" s="35"/>
      <c r="AV1802" s="35"/>
      <c r="AX1802" s="35"/>
    </row>
    <row r="1803" customFormat="false" ht="15" hidden="false" customHeight="false" outlineLevel="0" collapsed="false">
      <c r="AU1803" s="35"/>
      <c r="AV1803" s="35"/>
      <c r="AX1803" s="35"/>
    </row>
    <row r="1804" customFormat="false" ht="15" hidden="false" customHeight="false" outlineLevel="0" collapsed="false">
      <c r="AU1804" s="35"/>
      <c r="AV1804" s="35"/>
      <c r="AX1804" s="35"/>
    </row>
    <row r="1805" customFormat="false" ht="15" hidden="false" customHeight="false" outlineLevel="0" collapsed="false">
      <c r="AU1805" s="35"/>
      <c r="AV1805" s="35"/>
      <c r="AX1805" s="35"/>
    </row>
    <row r="1806" customFormat="false" ht="15" hidden="false" customHeight="false" outlineLevel="0" collapsed="false">
      <c r="AU1806" s="35"/>
      <c r="AV1806" s="35"/>
      <c r="AX1806" s="35"/>
    </row>
    <row r="1807" customFormat="false" ht="15" hidden="false" customHeight="false" outlineLevel="0" collapsed="false">
      <c r="AU1807" s="35"/>
      <c r="AV1807" s="35"/>
      <c r="AX1807" s="35"/>
    </row>
    <row r="1808" customFormat="false" ht="15" hidden="false" customHeight="false" outlineLevel="0" collapsed="false">
      <c r="AU1808" s="35"/>
      <c r="AV1808" s="35"/>
      <c r="AX1808" s="35"/>
    </row>
    <row r="1809" customFormat="false" ht="15" hidden="false" customHeight="false" outlineLevel="0" collapsed="false">
      <c r="AU1809" s="35"/>
      <c r="AV1809" s="35"/>
      <c r="AX1809" s="35"/>
    </row>
    <row r="1810" customFormat="false" ht="15" hidden="false" customHeight="false" outlineLevel="0" collapsed="false">
      <c r="AU1810" s="35"/>
      <c r="AV1810" s="35"/>
      <c r="AX1810" s="35"/>
    </row>
    <row r="1811" customFormat="false" ht="15" hidden="false" customHeight="false" outlineLevel="0" collapsed="false">
      <c r="AU1811" s="35"/>
      <c r="AV1811" s="35"/>
      <c r="AX1811" s="35"/>
    </row>
    <row r="1812" customFormat="false" ht="15" hidden="false" customHeight="false" outlineLevel="0" collapsed="false">
      <c r="AU1812" s="35"/>
      <c r="AV1812" s="35"/>
      <c r="AX1812" s="35"/>
    </row>
    <row r="1813" customFormat="false" ht="15" hidden="false" customHeight="false" outlineLevel="0" collapsed="false">
      <c r="AU1813" s="35"/>
      <c r="AV1813" s="35"/>
      <c r="AX1813" s="35"/>
    </row>
    <row r="1815" customFormat="false" ht="15" hidden="false" customHeight="false" outlineLevel="0" collapsed="false">
      <c r="AU1815" s="27"/>
      <c r="AV1815" s="27"/>
      <c r="AX1815" s="27"/>
    </row>
    <row r="1816" customFormat="false" ht="15" hidden="false" customHeight="false" outlineLevel="0" collapsed="false">
      <c r="AU1816" s="27"/>
      <c r="AV1816" s="27"/>
      <c r="AX1816" s="27"/>
    </row>
    <row r="1817" customFormat="false" ht="15" hidden="false" customHeight="false" outlineLevel="0" collapsed="false">
      <c r="AU1817" s="27"/>
      <c r="AV1817" s="27"/>
      <c r="AX1817" s="27"/>
    </row>
    <row r="1818" customFormat="false" ht="15" hidden="false" customHeight="false" outlineLevel="0" collapsed="false">
      <c r="AU1818" s="27"/>
      <c r="AV1818" s="27"/>
      <c r="AX1818" s="27"/>
    </row>
    <row r="1819" customFormat="false" ht="15" hidden="false" customHeight="false" outlineLevel="0" collapsed="false">
      <c r="AU1819" s="27"/>
      <c r="AV1819" s="27"/>
      <c r="AX1819" s="27"/>
    </row>
    <row r="1820" customFormat="false" ht="15" hidden="false" customHeight="false" outlineLevel="0" collapsed="false">
      <c r="AU1820" s="27"/>
      <c r="AV1820" s="27"/>
      <c r="AX1820" s="27"/>
    </row>
    <row r="1821" customFormat="false" ht="15" hidden="false" customHeight="false" outlineLevel="0" collapsed="false">
      <c r="AU1821" s="27"/>
      <c r="AV1821" s="27"/>
      <c r="AX1821" s="27"/>
    </row>
    <row r="1822" customFormat="false" ht="15" hidden="false" customHeight="false" outlineLevel="0" collapsed="false">
      <c r="AU1822" s="27"/>
      <c r="AV1822" s="27"/>
      <c r="AX1822" s="27"/>
    </row>
    <row r="1886" customFormat="false" ht="15" hidden="false" customHeight="false" outlineLevel="0" collapsed="false">
      <c r="AU1886" s="27"/>
      <c r="AV1886" s="27"/>
      <c r="AX1886" s="27"/>
    </row>
    <row r="1887" customFormat="false" ht="15" hidden="false" customHeight="false" outlineLevel="0" collapsed="false">
      <c r="AU1887" s="27"/>
      <c r="AV1887" s="27"/>
      <c r="AX1887" s="27"/>
    </row>
    <row r="1888" customFormat="false" ht="15" hidden="false" customHeight="false" outlineLevel="0" collapsed="false">
      <c r="AU1888" s="27"/>
      <c r="AV1888" s="27"/>
      <c r="AX1888" s="27"/>
    </row>
    <row r="1889" customFormat="false" ht="15" hidden="false" customHeight="false" outlineLevel="0" collapsed="false">
      <c r="AU1889" s="27"/>
      <c r="AV1889" s="27"/>
      <c r="AX1889" s="27"/>
    </row>
    <row r="1890" customFormat="false" ht="15" hidden="false" customHeight="false" outlineLevel="0" collapsed="false">
      <c r="AU1890" s="27"/>
      <c r="AV1890" s="27"/>
      <c r="AX1890" s="27"/>
    </row>
    <row r="1891" customFormat="false" ht="15" hidden="false" customHeight="false" outlineLevel="0" collapsed="false">
      <c r="AU1891" s="27"/>
      <c r="AV1891" s="27"/>
      <c r="AX1891" s="27"/>
    </row>
    <row r="1892" customFormat="false" ht="15" hidden="false" customHeight="false" outlineLevel="0" collapsed="false">
      <c r="AU1892" s="27"/>
      <c r="AV1892" s="27"/>
      <c r="AX1892" s="27"/>
    </row>
    <row r="1893" customFormat="false" ht="15" hidden="false" customHeight="false" outlineLevel="0" collapsed="false">
      <c r="AU1893" s="27"/>
      <c r="AV1893" s="27"/>
      <c r="AX1893" s="27"/>
    </row>
    <row r="1894" customFormat="false" ht="15" hidden="false" customHeight="false" outlineLevel="0" collapsed="false">
      <c r="AU1894" s="27"/>
      <c r="AV1894" s="27"/>
      <c r="AX1894" s="27"/>
    </row>
    <row r="1895" customFormat="false" ht="15" hidden="false" customHeight="false" outlineLevel="0" collapsed="false">
      <c r="AU1895" s="27"/>
      <c r="AV1895" s="27"/>
      <c r="AX1895" s="27"/>
    </row>
    <row r="1932" customFormat="false" ht="15" hidden="false" customHeight="false" outlineLevel="0" collapsed="false">
      <c r="AU1932" s="35"/>
      <c r="AV1932" s="35"/>
      <c r="AX1932" s="35"/>
    </row>
    <row r="1933" customFormat="false" ht="15" hidden="false" customHeight="false" outlineLevel="0" collapsed="false">
      <c r="AU1933" s="35"/>
      <c r="AV1933" s="35"/>
      <c r="AX1933" s="35"/>
    </row>
    <row r="1934" customFormat="false" ht="15" hidden="false" customHeight="false" outlineLevel="0" collapsed="false">
      <c r="AU1934" s="35"/>
      <c r="AV1934" s="35"/>
      <c r="AX1934" s="35"/>
    </row>
    <row r="1935" customFormat="false" ht="15" hidden="false" customHeight="false" outlineLevel="0" collapsed="false">
      <c r="AU1935" s="35"/>
      <c r="AV1935" s="35"/>
      <c r="AX1935" s="35"/>
    </row>
    <row r="1936" customFormat="false" ht="15" hidden="false" customHeight="false" outlineLevel="0" collapsed="false">
      <c r="AU1936" s="35"/>
      <c r="AV1936" s="35"/>
      <c r="AX1936" s="35"/>
    </row>
    <row r="1941" customFormat="false" ht="15" hidden="false" customHeight="false" outlineLevel="0" collapsed="false">
      <c r="AU1941" s="27"/>
      <c r="AV1941" s="27"/>
      <c r="AX1941" s="27"/>
    </row>
    <row r="1942" customFormat="false" ht="15" hidden="false" customHeight="false" outlineLevel="0" collapsed="false">
      <c r="AU1942" s="27"/>
      <c r="AV1942" s="46"/>
      <c r="AX1942" s="27"/>
    </row>
    <row r="1943" customFormat="false" ht="15" hidden="false" customHeight="false" outlineLevel="0" collapsed="false">
      <c r="AU1943" s="27"/>
      <c r="AV1943" s="46"/>
      <c r="AX1943" s="27"/>
    </row>
    <row r="1944" customFormat="false" ht="15" hidden="false" customHeight="false" outlineLevel="0" collapsed="false">
      <c r="AU1944" s="27"/>
      <c r="AV1944" s="46"/>
      <c r="AX1944" s="27"/>
    </row>
    <row r="1945" customFormat="false" ht="15" hidden="false" customHeight="false" outlineLevel="0" collapsed="false">
      <c r="AU1945" s="27"/>
      <c r="AV1945" s="46"/>
      <c r="AX1945" s="27"/>
    </row>
    <row r="1946" customFormat="false" ht="15" hidden="false" customHeight="false" outlineLevel="0" collapsed="false">
      <c r="AU1946" s="27"/>
      <c r="AV1946" s="27"/>
      <c r="AX1946" s="27"/>
    </row>
    <row r="1947" customFormat="false" ht="15" hidden="false" customHeight="false" outlineLevel="0" collapsed="false">
      <c r="AU1947" s="27"/>
      <c r="AV1947" s="27"/>
      <c r="AX1947" s="27"/>
    </row>
    <row r="1948" customFormat="false" ht="15" hidden="false" customHeight="false" outlineLevel="0" collapsed="false">
      <c r="AU1948" s="27"/>
      <c r="AV1948" s="27"/>
      <c r="AX1948" s="27"/>
    </row>
    <row r="1949" customFormat="false" ht="15" hidden="false" customHeight="false" outlineLevel="0" collapsed="false">
      <c r="AU1949" s="27"/>
      <c r="AV1949" s="27"/>
      <c r="AX1949" s="27"/>
    </row>
    <row r="1950" customFormat="false" ht="15" hidden="false" customHeight="false" outlineLevel="0" collapsed="false">
      <c r="AU1950" s="27"/>
      <c r="AV1950" s="27"/>
      <c r="AX1950" s="27"/>
    </row>
    <row r="1951" customFormat="false" ht="15" hidden="false" customHeight="false" outlineLevel="0" collapsed="false">
      <c r="AU1951" s="27"/>
      <c r="AV1951" s="27"/>
      <c r="AX1951" s="27"/>
    </row>
    <row r="1952" customFormat="false" ht="15" hidden="false" customHeight="false" outlineLevel="0" collapsed="false">
      <c r="AU1952" s="27"/>
      <c r="AV1952" s="27"/>
      <c r="AX1952" s="27"/>
    </row>
    <row r="1953" customFormat="false" ht="15" hidden="false" customHeight="false" outlineLevel="0" collapsed="false">
      <c r="AU1953" s="27"/>
      <c r="AV1953" s="27"/>
      <c r="AX1953" s="27"/>
    </row>
    <row r="1954" customFormat="false" ht="15" hidden="false" customHeight="false" outlineLevel="0" collapsed="false">
      <c r="AU1954" s="27"/>
      <c r="AV1954" s="27"/>
      <c r="AX1954" s="27"/>
    </row>
    <row r="1955" customFormat="false" ht="15" hidden="false" customHeight="false" outlineLevel="0" collapsed="false">
      <c r="AU1955" s="27"/>
      <c r="AV1955" s="27"/>
      <c r="AX1955" s="27"/>
    </row>
    <row r="1956" customFormat="false" ht="15" hidden="false" customHeight="false" outlineLevel="0" collapsed="false">
      <c r="AU1956" s="27"/>
      <c r="AV1956" s="27"/>
      <c r="AX1956" s="27"/>
    </row>
    <row r="1957" customFormat="false" ht="15" hidden="false" customHeight="false" outlineLevel="0" collapsed="false">
      <c r="AU1957" s="27"/>
      <c r="AV1957" s="27"/>
      <c r="AX1957" s="27"/>
    </row>
    <row r="1958" customFormat="false" ht="15" hidden="false" customHeight="false" outlineLevel="0" collapsed="false">
      <c r="AU1958" s="27"/>
      <c r="AV1958" s="27"/>
      <c r="AX1958" s="27"/>
    </row>
    <row r="1959" customFormat="false" ht="15" hidden="false" customHeight="false" outlineLevel="0" collapsed="false">
      <c r="AU1959" s="27"/>
      <c r="AV1959" s="27"/>
      <c r="AX1959" s="27"/>
    </row>
    <row r="1960" customFormat="false" ht="15" hidden="false" customHeight="false" outlineLevel="0" collapsed="false">
      <c r="AU1960" s="27"/>
      <c r="AV1960" s="46"/>
      <c r="AX1960" s="27"/>
    </row>
    <row r="1961" customFormat="false" ht="15" hidden="false" customHeight="false" outlineLevel="0" collapsed="false">
      <c r="AU1961" s="27"/>
      <c r="AV1961" s="46"/>
      <c r="AX1961" s="27"/>
    </row>
    <row r="1962" customFormat="false" ht="15" hidden="false" customHeight="false" outlineLevel="0" collapsed="false">
      <c r="AU1962" s="27"/>
      <c r="AV1962" s="46"/>
      <c r="AX1962" s="27"/>
    </row>
    <row r="1963" customFormat="false" ht="15" hidden="false" customHeight="false" outlineLevel="0" collapsed="false">
      <c r="AU1963" s="27"/>
      <c r="AV1963" s="46"/>
      <c r="AX1963" s="27"/>
    </row>
    <row r="1964" customFormat="false" ht="15" hidden="false" customHeight="false" outlineLevel="0" collapsed="false">
      <c r="AU1964" s="27"/>
      <c r="AV1964" s="27"/>
      <c r="AX1964" s="27"/>
    </row>
    <row r="1965" customFormat="false" ht="15" hidden="false" customHeight="false" outlineLevel="0" collapsed="false">
      <c r="AU1965" s="27"/>
      <c r="AV1965" s="27"/>
      <c r="AX1965" s="27"/>
    </row>
    <row r="1966" customFormat="false" ht="15" hidden="false" customHeight="false" outlineLevel="0" collapsed="false">
      <c r="AU1966" s="27"/>
      <c r="AV1966" s="27"/>
      <c r="AX1966" s="27"/>
    </row>
    <row r="1967" customFormat="false" ht="15" hidden="false" customHeight="false" outlineLevel="0" collapsed="false">
      <c r="AU1967" s="27"/>
      <c r="AV1967" s="27"/>
      <c r="AX1967" s="27"/>
    </row>
    <row r="1968" customFormat="false" ht="15" hidden="false" customHeight="false" outlineLevel="0" collapsed="false">
      <c r="AU1968" s="27"/>
      <c r="AV1968" s="27"/>
      <c r="AX1968" s="27"/>
    </row>
    <row r="1969" customFormat="false" ht="15" hidden="false" customHeight="false" outlineLevel="0" collapsed="false">
      <c r="AU1969" s="27"/>
      <c r="AV1969" s="27"/>
      <c r="AX1969" s="27"/>
    </row>
    <row r="1970" customFormat="false" ht="15" hidden="false" customHeight="false" outlineLevel="0" collapsed="false">
      <c r="AU1970" s="27"/>
      <c r="AV1970" s="27"/>
      <c r="AX1970" s="27"/>
    </row>
    <row r="1971" customFormat="false" ht="15" hidden="false" customHeight="false" outlineLevel="0" collapsed="false">
      <c r="AU1971" s="27"/>
      <c r="AV1971" s="46"/>
      <c r="AX1971" s="27"/>
    </row>
    <row r="1972" customFormat="false" ht="15" hidden="false" customHeight="false" outlineLevel="0" collapsed="false">
      <c r="AU1972" s="27"/>
      <c r="AV1972" s="27"/>
      <c r="AX1972" s="27"/>
    </row>
    <row r="1973" customFormat="false" ht="15" hidden="false" customHeight="false" outlineLevel="0" collapsed="false">
      <c r="AU1973" s="27"/>
      <c r="AV1973" s="27"/>
      <c r="AX1973" s="27"/>
    </row>
    <row r="1974" customFormat="false" ht="15" hidden="false" customHeight="false" outlineLevel="0" collapsed="false">
      <c r="AU1974" s="27"/>
      <c r="AV1974" s="27"/>
      <c r="AX1974" s="27"/>
    </row>
    <row r="1975" customFormat="false" ht="15" hidden="false" customHeight="false" outlineLevel="0" collapsed="false">
      <c r="AU1975" s="27"/>
      <c r="AV1975" s="27"/>
      <c r="AX1975" s="27"/>
    </row>
    <row r="1976" customFormat="false" ht="15" hidden="false" customHeight="false" outlineLevel="0" collapsed="false">
      <c r="AU1976" s="27"/>
      <c r="AV1976" s="27"/>
      <c r="AX1976" s="27"/>
    </row>
    <row r="1977" customFormat="false" ht="15" hidden="false" customHeight="false" outlineLevel="0" collapsed="false">
      <c r="AU1977" s="27"/>
      <c r="AV1977" s="27"/>
      <c r="AX1977" s="27"/>
    </row>
    <row r="1978" customFormat="false" ht="15" hidden="false" customHeight="false" outlineLevel="0" collapsed="false">
      <c r="AU1978" s="27"/>
      <c r="AV1978" s="27"/>
      <c r="AX1978" s="27"/>
    </row>
    <row r="1979" customFormat="false" ht="15" hidden="false" customHeight="false" outlineLevel="0" collapsed="false">
      <c r="AU1979" s="35"/>
      <c r="AV1979" s="35"/>
      <c r="AX1979" s="35"/>
    </row>
    <row r="1980" customFormat="false" ht="15" hidden="false" customHeight="false" outlineLevel="0" collapsed="false">
      <c r="AU1980" s="35"/>
      <c r="AV1980" s="35"/>
      <c r="AX1980" s="35"/>
    </row>
    <row r="1981" customFormat="false" ht="15" hidden="false" customHeight="false" outlineLevel="0" collapsed="false">
      <c r="AU1981" s="35"/>
      <c r="AV1981" s="35"/>
      <c r="AX1981" s="35"/>
    </row>
    <row r="1982" customFormat="false" ht="15" hidden="false" customHeight="false" outlineLevel="0" collapsed="false">
      <c r="AU1982" s="35"/>
      <c r="AV1982" s="35"/>
      <c r="AX1982" s="35"/>
    </row>
    <row r="1983" customFormat="false" ht="15" hidden="false" customHeight="false" outlineLevel="0" collapsed="false">
      <c r="AU1983" s="35"/>
      <c r="AV1983" s="35"/>
      <c r="AX1983" s="35"/>
    </row>
    <row r="1984" customFormat="false" ht="15" hidden="false" customHeight="false" outlineLevel="0" collapsed="false">
      <c r="AU1984" s="35"/>
      <c r="AV1984" s="35"/>
      <c r="AX1984" s="35"/>
    </row>
    <row r="1985" customFormat="false" ht="15" hidden="false" customHeight="false" outlineLevel="0" collapsed="false">
      <c r="AU1985" s="35"/>
      <c r="AV1985" s="35"/>
      <c r="AX1985" s="35"/>
    </row>
    <row r="1986" customFormat="false" ht="15" hidden="false" customHeight="false" outlineLevel="0" collapsed="false">
      <c r="AU1986" s="35"/>
      <c r="AV1986" s="35"/>
      <c r="AX1986" s="35"/>
    </row>
    <row r="1987" customFormat="false" ht="15" hidden="false" customHeight="false" outlineLevel="0" collapsed="false">
      <c r="AU1987" s="35"/>
      <c r="AV1987" s="35"/>
      <c r="AX1987" s="35"/>
    </row>
    <row r="1988" customFormat="false" ht="15" hidden="false" customHeight="false" outlineLevel="0" collapsed="false">
      <c r="AU1988" s="35"/>
      <c r="AV1988" s="35"/>
      <c r="AX1988" s="35"/>
    </row>
    <row r="1989" customFormat="false" ht="15" hidden="false" customHeight="false" outlineLevel="0" collapsed="false">
      <c r="AU1989" s="35"/>
      <c r="AV1989" s="35"/>
      <c r="AX1989" s="35"/>
    </row>
    <row r="1990" customFormat="false" ht="15" hidden="false" customHeight="false" outlineLevel="0" collapsed="false">
      <c r="AU1990" s="35"/>
      <c r="AV1990" s="35"/>
      <c r="AX1990" s="35"/>
    </row>
    <row r="1991" customFormat="false" ht="15" hidden="false" customHeight="false" outlineLevel="0" collapsed="false">
      <c r="AU1991" s="35"/>
      <c r="AV1991" s="35"/>
      <c r="AX1991" s="35"/>
    </row>
    <row r="1992" customFormat="false" ht="15" hidden="false" customHeight="false" outlineLevel="0" collapsed="false">
      <c r="AU1992" s="35"/>
      <c r="AV1992" s="35"/>
      <c r="AX1992" s="35"/>
    </row>
    <row r="1993" customFormat="false" ht="15" hidden="false" customHeight="false" outlineLevel="0" collapsed="false">
      <c r="AU1993" s="35"/>
      <c r="AV1993" s="35"/>
      <c r="AX1993" s="35"/>
    </row>
    <row r="1994" customFormat="false" ht="15" hidden="false" customHeight="false" outlineLevel="0" collapsed="false">
      <c r="AU1994" s="47"/>
      <c r="AV1994" s="47"/>
      <c r="AX1994" s="47"/>
    </row>
    <row r="2044" customFormat="false" ht="15" hidden="false" customHeight="false" outlineLevel="0" collapsed="false">
      <c r="AU2044" s="35"/>
      <c r="AV2044" s="35"/>
      <c r="AX2044" s="35"/>
    </row>
    <row r="2045" customFormat="false" ht="15" hidden="false" customHeight="false" outlineLevel="0" collapsed="false">
      <c r="AU2045" s="35"/>
      <c r="AV2045" s="35"/>
      <c r="AX2045" s="35"/>
    </row>
    <row r="2046" customFormat="false" ht="15" hidden="false" customHeight="false" outlineLevel="0" collapsed="false">
      <c r="AU2046" s="35"/>
      <c r="AV2046" s="35"/>
      <c r="AX2046" s="35"/>
    </row>
    <row r="2047" customFormat="false" ht="15" hidden="false" customHeight="false" outlineLevel="0" collapsed="false">
      <c r="AU2047" s="35"/>
      <c r="AV2047" s="35"/>
      <c r="AX2047" s="35"/>
    </row>
    <row r="2048" customFormat="false" ht="15" hidden="false" customHeight="false" outlineLevel="0" collapsed="false">
      <c r="AU2048" s="35"/>
      <c r="AV2048" s="35"/>
      <c r="AX2048" s="35"/>
    </row>
    <row r="2049" customFormat="false" ht="15" hidden="false" customHeight="false" outlineLevel="0" collapsed="false">
      <c r="AU2049" s="35"/>
      <c r="AV2049" s="35"/>
      <c r="AX2049" s="35"/>
    </row>
    <row r="2050" customFormat="false" ht="15" hidden="false" customHeight="false" outlineLevel="0" collapsed="false">
      <c r="AU2050" s="35"/>
      <c r="AV2050" s="35"/>
      <c r="AX2050" s="35"/>
    </row>
    <row r="2051" customFormat="false" ht="15" hidden="false" customHeight="false" outlineLevel="0" collapsed="false">
      <c r="AU2051" s="35"/>
      <c r="AV2051" s="35"/>
      <c r="AX2051" s="35"/>
    </row>
    <row r="2052" customFormat="false" ht="15" hidden="false" customHeight="false" outlineLevel="0" collapsed="false">
      <c r="AU2052" s="35"/>
      <c r="AV2052" s="35"/>
      <c r="AX2052" s="35"/>
    </row>
    <row r="2053" customFormat="false" ht="15" hidden="false" customHeight="false" outlineLevel="0" collapsed="false">
      <c r="AU2053" s="35"/>
      <c r="AV2053" s="35"/>
      <c r="AX2053" s="35"/>
    </row>
    <row r="2054" customFormat="false" ht="15" hidden="false" customHeight="false" outlineLevel="0" collapsed="false">
      <c r="AU2054" s="35"/>
      <c r="AV2054" s="35"/>
      <c r="AX2054" s="35"/>
    </row>
    <row r="2055" customFormat="false" ht="15" hidden="false" customHeight="false" outlineLevel="0" collapsed="false">
      <c r="AU2055" s="35"/>
      <c r="AV2055" s="35"/>
      <c r="AX2055" s="35"/>
    </row>
    <row r="2056" customFormat="false" ht="15" hidden="false" customHeight="false" outlineLevel="0" collapsed="false">
      <c r="AU2056" s="35"/>
      <c r="AV2056" s="35"/>
      <c r="AX2056" s="35"/>
    </row>
    <row r="2057" customFormat="false" ht="15" hidden="false" customHeight="false" outlineLevel="0" collapsed="false">
      <c r="AU2057" s="35"/>
      <c r="AV2057" s="35"/>
      <c r="AX2057" s="35"/>
    </row>
    <row r="2058" customFormat="false" ht="15" hidden="false" customHeight="false" outlineLevel="0" collapsed="false">
      <c r="AU2058" s="35"/>
      <c r="AV2058" s="35"/>
      <c r="AX2058" s="35"/>
    </row>
    <row r="2059" customFormat="false" ht="15" hidden="false" customHeight="false" outlineLevel="0" collapsed="false">
      <c r="AU2059" s="35"/>
      <c r="AV2059" s="35"/>
      <c r="AX2059" s="35"/>
    </row>
    <row r="2060" customFormat="false" ht="15" hidden="false" customHeight="false" outlineLevel="0" collapsed="false">
      <c r="AU2060" s="35"/>
      <c r="AV2060" s="35"/>
      <c r="AX2060" s="35"/>
    </row>
    <row r="2061" customFormat="false" ht="15" hidden="false" customHeight="false" outlineLevel="0" collapsed="false">
      <c r="AU2061" s="35"/>
      <c r="AV2061" s="35"/>
      <c r="AX2061" s="35"/>
    </row>
    <row r="2062" customFormat="false" ht="15" hidden="false" customHeight="false" outlineLevel="0" collapsed="false">
      <c r="AU2062" s="35"/>
      <c r="AV2062" s="35"/>
      <c r="AX2062" s="35"/>
    </row>
    <row r="2063" customFormat="false" ht="15" hidden="false" customHeight="false" outlineLevel="0" collapsed="false">
      <c r="AU2063" s="35"/>
      <c r="AV2063" s="35"/>
      <c r="AX2063" s="35"/>
    </row>
    <row r="2064" customFormat="false" ht="15" hidden="false" customHeight="false" outlineLevel="0" collapsed="false">
      <c r="AU2064" s="35"/>
      <c r="AV2064" s="35"/>
      <c r="AX2064" s="35"/>
    </row>
    <row r="2065" customFormat="false" ht="15" hidden="false" customHeight="false" outlineLevel="0" collapsed="false">
      <c r="AU2065" s="35"/>
      <c r="AV2065" s="35"/>
      <c r="AX2065" s="35"/>
    </row>
    <row r="2066" customFormat="false" ht="15" hidden="false" customHeight="false" outlineLevel="0" collapsed="false">
      <c r="AU2066" s="35"/>
      <c r="AV2066" s="35"/>
      <c r="AX2066" s="35"/>
    </row>
    <row r="2067" customFormat="false" ht="15" hidden="false" customHeight="false" outlineLevel="0" collapsed="false">
      <c r="AU2067" s="35"/>
      <c r="AV2067" s="35"/>
      <c r="AX2067" s="35"/>
    </row>
    <row r="2068" customFormat="false" ht="15" hidden="false" customHeight="false" outlineLevel="0" collapsed="false">
      <c r="AU2068" s="35"/>
      <c r="AV2068" s="35"/>
      <c r="AX2068" s="35"/>
    </row>
    <row r="2069" customFormat="false" ht="15" hidden="false" customHeight="false" outlineLevel="0" collapsed="false">
      <c r="AU2069" s="35"/>
      <c r="AV2069" s="35"/>
      <c r="AX2069" s="35"/>
    </row>
    <row r="2070" customFormat="false" ht="15" hidden="false" customHeight="false" outlineLevel="0" collapsed="false">
      <c r="AU2070" s="35"/>
      <c r="AV2070" s="35"/>
      <c r="AX2070" s="35"/>
    </row>
    <row r="2071" customFormat="false" ht="15" hidden="false" customHeight="false" outlineLevel="0" collapsed="false">
      <c r="AU2071" s="35"/>
      <c r="AV2071" s="35"/>
      <c r="AX2071" s="35"/>
    </row>
    <row r="2072" customFormat="false" ht="15" hidden="false" customHeight="false" outlineLevel="0" collapsed="false">
      <c r="AU2072" s="35"/>
      <c r="AV2072" s="35"/>
      <c r="AX2072" s="35"/>
    </row>
    <row r="2073" customFormat="false" ht="15" hidden="false" customHeight="false" outlineLevel="0" collapsed="false">
      <c r="AU2073" s="35"/>
      <c r="AV2073" s="35"/>
      <c r="AX2073" s="35"/>
    </row>
    <row r="2074" customFormat="false" ht="15" hidden="false" customHeight="false" outlineLevel="0" collapsed="false">
      <c r="AU2074" s="35"/>
      <c r="AV2074" s="35"/>
      <c r="AX2074" s="35"/>
    </row>
    <row r="2075" customFormat="false" ht="15" hidden="false" customHeight="false" outlineLevel="0" collapsed="false">
      <c r="AU2075" s="35"/>
      <c r="AV2075" s="35"/>
      <c r="AX2075" s="35"/>
    </row>
    <row r="2076" customFormat="false" ht="15" hidden="false" customHeight="false" outlineLevel="0" collapsed="false">
      <c r="AU2076" s="35"/>
      <c r="AV2076" s="35"/>
      <c r="AX2076" s="35"/>
    </row>
    <row r="2077" customFormat="false" ht="15" hidden="false" customHeight="false" outlineLevel="0" collapsed="false">
      <c r="AU2077" s="35"/>
      <c r="AV2077" s="35"/>
      <c r="AX2077" s="35"/>
    </row>
    <row r="2078" customFormat="false" ht="15" hidden="false" customHeight="false" outlineLevel="0" collapsed="false">
      <c r="AU2078" s="35"/>
      <c r="AV2078" s="35"/>
      <c r="AX2078" s="35"/>
    </row>
    <row r="2079" customFormat="false" ht="15" hidden="false" customHeight="false" outlineLevel="0" collapsed="false">
      <c r="AU2079" s="35"/>
      <c r="AV2079" s="35"/>
      <c r="AX2079" s="35"/>
    </row>
    <row r="2082" customFormat="false" ht="15" hidden="false" customHeight="false" outlineLevel="0" collapsed="false">
      <c r="AV2082" s="46"/>
    </row>
    <row r="2097" customFormat="false" ht="15" hidden="false" customHeight="false" outlineLevel="0" collapsed="false">
      <c r="AU2097" s="35"/>
      <c r="AV2097" s="35"/>
      <c r="AX2097" s="35"/>
    </row>
    <row r="2098" customFormat="false" ht="15" hidden="false" customHeight="false" outlineLevel="0" collapsed="false">
      <c r="AU2098" s="35"/>
      <c r="AV2098" s="35"/>
      <c r="AX2098" s="35"/>
    </row>
    <row r="2099" customFormat="false" ht="15" hidden="false" customHeight="false" outlineLevel="0" collapsed="false">
      <c r="AU2099" s="35"/>
      <c r="AV2099" s="35"/>
      <c r="AX2099" s="35"/>
    </row>
    <row r="2100" customFormat="false" ht="15" hidden="false" customHeight="false" outlineLevel="0" collapsed="false">
      <c r="AU2100" s="35"/>
      <c r="AV2100" s="35"/>
      <c r="AX2100" s="35"/>
    </row>
    <row r="2101" customFormat="false" ht="15" hidden="false" customHeight="false" outlineLevel="0" collapsed="false">
      <c r="AU2101" s="35"/>
      <c r="AV2101" s="35"/>
      <c r="AX2101" s="35"/>
    </row>
    <row r="2102" customFormat="false" ht="15" hidden="false" customHeight="false" outlineLevel="0" collapsed="false">
      <c r="AU2102" s="35"/>
      <c r="AV2102" s="35"/>
      <c r="AX2102" s="35"/>
    </row>
    <row r="2103" customFormat="false" ht="15" hidden="false" customHeight="false" outlineLevel="0" collapsed="false">
      <c r="AU2103" s="35"/>
      <c r="AV2103" s="35"/>
      <c r="AX2103" s="35"/>
    </row>
    <row r="2104" customFormat="false" ht="15" hidden="false" customHeight="false" outlineLevel="0" collapsed="false">
      <c r="AU2104" s="35"/>
      <c r="AV2104" s="35"/>
      <c r="AX2104" s="35"/>
    </row>
    <row r="2105" customFormat="false" ht="15" hidden="false" customHeight="false" outlineLevel="0" collapsed="false">
      <c r="AU2105" s="35"/>
      <c r="AV2105" s="35"/>
      <c r="AX2105" s="35"/>
    </row>
    <row r="2106" customFormat="false" ht="15" hidden="false" customHeight="false" outlineLevel="0" collapsed="false">
      <c r="AU2106" s="35"/>
      <c r="AV2106" s="35"/>
      <c r="AX2106" s="35"/>
    </row>
    <row r="2107" customFormat="false" ht="15" hidden="false" customHeight="false" outlineLevel="0" collapsed="false">
      <c r="AU2107" s="35"/>
      <c r="AV2107" s="35"/>
      <c r="AX2107" s="35"/>
    </row>
    <row r="2108" customFormat="false" ht="15" hidden="false" customHeight="false" outlineLevel="0" collapsed="false">
      <c r="AU2108" s="35"/>
      <c r="AV2108" s="35"/>
      <c r="AX2108" s="35"/>
    </row>
    <row r="2109" customFormat="false" ht="15" hidden="false" customHeight="false" outlineLevel="0" collapsed="false">
      <c r="AU2109" s="35"/>
      <c r="AV2109" s="35"/>
      <c r="AX2109" s="35"/>
    </row>
    <row r="2110" customFormat="false" ht="15" hidden="false" customHeight="false" outlineLevel="0" collapsed="false">
      <c r="AU2110" s="35"/>
      <c r="AV2110" s="35"/>
      <c r="AX2110" s="35"/>
    </row>
    <row r="2111" customFormat="false" ht="15" hidden="false" customHeight="false" outlineLevel="0" collapsed="false">
      <c r="AU2111" s="35"/>
      <c r="AV2111" s="35"/>
      <c r="AX2111" s="35"/>
    </row>
    <row r="2112" customFormat="false" ht="15" hidden="false" customHeight="false" outlineLevel="0" collapsed="false">
      <c r="AU2112" s="35"/>
      <c r="AV2112" s="35"/>
      <c r="AX2112" s="35"/>
    </row>
    <row r="2113" customFormat="false" ht="15" hidden="false" customHeight="false" outlineLevel="0" collapsed="false">
      <c r="AU2113" s="35"/>
      <c r="AV2113" s="35"/>
      <c r="AX2113" s="35"/>
    </row>
    <row r="2114" customFormat="false" ht="15" hidden="false" customHeight="false" outlineLevel="0" collapsed="false">
      <c r="AU2114" s="35"/>
      <c r="AV2114" s="35"/>
      <c r="AX2114" s="35"/>
    </row>
    <row r="2115" customFormat="false" ht="15" hidden="false" customHeight="false" outlineLevel="0" collapsed="false">
      <c r="AU2115" s="35"/>
      <c r="AV2115" s="35"/>
      <c r="AX2115" s="35"/>
    </row>
    <row r="2116" customFormat="false" ht="15" hidden="false" customHeight="false" outlineLevel="0" collapsed="false">
      <c r="AU2116" s="35"/>
      <c r="AV2116" s="46"/>
      <c r="AX2116" s="35"/>
    </row>
    <row r="2117" customFormat="false" ht="15" hidden="false" customHeight="false" outlineLevel="0" collapsed="false">
      <c r="AU2117" s="35"/>
      <c r="AV2117" s="35"/>
      <c r="AX2117" s="35"/>
    </row>
    <row r="2118" customFormat="false" ht="15" hidden="false" customHeight="false" outlineLevel="0" collapsed="false">
      <c r="AU2118" s="35"/>
      <c r="AV2118" s="35"/>
      <c r="AX2118" s="35"/>
    </row>
    <row r="2119" customFormat="false" ht="15" hidden="false" customHeight="false" outlineLevel="0" collapsed="false">
      <c r="AU2119" s="35"/>
      <c r="AV2119" s="35"/>
      <c r="AX2119" s="35"/>
    </row>
    <row r="2120" customFormat="false" ht="15" hidden="false" customHeight="false" outlineLevel="0" collapsed="false">
      <c r="AU2120" s="35"/>
      <c r="AV2120" s="35"/>
      <c r="AX2120" s="35"/>
    </row>
    <row r="2121" customFormat="false" ht="15" hidden="false" customHeight="false" outlineLevel="0" collapsed="false">
      <c r="AU2121" s="35"/>
      <c r="AV2121" s="35"/>
      <c r="AX2121" s="35"/>
    </row>
    <row r="2122" customFormat="false" ht="15" hidden="false" customHeight="false" outlineLevel="0" collapsed="false">
      <c r="AU2122" s="35"/>
      <c r="AV2122" s="35"/>
      <c r="AX2122" s="35"/>
    </row>
    <row r="2123" customFormat="false" ht="15" hidden="false" customHeight="false" outlineLevel="0" collapsed="false">
      <c r="AU2123" s="35"/>
      <c r="AV2123" s="35"/>
      <c r="AX2123" s="35"/>
    </row>
    <row r="2124" customFormat="false" ht="15" hidden="false" customHeight="false" outlineLevel="0" collapsed="false">
      <c r="AU2124" s="35"/>
      <c r="AV2124" s="35"/>
      <c r="AX2124" s="35"/>
    </row>
    <row r="2125" customFormat="false" ht="15" hidden="false" customHeight="false" outlineLevel="0" collapsed="false">
      <c r="AU2125" s="35"/>
      <c r="AV2125" s="35"/>
      <c r="AX2125" s="35"/>
    </row>
    <row r="2126" customFormat="false" ht="15" hidden="false" customHeight="false" outlineLevel="0" collapsed="false">
      <c r="AU2126" s="35"/>
      <c r="AV2126" s="35"/>
      <c r="AX2126" s="35"/>
    </row>
    <row r="2127" customFormat="false" ht="15" hidden="false" customHeight="false" outlineLevel="0" collapsed="false">
      <c r="AU2127" s="35"/>
      <c r="AV2127" s="35"/>
      <c r="AX2127" s="35"/>
    </row>
    <row r="2128" customFormat="false" ht="15" hidden="false" customHeight="false" outlineLevel="0" collapsed="false">
      <c r="AU2128" s="35"/>
      <c r="AV2128" s="35"/>
      <c r="AX2128" s="35"/>
    </row>
    <row r="2129" customFormat="false" ht="15" hidden="false" customHeight="false" outlineLevel="0" collapsed="false">
      <c r="AU2129" s="35"/>
      <c r="AV2129" s="35"/>
      <c r="AX2129" s="35"/>
    </row>
    <row r="2130" customFormat="false" ht="15" hidden="false" customHeight="false" outlineLevel="0" collapsed="false">
      <c r="AU2130" s="35"/>
      <c r="AV2130" s="35"/>
      <c r="AX2130" s="35"/>
    </row>
    <row r="2131" customFormat="false" ht="15" hidden="false" customHeight="false" outlineLevel="0" collapsed="false">
      <c r="AU2131" s="35"/>
      <c r="AV2131" s="35"/>
      <c r="AX2131" s="35"/>
    </row>
    <row r="2132" customFormat="false" ht="15" hidden="false" customHeight="false" outlineLevel="0" collapsed="false">
      <c r="AU2132" s="35"/>
      <c r="AV2132" s="35"/>
      <c r="AX2132" s="35"/>
    </row>
    <row r="2133" customFormat="false" ht="15" hidden="false" customHeight="false" outlineLevel="0" collapsed="false">
      <c r="AU2133" s="35"/>
      <c r="AV2133" s="35"/>
      <c r="AX2133" s="35"/>
    </row>
    <row r="2134" customFormat="false" ht="15" hidden="false" customHeight="false" outlineLevel="0" collapsed="false">
      <c r="AU2134" s="35"/>
      <c r="AV2134" s="35"/>
      <c r="AX2134" s="35"/>
    </row>
    <row r="2135" customFormat="false" ht="15" hidden="false" customHeight="false" outlineLevel="0" collapsed="false">
      <c r="AU2135" s="35"/>
      <c r="AV2135" s="35"/>
      <c r="AX2135" s="35"/>
    </row>
    <row r="2136" customFormat="false" ht="15" hidden="false" customHeight="false" outlineLevel="0" collapsed="false">
      <c r="AU2136" s="35"/>
      <c r="AV2136" s="35"/>
      <c r="AX2136" s="35"/>
    </row>
    <row r="2137" customFormat="false" ht="15" hidden="false" customHeight="false" outlineLevel="0" collapsed="false">
      <c r="AU2137" s="35"/>
      <c r="AV2137" s="35"/>
      <c r="AX2137" s="35"/>
    </row>
    <row r="2138" customFormat="false" ht="15" hidden="false" customHeight="false" outlineLevel="0" collapsed="false">
      <c r="AU2138" s="35"/>
      <c r="AV2138" s="35"/>
      <c r="AX2138" s="35"/>
    </row>
    <row r="2139" customFormat="false" ht="15" hidden="false" customHeight="false" outlineLevel="0" collapsed="false">
      <c r="AU2139" s="35"/>
      <c r="AV2139" s="35"/>
      <c r="AX2139" s="35"/>
    </row>
    <row r="2140" customFormat="false" ht="15" hidden="false" customHeight="false" outlineLevel="0" collapsed="false">
      <c r="AU2140" s="35"/>
      <c r="AV2140" s="35"/>
      <c r="AX2140" s="35"/>
    </row>
    <row r="2141" customFormat="false" ht="15" hidden="false" customHeight="false" outlineLevel="0" collapsed="false">
      <c r="AU2141" s="35"/>
      <c r="AV2141" s="35"/>
      <c r="AX2141" s="35"/>
    </row>
    <row r="2142" customFormat="false" ht="15" hidden="false" customHeight="false" outlineLevel="0" collapsed="false">
      <c r="AU2142" s="35"/>
      <c r="AV2142" s="35"/>
      <c r="AX2142" s="35"/>
    </row>
    <row r="2143" customFormat="false" ht="15" hidden="false" customHeight="false" outlineLevel="0" collapsed="false">
      <c r="AU2143" s="35"/>
      <c r="AV2143" s="35"/>
      <c r="AX2143" s="35"/>
    </row>
    <row r="2144" customFormat="false" ht="15" hidden="false" customHeight="false" outlineLevel="0" collapsed="false">
      <c r="AU2144" s="35"/>
      <c r="AV2144" s="35"/>
      <c r="AX2144" s="35"/>
    </row>
    <row r="2145" customFormat="false" ht="15" hidden="false" customHeight="false" outlineLevel="0" collapsed="false">
      <c r="AU2145" s="35"/>
      <c r="AV2145" s="35"/>
      <c r="AX2145" s="35"/>
    </row>
    <row r="2146" customFormat="false" ht="15" hidden="false" customHeight="false" outlineLevel="0" collapsed="false">
      <c r="AU2146" s="35"/>
      <c r="AV2146" s="35"/>
      <c r="AX2146" s="35"/>
    </row>
    <row r="2147" customFormat="false" ht="15" hidden="false" customHeight="false" outlineLevel="0" collapsed="false">
      <c r="AU2147" s="35"/>
      <c r="AV2147" s="35"/>
      <c r="AX2147" s="35"/>
    </row>
    <row r="2148" customFormat="false" ht="15" hidden="false" customHeight="false" outlineLevel="0" collapsed="false">
      <c r="AU2148" s="35"/>
      <c r="AV2148" s="35"/>
      <c r="AX2148" s="35"/>
    </row>
    <row r="2149" customFormat="false" ht="15" hidden="false" customHeight="false" outlineLevel="0" collapsed="false">
      <c r="AU2149" s="35"/>
      <c r="AV2149" s="35"/>
      <c r="AX2149" s="35"/>
    </row>
    <row r="2150" customFormat="false" ht="15" hidden="false" customHeight="false" outlineLevel="0" collapsed="false">
      <c r="AU2150" s="35"/>
      <c r="AV2150" s="35"/>
      <c r="AX2150" s="35"/>
    </row>
    <row r="2151" customFormat="false" ht="15" hidden="false" customHeight="false" outlineLevel="0" collapsed="false">
      <c r="AU2151" s="35"/>
      <c r="AV2151" s="35"/>
      <c r="AX2151" s="35"/>
    </row>
    <row r="2152" customFormat="false" ht="15" hidden="false" customHeight="false" outlineLevel="0" collapsed="false">
      <c r="AU2152" s="35"/>
      <c r="AV2152" s="35"/>
      <c r="AX2152" s="35"/>
    </row>
    <row r="2153" customFormat="false" ht="15" hidden="false" customHeight="false" outlineLevel="0" collapsed="false">
      <c r="AU2153" s="35"/>
      <c r="AV2153" s="35"/>
      <c r="AX2153" s="35"/>
    </row>
    <row r="2154" customFormat="false" ht="15" hidden="false" customHeight="false" outlineLevel="0" collapsed="false">
      <c r="AU2154" s="35"/>
      <c r="AV2154" s="35"/>
      <c r="AX2154" s="35"/>
    </row>
    <row r="2155" customFormat="false" ht="15" hidden="false" customHeight="false" outlineLevel="0" collapsed="false">
      <c r="AU2155" s="35"/>
      <c r="AV2155" s="35"/>
      <c r="AX2155" s="35"/>
    </row>
    <row r="2156" customFormat="false" ht="15" hidden="false" customHeight="false" outlineLevel="0" collapsed="false">
      <c r="AU2156" s="35"/>
      <c r="AV2156" s="35"/>
      <c r="AX2156" s="35"/>
    </row>
    <row r="2157" customFormat="false" ht="15" hidden="false" customHeight="false" outlineLevel="0" collapsed="false">
      <c r="AU2157" s="35"/>
      <c r="AV2157" s="35"/>
      <c r="AX2157" s="35"/>
    </row>
    <row r="2158" customFormat="false" ht="15" hidden="false" customHeight="false" outlineLevel="0" collapsed="false">
      <c r="AU2158" s="35"/>
      <c r="AV2158" s="35"/>
      <c r="AX2158" s="35"/>
    </row>
    <row r="2159" customFormat="false" ht="15" hidden="false" customHeight="false" outlineLevel="0" collapsed="false">
      <c r="AU2159" s="35"/>
      <c r="AV2159" s="35"/>
      <c r="AX2159" s="35"/>
    </row>
    <row r="2160" customFormat="false" ht="15" hidden="false" customHeight="false" outlineLevel="0" collapsed="false">
      <c r="AU2160" s="35"/>
      <c r="AV2160" s="35"/>
      <c r="AX2160" s="35"/>
    </row>
    <row r="2161" customFormat="false" ht="15" hidden="false" customHeight="false" outlineLevel="0" collapsed="false">
      <c r="AU2161" s="35"/>
      <c r="AV2161" s="35"/>
      <c r="AX2161" s="35"/>
    </row>
    <row r="2162" customFormat="false" ht="15" hidden="false" customHeight="false" outlineLevel="0" collapsed="false">
      <c r="AU2162" s="35"/>
      <c r="AV2162" s="35"/>
      <c r="AX2162" s="35"/>
    </row>
    <row r="2163" customFormat="false" ht="15" hidden="false" customHeight="false" outlineLevel="0" collapsed="false">
      <c r="AU2163" s="35"/>
      <c r="AV2163" s="35"/>
      <c r="AX2163" s="35"/>
    </row>
    <row r="2164" customFormat="false" ht="15" hidden="false" customHeight="false" outlineLevel="0" collapsed="false">
      <c r="AU2164" s="35"/>
      <c r="AV2164" s="35"/>
      <c r="AX2164" s="35"/>
    </row>
    <row r="2165" customFormat="false" ht="15" hidden="false" customHeight="false" outlineLevel="0" collapsed="false">
      <c r="AU2165" s="35"/>
      <c r="AV2165" s="35"/>
      <c r="AX2165" s="35"/>
    </row>
    <row r="2166" customFormat="false" ht="15" hidden="false" customHeight="false" outlineLevel="0" collapsed="false">
      <c r="AU2166" s="35"/>
      <c r="AV2166" s="35"/>
      <c r="AX2166" s="35"/>
    </row>
    <row r="2167" customFormat="false" ht="15" hidden="false" customHeight="false" outlineLevel="0" collapsed="false">
      <c r="AU2167" s="35"/>
      <c r="AV2167" s="35"/>
      <c r="AX2167" s="35"/>
    </row>
    <row r="2168" customFormat="false" ht="15" hidden="false" customHeight="false" outlineLevel="0" collapsed="false">
      <c r="AU2168" s="35"/>
      <c r="AV2168" s="35"/>
      <c r="AX2168" s="35"/>
    </row>
    <row r="2169" customFormat="false" ht="15" hidden="false" customHeight="false" outlineLevel="0" collapsed="false">
      <c r="AU2169" s="35"/>
      <c r="AV2169" s="35"/>
      <c r="AX2169" s="35"/>
    </row>
    <row r="2170" customFormat="false" ht="15" hidden="false" customHeight="false" outlineLevel="0" collapsed="false">
      <c r="AU2170" s="35"/>
      <c r="AV2170" s="35"/>
      <c r="AX2170" s="35"/>
    </row>
    <row r="2171" customFormat="false" ht="15" hidden="false" customHeight="false" outlineLevel="0" collapsed="false">
      <c r="AU2171" s="35"/>
      <c r="AV2171" s="35"/>
      <c r="AX2171" s="35"/>
    </row>
    <row r="2172" customFormat="false" ht="15" hidden="false" customHeight="false" outlineLevel="0" collapsed="false">
      <c r="AU2172" s="35"/>
      <c r="AV2172" s="35"/>
      <c r="AX2172" s="35"/>
    </row>
    <row r="2173" customFormat="false" ht="15" hidden="false" customHeight="false" outlineLevel="0" collapsed="false">
      <c r="AU2173" s="35"/>
      <c r="AV2173" s="35"/>
      <c r="AX2173" s="35"/>
    </row>
    <row r="2174" customFormat="false" ht="15" hidden="false" customHeight="false" outlineLevel="0" collapsed="false">
      <c r="AU2174" s="35"/>
      <c r="AV2174" s="35"/>
      <c r="AX2174" s="35"/>
    </row>
    <row r="2175" customFormat="false" ht="15" hidden="false" customHeight="false" outlineLevel="0" collapsed="false">
      <c r="AU2175" s="35"/>
      <c r="AV2175" s="35"/>
      <c r="AX2175" s="35"/>
    </row>
    <row r="2176" customFormat="false" ht="15" hidden="false" customHeight="false" outlineLevel="0" collapsed="false">
      <c r="AU2176" s="35"/>
      <c r="AV2176" s="35"/>
      <c r="AX2176" s="35"/>
    </row>
    <row r="2177" customFormat="false" ht="15" hidden="false" customHeight="false" outlineLevel="0" collapsed="false">
      <c r="AU2177" s="35"/>
      <c r="AV2177" s="35"/>
      <c r="AX2177" s="35"/>
    </row>
    <row r="2178" customFormat="false" ht="15" hidden="false" customHeight="false" outlineLevel="0" collapsed="false">
      <c r="AU2178" s="35"/>
      <c r="AV2178" s="35"/>
      <c r="AX2178" s="35"/>
    </row>
    <row r="2179" customFormat="false" ht="15" hidden="false" customHeight="false" outlineLevel="0" collapsed="false">
      <c r="AU2179" s="35"/>
      <c r="AV2179" s="35"/>
      <c r="AX2179" s="35"/>
    </row>
    <row r="2180" customFormat="false" ht="15" hidden="false" customHeight="false" outlineLevel="0" collapsed="false">
      <c r="AU2180" s="35"/>
      <c r="AV2180" s="35"/>
      <c r="AX2180" s="35"/>
    </row>
    <row r="2181" customFormat="false" ht="15" hidden="false" customHeight="false" outlineLevel="0" collapsed="false">
      <c r="AU2181" s="35"/>
      <c r="AV2181" s="35"/>
      <c r="AX2181" s="35"/>
    </row>
    <row r="2182" customFormat="false" ht="15" hidden="false" customHeight="false" outlineLevel="0" collapsed="false">
      <c r="AU2182" s="35"/>
      <c r="AV2182" s="35"/>
      <c r="AX2182" s="35"/>
    </row>
    <row r="2183" customFormat="false" ht="15" hidden="false" customHeight="false" outlineLevel="0" collapsed="false">
      <c r="AU2183" s="35"/>
      <c r="AV2183" s="35"/>
      <c r="AX2183" s="35"/>
    </row>
    <row r="2184" customFormat="false" ht="15" hidden="false" customHeight="false" outlineLevel="0" collapsed="false">
      <c r="AU2184" s="35"/>
      <c r="AV2184" s="35"/>
      <c r="AX2184" s="35"/>
    </row>
    <row r="2185" customFormat="false" ht="15" hidden="false" customHeight="false" outlineLevel="0" collapsed="false">
      <c r="AU2185" s="35"/>
      <c r="AV2185" s="35"/>
      <c r="AX2185" s="35"/>
    </row>
    <row r="2186" customFormat="false" ht="15" hidden="false" customHeight="false" outlineLevel="0" collapsed="false">
      <c r="AU2186" s="35"/>
      <c r="AV2186" s="35"/>
      <c r="AX2186" s="35"/>
    </row>
    <row r="2187" customFormat="false" ht="15" hidden="false" customHeight="false" outlineLevel="0" collapsed="false">
      <c r="AU2187" s="35"/>
      <c r="AV2187" s="35"/>
      <c r="AX2187" s="35"/>
    </row>
    <row r="2188" customFormat="false" ht="15" hidden="false" customHeight="false" outlineLevel="0" collapsed="false">
      <c r="AU2188" s="35"/>
      <c r="AV2188" s="35"/>
      <c r="AX2188" s="35"/>
    </row>
    <row r="2189" customFormat="false" ht="15" hidden="false" customHeight="false" outlineLevel="0" collapsed="false">
      <c r="AU2189" s="35"/>
      <c r="AV2189" s="35"/>
      <c r="AX2189" s="35"/>
    </row>
    <row r="2190" customFormat="false" ht="15" hidden="false" customHeight="false" outlineLevel="0" collapsed="false">
      <c r="AU2190" s="35"/>
      <c r="AV2190" s="35"/>
      <c r="AX2190" s="35"/>
    </row>
    <row r="2191" customFormat="false" ht="15" hidden="false" customHeight="false" outlineLevel="0" collapsed="false">
      <c r="AU2191" s="35"/>
      <c r="AV2191" s="35"/>
      <c r="AX2191" s="35"/>
    </row>
    <row r="2192" customFormat="false" ht="15" hidden="false" customHeight="false" outlineLevel="0" collapsed="false">
      <c r="AU2192" s="35"/>
      <c r="AV2192" s="35"/>
      <c r="AX2192" s="35"/>
    </row>
    <row r="2193" customFormat="false" ht="15" hidden="false" customHeight="false" outlineLevel="0" collapsed="false">
      <c r="AU2193" s="35"/>
      <c r="AV2193" s="35"/>
      <c r="AX2193" s="35"/>
    </row>
    <row r="2194" customFormat="false" ht="15" hidden="false" customHeight="false" outlineLevel="0" collapsed="false">
      <c r="AU2194" s="35"/>
      <c r="AV2194" s="35"/>
      <c r="AX2194" s="35"/>
    </row>
    <row r="2195" customFormat="false" ht="15" hidden="false" customHeight="false" outlineLevel="0" collapsed="false">
      <c r="AU2195" s="35"/>
      <c r="AV2195" s="35"/>
      <c r="AX2195" s="35"/>
    </row>
    <row r="2196" customFormat="false" ht="15" hidden="false" customHeight="false" outlineLevel="0" collapsed="false">
      <c r="AU2196" s="35"/>
      <c r="AV2196" s="35"/>
      <c r="AX2196" s="35"/>
    </row>
    <row r="2197" customFormat="false" ht="15" hidden="false" customHeight="false" outlineLevel="0" collapsed="false">
      <c r="AU2197" s="35"/>
      <c r="AV2197" s="35"/>
      <c r="AX2197" s="35"/>
    </row>
    <row r="2198" customFormat="false" ht="15" hidden="false" customHeight="false" outlineLevel="0" collapsed="false">
      <c r="AU2198" s="35"/>
      <c r="AV2198" s="35"/>
      <c r="AX2198" s="35"/>
    </row>
    <row r="2199" customFormat="false" ht="15" hidden="false" customHeight="false" outlineLevel="0" collapsed="false">
      <c r="AU2199" s="35"/>
      <c r="AV2199" s="35"/>
      <c r="AX2199" s="35"/>
    </row>
    <row r="2200" customFormat="false" ht="15" hidden="false" customHeight="false" outlineLevel="0" collapsed="false">
      <c r="AU2200" s="35"/>
      <c r="AV2200" s="35"/>
      <c r="AX2200" s="35"/>
    </row>
    <row r="2201" customFormat="false" ht="15" hidden="false" customHeight="false" outlineLevel="0" collapsed="false">
      <c r="AU2201" s="35"/>
      <c r="AV2201" s="35"/>
      <c r="AX2201" s="35"/>
    </row>
    <row r="2202" customFormat="false" ht="15" hidden="false" customHeight="false" outlineLevel="0" collapsed="false">
      <c r="AU2202" s="35"/>
      <c r="AV2202" s="35"/>
      <c r="AX2202" s="35"/>
    </row>
    <row r="2203" customFormat="false" ht="15" hidden="false" customHeight="false" outlineLevel="0" collapsed="false">
      <c r="AU2203" s="35"/>
      <c r="AV2203" s="35"/>
      <c r="AX2203" s="35"/>
    </row>
    <row r="2204" customFormat="false" ht="15" hidden="false" customHeight="false" outlineLevel="0" collapsed="false">
      <c r="AU2204" s="35"/>
      <c r="AV2204" s="35"/>
      <c r="AX2204" s="35"/>
    </row>
    <row r="2205" customFormat="false" ht="15" hidden="false" customHeight="false" outlineLevel="0" collapsed="false">
      <c r="AU2205" s="35"/>
      <c r="AV2205" s="35"/>
      <c r="AX2205" s="35"/>
    </row>
    <row r="2206" customFormat="false" ht="15" hidden="false" customHeight="false" outlineLevel="0" collapsed="false">
      <c r="AU2206" s="35"/>
      <c r="AV2206" s="35"/>
      <c r="AX2206" s="35"/>
    </row>
    <row r="2207" customFormat="false" ht="15" hidden="false" customHeight="false" outlineLevel="0" collapsed="false">
      <c r="AU2207" s="35"/>
      <c r="AV2207" s="35"/>
      <c r="AX2207" s="35"/>
    </row>
    <row r="2208" customFormat="false" ht="15" hidden="false" customHeight="false" outlineLevel="0" collapsed="false">
      <c r="AU2208" s="35"/>
      <c r="AV2208" s="35"/>
      <c r="AX2208" s="35"/>
    </row>
    <row r="2209" customFormat="false" ht="15" hidden="false" customHeight="false" outlineLevel="0" collapsed="false">
      <c r="AU2209" s="35"/>
      <c r="AV2209" s="35"/>
      <c r="AX2209" s="35"/>
    </row>
    <row r="2210" customFormat="false" ht="15" hidden="false" customHeight="false" outlineLevel="0" collapsed="false">
      <c r="AU2210" s="35"/>
      <c r="AV2210" s="35"/>
      <c r="AX2210" s="35"/>
    </row>
    <row r="2211" customFormat="false" ht="15" hidden="false" customHeight="false" outlineLevel="0" collapsed="false">
      <c r="AU2211" s="35"/>
      <c r="AV2211" s="35"/>
      <c r="AX2211" s="35"/>
    </row>
    <row r="2212" customFormat="false" ht="15" hidden="false" customHeight="false" outlineLevel="0" collapsed="false">
      <c r="AU2212" s="35"/>
      <c r="AV2212" s="35"/>
      <c r="AX2212" s="35"/>
    </row>
    <row r="2213" customFormat="false" ht="15" hidden="false" customHeight="false" outlineLevel="0" collapsed="false">
      <c r="AU2213" s="35"/>
      <c r="AV2213" s="35"/>
      <c r="AX2213" s="35"/>
    </row>
    <row r="2214" customFormat="false" ht="15" hidden="false" customHeight="false" outlineLevel="0" collapsed="false">
      <c r="AU2214" s="35"/>
      <c r="AV2214" s="35"/>
      <c r="AX2214" s="35"/>
    </row>
    <row r="2215" customFormat="false" ht="15" hidden="false" customHeight="false" outlineLevel="0" collapsed="false">
      <c r="AU2215" s="35"/>
      <c r="AV2215" s="35"/>
      <c r="AX2215" s="35"/>
    </row>
    <row r="2216" customFormat="false" ht="15" hidden="false" customHeight="false" outlineLevel="0" collapsed="false">
      <c r="AU2216" s="35"/>
      <c r="AV2216" s="35"/>
      <c r="AX2216" s="35"/>
    </row>
    <row r="2217" customFormat="false" ht="15" hidden="false" customHeight="false" outlineLevel="0" collapsed="false">
      <c r="AU2217" s="35"/>
      <c r="AV2217" s="35"/>
      <c r="AX2217" s="35"/>
    </row>
    <row r="2218" customFormat="false" ht="15" hidden="false" customHeight="false" outlineLevel="0" collapsed="false">
      <c r="AU2218" s="35"/>
      <c r="AV2218" s="35"/>
      <c r="AX2218" s="35"/>
    </row>
    <row r="2219" customFormat="false" ht="15" hidden="false" customHeight="false" outlineLevel="0" collapsed="false">
      <c r="AU2219" s="35"/>
      <c r="AV2219" s="35"/>
      <c r="AX2219" s="35"/>
    </row>
    <row r="2220" customFormat="false" ht="15" hidden="false" customHeight="false" outlineLevel="0" collapsed="false">
      <c r="AU2220" s="35"/>
      <c r="AV2220" s="35"/>
      <c r="AX2220" s="35"/>
    </row>
    <row r="2221" customFormat="false" ht="15" hidden="false" customHeight="false" outlineLevel="0" collapsed="false">
      <c r="AU2221" s="35"/>
      <c r="AV2221" s="35"/>
      <c r="AX2221" s="35"/>
    </row>
    <row r="2222" customFormat="false" ht="15" hidden="false" customHeight="false" outlineLevel="0" collapsed="false">
      <c r="AU2222" s="35"/>
      <c r="AV2222" s="35"/>
      <c r="AX2222" s="35"/>
    </row>
    <row r="2223" customFormat="false" ht="15" hidden="false" customHeight="false" outlineLevel="0" collapsed="false">
      <c r="AU2223" s="35"/>
      <c r="AV2223" s="35"/>
      <c r="AX2223" s="35"/>
    </row>
    <row r="2224" customFormat="false" ht="15" hidden="false" customHeight="false" outlineLevel="0" collapsed="false">
      <c r="AU2224" s="35"/>
      <c r="AV2224" s="35"/>
      <c r="AX2224" s="35"/>
    </row>
    <row r="2225" customFormat="false" ht="15" hidden="false" customHeight="false" outlineLevel="0" collapsed="false">
      <c r="AU2225" s="35"/>
      <c r="AV2225" s="35"/>
      <c r="AX2225" s="35"/>
    </row>
    <row r="2226" customFormat="false" ht="15" hidden="false" customHeight="false" outlineLevel="0" collapsed="false">
      <c r="AU2226" s="35"/>
      <c r="AV2226" s="35"/>
      <c r="AX2226" s="35"/>
    </row>
    <row r="2227" customFormat="false" ht="15" hidden="false" customHeight="false" outlineLevel="0" collapsed="false">
      <c r="AU2227" s="35"/>
      <c r="AV2227" s="35"/>
      <c r="AX2227" s="35"/>
    </row>
    <row r="2228" customFormat="false" ht="15" hidden="false" customHeight="false" outlineLevel="0" collapsed="false">
      <c r="AU2228" s="35"/>
      <c r="AV2228" s="35"/>
      <c r="AX2228" s="35"/>
    </row>
    <row r="2229" customFormat="false" ht="15" hidden="false" customHeight="false" outlineLevel="0" collapsed="false">
      <c r="AU2229" s="35"/>
      <c r="AV2229" s="35"/>
      <c r="AX2229" s="35"/>
    </row>
    <row r="2230" customFormat="false" ht="15" hidden="false" customHeight="false" outlineLevel="0" collapsed="false">
      <c r="AU2230" s="35"/>
      <c r="AV2230" s="35"/>
      <c r="AX2230" s="35"/>
    </row>
    <row r="2231" customFormat="false" ht="15" hidden="false" customHeight="false" outlineLevel="0" collapsed="false">
      <c r="AU2231" s="35"/>
      <c r="AV2231" s="35"/>
      <c r="AX2231" s="35"/>
    </row>
    <row r="2232" customFormat="false" ht="15" hidden="false" customHeight="false" outlineLevel="0" collapsed="false">
      <c r="AU2232" s="35"/>
      <c r="AV2232" s="35"/>
      <c r="AX2232" s="35"/>
    </row>
    <row r="2233" customFormat="false" ht="15" hidden="false" customHeight="false" outlineLevel="0" collapsed="false">
      <c r="AU2233" s="35"/>
      <c r="AV2233" s="35"/>
      <c r="AX2233" s="35"/>
    </row>
    <row r="2234" customFormat="false" ht="15" hidden="false" customHeight="false" outlineLevel="0" collapsed="false">
      <c r="AU2234" s="35"/>
      <c r="AV2234" s="35"/>
      <c r="AX2234" s="35"/>
    </row>
    <row r="2235" customFormat="false" ht="15" hidden="false" customHeight="false" outlineLevel="0" collapsed="false">
      <c r="AU2235" s="35"/>
      <c r="AV2235" s="35"/>
      <c r="AX2235" s="35"/>
    </row>
    <row r="2236" customFormat="false" ht="15" hidden="false" customHeight="false" outlineLevel="0" collapsed="false">
      <c r="AU2236" s="35"/>
      <c r="AV2236" s="35"/>
      <c r="AX2236" s="35"/>
    </row>
    <row r="2237" customFormat="false" ht="15" hidden="false" customHeight="false" outlineLevel="0" collapsed="false">
      <c r="AU2237" s="35"/>
      <c r="AV2237" s="35"/>
      <c r="AX2237" s="35"/>
    </row>
    <row r="2238" customFormat="false" ht="15" hidden="false" customHeight="false" outlineLevel="0" collapsed="false">
      <c r="AU2238" s="35"/>
      <c r="AV2238" s="35"/>
      <c r="AX2238" s="35"/>
    </row>
    <row r="2239" customFormat="false" ht="15" hidden="false" customHeight="false" outlineLevel="0" collapsed="false">
      <c r="AU2239" s="35"/>
      <c r="AV2239" s="35"/>
      <c r="AX2239" s="35"/>
    </row>
    <row r="2240" customFormat="false" ht="15" hidden="false" customHeight="false" outlineLevel="0" collapsed="false">
      <c r="AU2240" s="35"/>
      <c r="AV2240" s="35"/>
      <c r="AX2240" s="35"/>
    </row>
    <row r="2241" customFormat="false" ht="15" hidden="false" customHeight="false" outlineLevel="0" collapsed="false">
      <c r="AU2241" s="35"/>
      <c r="AV2241" s="35"/>
      <c r="AX2241" s="35"/>
    </row>
    <row r="2242" customFormat="false" ht="15" hidden="false" customHeight="false" outlineLevel="0" collapsed="false">
      <c r="AU2242" s="35"/>
      <c r="AV2242" s="35"/>
      <c r="AX2242" s="35"/>
    </row>
    <row r="2243" customFormat="false" ht="15" hidden="false" customHeight="false" outlineLevel="0" collapsed="false">
      <c r="AU2243" s="35"/>
      <c r="AV2243" s="35"/>
      <c r="AX2243" s="35"/>
    </row>
    <row r="2244" customFormat="false" ht="15" hidden="false" customHeight="false" outlineLevel="0" collapsed="false">
      <c r="AU2244" s="35"/>
      <c r="AV2244" s="35"/>
      <c r="AX2244" s="35"/>
    </row>
    <row r="2245" customFormat="false" ht="15" hidden="false" customHeight="false" outlineLevel="0" collapsed="false">
      <c r="AU2245" s="35"/>
      <c r="AV2245" s="35"/>
      <c r="AX2245" s="35"/>
    </row>
    <row r="2246" customFormat="false" ht="15" hidden="false" customHeight="false" outlineLevel="0" collapsed="false">
      <c r="AU2246" s="35"/>
      <c r="AV2246" s="35"/>
      <c r="AX2246" s="35"/>
    </row>
    <row r="2247" customFormat="false" ht="15" hidden="false" customHeight="false" outlineLevel="0" collapsed="false">
      <c r="AU2247" s="35"/>
      <c r="AV2247" s="35"/>
      <c r="AX2247" s="35"/>
    </row>
    <row r="2248" customFormat="false" ht="15" hidden="false" customHeight="false" outlineLevel="0" collapsed="false">
      <c r="AU2248" s="35"/>
      <c r="AV2248" s="35"/>
      <c r="AX2248" s="35"/>
    </row>
    <row r="2249" customFormat="false" ht="15" hidden="false" customHeight="false" outlineLevel="0" collapsed="false">
      <c r="AU2249" s="35"/>
      <c r="AV2249" s="35"/>
      <c r="AX2249" s="35"/>
    </row>
    <row r="2250" customFormat="false" ht="15" hidden="false" customHeight="false" outlineLevel="0" collapsed="false">
      <c r="AU2250" s="35"/>
      <c r="AV2250" s="35"/>
      <c r="AX2250" s="35"/>
    </row>
    <row r="2251" customFormat="false" ht="15" hidden="false" customHeight="false" outlineLevel="0" collapsed="false">
      <c r="AU2251" s="35"/>
      <c r="AV2251" s="35"/>
      <c r="AX2251" s="35"/>
    </row>
    <row r="2252" customFormat="false" ht="15" hidden="false" customHeight="false" outlineLevel="0" collapsed="false">
      <c r="AU2252" s="35"/>
      <c r="AV2252" s="35"/>
      <c r="AX2252" s="35"/>
    </row>
    <row r="2253" customFormat="false" ht="15" hidden="false" customHeight="false" outlineLevel="0" collapsed="false">
      <c r="AU2253" s="35"/>
      <c r="AV2253" s="35"/>
      <c r="AX2253" s="35"/>
    </row>
    <row r="2254" customFormat="false" ht="15" hidden="false" customHeight="false" outlineLevel="0" collapsed="false">
      <c r="AU2254" s="35"/>
      <c r="AV2254" s="35"/>
      <c r="AX2254" s="35"/>
    </row>
    <row r="2255" customFormat="false" ht="15" hidden="false" customHeight="false" outlineLevel="0" collapsed="false">
      <c r="AU2255" s="35"/>
      <c r="AV2255" s="35"/>
      <c r="AX2255" s="35"/>
    </row>
    <row r="2256" customFormat="false" ht="15" hidden="false" customHeight="false" outlineLevel="0" collapsed="false">
      <c r="AU2256" s="35"/>
      <c r="AV2256" s="35"/>
      <c r="AX2256" s="35"/>
    </row>
    <row r="2257" customFormat="false" ht="15" hidden="false" customHeight="false" outlineLevel="0" collapsed="false">
      <c r="AU2257" s="35"/>
      <c r="AV2257" s="35"/>
      <c r="AX2257" s="35"/>
    </row>
    <row r="2258" customFormat="false" ht="15" hidden="false" customHeight="false" outlineLevel="0" collapsed="false">
      <c r="AU2258" s="35"/>
      <c r="AV2258" s="35"/>
      <c r="AX2258" s="35"/>
    </row>
    <row r="2259" customFormat="false" ht="15" hidden="false" customHeight="false" outlineLevel="0" collapsed="false">
      <c r="AU2259" s="35"/>
      <c r="AV2259" s="35"/>
      <c r="AX2259" s="35"/>
    </row>
    <row r="2260" customFormat="false" ht="15" hidden="false" customHeight="false" outlineLevel="0" collapsed="false">
      <c r="AU2260" s="35"/>
      <c r="AV2260" s="35"/>
      <c r="AX2260" s="35"/>
    </row>
    <row r="2261" customFormat="false" ht="15" hidden="false" customHeight="false" outlineLevel="0" collapsed="false">
      <c r="AU2261" s="35"/>
      <c r="AV2261" s="35"/>
      <c r="AX2261" s="35"/>
    </row>
    <row r="2262" customFormat="false" ht="15" hidden="false" customHeight="false" outlineLevel="0" collapsed="false">
      <c r="AU2262" s="35"/>
      <c r="AV2262" s="35"/>
      <c r="AX2262" s="35"/>
    </row>
    <row r="2263" customFormat="false" ht="15" hidden="false" customHeight="false" outlineLevel="0" collapsed="false">
      <c r="AU2263" s="35"/>
      <c r="AV2263" s="35"/>
      <c r="AX2263" s="35"/>
    </row>
    <row r="2264" customFormat="false" ht="15" hidden="false" customHeight="false" outlineLevel="0" collapsed="false">
      <c r="AU2264" s="35"/>
      <c r="AV2264" s="35"/>
      <c r="AX2264" s="35"/>
    </row>
    <row r="2265" customFormat="false" ht="15" hidden="false" customHeight="false" outlineLevel="0" collapsed="false">
      <c r="AU2265" s="35"/>
      <c r="AV2265" s="35"/>
      <c r="AX2265" s="35"/>
    </row>
    <row r="2266" customFormat="false" ht="15" hidden="false" customHeight="false" outlineLevel="0" collapsed="false">
      <c r="AU2266" s="35"/>
      <c r="AV2266" s="35"/>
      <c r="AX2266" s="35"/>
    </row>
    <row r="2267" customFormat="false" ht="15" hidden="false" customHeight="false" outlineLevel="0" collapsed="false">
      <c r="AU2267" s="35"/>
      <c r="AV2267" s="35"/>
      <c r="AX2267" s="35"/>
    </row>
    <row r="2268" customFormat="false" ht="15" hidden="false" customHeight="false" outlineLevel="0" collapsed="false">
      <c r="AU2268" s="35"/>
      <c r="AV2268" s="35"/>
      <c r="AX2268" s="35"/>
    </row>
    <row r="2269" customFormat="false" ht="15" hidden="false" customHeight="false" outlineLevel="0" collapsed="false">
      <c r="AU2269" s="35"/>
      <c r="AV2269" s="35"/>
      <c r="AX2269" s="35"/>
    </row>
    <row r="2270" customFormat="false" ht="15" hidden="false" customHeight="false" outlineLevel="0" collapsed="false">
      <c r="AU2270" s="35"/>
      <c r="AV2270" s="35"/>
      <c r="AX2270" s="35"/>
    </row>
    <row r="2271" customFormat="false" ht="15" hidden="false" customHeight="false" outlineLevel="0" collapsed="false">
      <c r="AU2271" s="35"/>
      <c r="AV2271" s="35"/>
      <c r="AX2271" s="35"/>
    </row>
    <row r="2272" customFormat="false" ht="15" hidden="false" customHeight="false" outlineLevel="0" collapsed="false">
      <c r="AU2272" s="35"/>
      <c r="AV2272" s="35"/>
      <c r="AX2272" s="35"/>
    </row>
    <row r="2273" customFormat="false" ht="15" hidden="false" customHeight="false" outlineLevel="0" collapsed="false">
      <c r="AU2273" s="35"/>
      <c r="AV2273" s="35"/>
      <c r="AX2273" s="35"/>
    </row>
    <row r="2274" customFormat="false" ht="15" hidden="false" customHeight="false" outlineLevel="0" collapsed="false">
      <c r="AU2274" s="35"/>
      <c r="AV2274" s="35"/>
      <c r="AX2274" s="35"/>
    </row>
    <row r="2275" customFormat="false" ht="15" hidden="false" customHeight="false" outlineLevel="0" collapsed="false">
      <c r="AU2275" s="35"/>
      <c r="AV2275" s="35"/>
      <c r="AX2275" s="35"/>
    </row>
    <row r="2276" customFormat="false" ht="15" hidden="false" customHeight="false" outlineLevel="0" collapsed="false">
      <c r="AU2276" s="35"/>
      <c r="AV2276" s="35"/>
      <c r="AX2276" s="35"/>
    </row>
    <row r="2277" customFormat="false" ht="15" hidden="false" customHeight="false" outlineLevel="0" collapsed="false">
      <c r="AU2277" s="35"/>
      <c r="AV2277" s="35"/>
      <c r="AX2277" s="35"/>
    </row>
    <row r="2278" customFormat="false" ht="15" hidden="false" customHeight="false" outlineLevel="0" collapsed="false">
      <c r="AU2278" s="35"/>
      <c r="AV2278" s="35"/>
      <c r="AX2278" s="35"/>
    </row>
    <row r="2279" customFormat="false" ht="15" hidden="false" customHeight="false" outlineLevel="0" collapsed="false">
      <c r="AU2279" s="35"/>
      <c r="AV2279" s="35"/>
      <c r="AX2279" s="35"/>
    </row>
    <row r="2280" customFormat="false" ht="15" hidden="false" customHeight="false" outlineLevel="0" collapsed="false">
      <c r="AU2280" s="35"/>
      <c r="AV2280" s="35"/>
      <c r="AX2280" s="35"/>
    </row>
    <row r="2281" customFormat="false" ht="15" hidden="false" customHeight="false" outlineLevel="0" collapsed="false">
      <c r="AU2281" s="35"/>
      <c r="AV2281" s="35"/>
      <c r="AX2281" s="35"/>
    </row>
    <row r="2282" customFormat="false" ht="15" hidden="false" customHeight="false" outlineLevel="0" collapsed="false">
      <c r="AU2282" s="35"/>
      <c r="AV2282" s="35"/>
      <c r="AX2282" s="35"/>
    </row>
    <row r="2283" customFormat="false" ht="15" hidden="false" customHeight="false" outlineLevel="0" collapsed="false">
      <c r="AU2283" s="35"/>
      <c r="AV2283" s="35"/>
      <c r="AX2283" s="35"/>
    </row>
    <row r="2284" customFormat="false" ht="15" hidden="false" customHeight="false" outlineLevel="0" collapsed="false">
      <c r="AU2284" s="35"/>
      <c r="AV2284" s="35"/>
      <c r="AX2284" s="35"/>
    </row>
    <row r="2285" customFormat="false" ht="15" hidden="false" customHeight="false" outlineLevel="0" collapsed="false">
      <c r="AU2285" s="35"/>
      <c r="AV2285" s="35"/>
      <c r="AX2285" s="35"/>
    </row>
    <row r="2286" customFormat="false" ht="15" hidden="false" customHeight="false" outlineLevel="0" collapsed="false">
      <c r="AU2286" s="35"/>
      <c r="AV2286" s="35"/>
      <c r="AX2286" s="35"/>
    </row>
    <row r="2287" customFormat="false" ht="15" hidden="false" customHeight="false" outlineLevel="0" collapsed="false">
      <c r="AU2287" s="35"/>
      <c r="AV2287" s="35"/>
      <c r="AX2287" s="35"/>
    </row>
    <row r="2288" customFormat="false" ht="15" hidden="false" customHeight="false" outlineLevel="0" collapsed="false">
      <c r="AU2288" s="35"/>
      <c r="AV2288" s="35"/>
      <c r="AX2288" s="35"/>
    </row>
    <row r="2289" customFormat="false" ht="15" hidden="false" customHeight="false" outlineLevel="0" collapsed="false">
      <c r="AU2289" s="35"/>
      <c r="AV2289" s="35"/>
      <c r="AX2289" s="35"/>
    </row>
    <row r="2290" customFormat="false" ht="15" hidden="false" customHeight="false" outlineLevel="0" collapsed="false">
      <c r="AU2290" s="35"/>
      <c r="AV2290" s="35"/>
      <c r="AX2290" s="35"/>
    </row>
    <row r="2291" customFormat="false" ht="15" hidden="false" customHeight="false" outlineLevel="0" collapsed="false">
      <c r="AU2291" s="35"/>
      <c r="AV2291" s="35"/>
      <c r="AX2291" s="35"/>
    </row>
    <row r="2292" customFormat="false" ht="15" hidden="false" customHeight="false" outlineLevel="0" collapsed="false">
      <c r="AU2292" s="35"/>
      <c r="AV2292" s="35"/>
      <c r="AX2292" s="35"/>
    </row>
    <row r="2293" customFormat="false" ht="15" hidden="false" customHeight="false" outlineLevel="0" collapsed="false">
      <c r="AU2293" s="35"/>
      <c r="AV2293" s="35"/>
      <c r="AX2293" s="35"/>
    </row>
    <row r="2294" customFormat="false" ht="15" hidden="false" customHeight="false" outlineLevel="0" collapsed="false">
      <c r="AU2294" s="35"/>
      <c r="AV2294" s="35"/>
      <c r="AX2294" s="35"/>
    </row>
    <row r="2295" customFormat="false" ht="15" hidden="false" customHeight="false" outlineLevel="0" collapsed="false">
      <c r="AU2295" s="35"/>
      <c r="AV2295" s="35"/>
      <c r="AX2295" s="35"/>
    </row>
    <row r="2296" customFormat="false" ht="15" hidden="false" customHeight="false" outlineLevel="0" collapsed="false">
      <c r="AU2296" s="35"/>
      <c r="AV2296" s="35"/>
      <c r="AX2296" s="35"/>
    </row>
    <row r="2297" customFormat="false" ht="15" hidden="false" customHeight="false" outlineLevel="0" collapsed="false">
      <c r="AU2297" s="35"/>
      <c r="AV2297" s="35"/>
      <c r="AX2297" s="35"/>
    </row>
    <row r="2298" customFormat="false" ht="15" hidden="false" customHeight="false" outlineLevel="0" collapsed="false">
      <c r="AU2298" s="35"/>
      <c r="AV2298" s="35"/>
      <c r="AX2298" s="35"/>
    </row>
    <row r="2299" customFormat="false" ht="15" hidden="false" customHeight="false" outlineLevel="0" collapsed="false">
      <c r="AU2299" s="35"/>
      <c r="AV2299" s="35"/>
      <c r="AX2299" s="35"/>
    </row>
    <row r="2300" customFormat="false" ht="15" hidden="false" customHeight="false" outlineLevel="0" collapsed="false">
      <c r="AU2300" s="35"/>
      <c r="AV2300" s="35"/>
      <c r="AX2300" s="35"/>
    </row>
    <row r="2301" customFormat="false" ht="15" hidden="false" customHeight="false" outlineLevel="0" collapsed="false">
      <c r="AU2301" s="35"/>
      <c r="AV2301" s="35"/>
      <c r="AX2301" s="35"/>
    </row>
    <row r="2302" customFormat="false" ht="15" hidden="false" customHeight="false" outlineLevel="0" collapsed="false">
      <c r="AU2302" s="35"/>
      <c r="AV2302" s="35"/>
      <c r="AX2302" s="35"/>
    </row>
    <row r="2303" customFormat="false" ht="15" hidden="false" customHeight="false" outlineLevel="0" collapsed="false">
      <c r="AU2303" s="35"/>
      <c r="AV2303" s="35"/>
      <c r="AX2303" s="35"/>
    </row>
    <row r="2304" customFormat="false" ht="15" hidden="false" customHeight="false" outlineLevel="0" collapsed="false">
      <c r="AU2304" s="35"/>
      <c r="AV2304" s="35"/>
      <c r="AX2304" s="35"/>
    </row>
    <row r="2305" customFormat="false" ht="15" hidden="false" customHeight="false" outlineLevel="0" collapsed="false">
      <c r="AU2305" s="35"/>
      <c r="AV2305" s="35"/>
      <c r="AX2305" s="35"/>
    </row>
    <row r="2306" customFormat="false" ht="15" hidden="false" customHeight="false" outlineLevel="0" collapsed="false">
      <c r="AU2306" s="35"/>
      <c r="AV2306" s="35"/>
      <c r="AX2306" s="35"/>
    </row>
    <row r="2307" customFormat="false" ht="15" hidden="false" customHeight="false" outlineLevel="0" collapsed="false">
      <c r="AU2307" s="35"/>
      <c r="AV2307" s="35"/>
      <c r="AX2307" s="35"/>
    </row>
    <row r="2308" customFormat="false" ht="15" hidden="false" customHeight="false" outlineLevel="0" collapsed="false">
      <c r="AU2308" s="35"/>
      <c r="AV2308" s="35"/>
      <c r="AX2308" s="35"/>
    </row>
    <row r="2309" customFormat="false" ht="15" hidden="false" customHeight="false" outlineLevel="0" collapsed="false">
      <c r="AU2309" s="35"/>
      <c r="AV2309" s="35"/>
      <c r="AX2309" s="35"/>
    </row>
    <row r="2310" customFormat="false" ht="15" hidden="false" customHeight="false" outlineLevel="0" collapsed="false">
      <c r="AU2310" s="35"/>
      <c r="AV2310" s="35"/>
      <c r="AX2310" s="35"/>
    </row>
    <row r="2311" customFormat="false" ht="15" hidden="false" customHeight="false" outlineLevel="0" collapsed="false">
      <c r="AU2311" s="35"/>
      <c r="AV2311" s="35"/>
      <c r="AX2311" s="35"/>
    </row>
    <row r="2312" customFormat="false" ht="15" hidden="false" customHeight="false" outlineLevel="0" collapsed="false">
      <c r="AU2312" s="35"/>
      <c r="AV2312" s="35"/>
      <c r="AX2312" s="35"/>
    </row>
    <row r="2313" customFormat="false" ht="15" hidden="false" customHeight="false" outlineLevel="0" collapsed="false">
      <c r="AU2313" s="35"/>
      <c r="AV2313" s="35"/>
      <c r="AX2313" s="35"/>
    </row>
    <row r="2314" customFormat="false" ht="15" hidden="false" customHeight="false" outlineLevel="0" collapsed="false">
      <c r="AU2314" s="35"/>
      <c r="AV2314" s="35"/>
      <c r="AX2314" s="35"/>
    </row>
    <row r="2315" customFormat="false" ht="15" hidden="false" customHeight="false" outlineLevel="0" collapsed="false">
      <c r="AU2315" s="35"/>
      <c r="AV2315" s="35"/>
      <c r="AX2315" s="35"/>
    </row>
    <row r="2316" customFormat="false" ht="15" hidden="false" customHeight="false" outlineLevel="0" collapsed="false">
      <c r="AU2316" s="35"/>
      <c r="AV2316" s="35"/>
      <c r="AX2316" s="35"/>
    </row>
    <row r="2317" customFormat="false" ht="15" hidden="false" customHeight="false" outlineLevel="0" collapsed="false">
      <c r="AU2317" s="35"/>
      <c r="AV2317" s="35"/>
      <c r="AX2317" s="35"/>
    </row>
    <row r="2318" customFormat="false" ht="15" hidden="false" customHeight="false" outlineLevel="0" collapsed="false">
      <c r="AU2318" s="35"/>
      <c r="AV2318" s="35"/>
      <c r="AX2318" s="35"/>
    </row>
    <row r="2319" customFormat="false" ht="15" hidden="false" customHeight="false" outlineLevel="0" collapsed="false">
      <c r="AU2319" s="35"/>
      <c r="AV2319" s="35"/>
      <c r="AX2319" s="35"/>
    </row>
    <row r="2320" customFormat="false" ht="15" hidden="false" customHeight="false" outlineLevel="0" collapsed="false">
      <c r="AU2320" s="35"/>
      <c r="AV2320" s="35"/>
      <c r="AX2320" s="35"/>
    </row>
    <row r="2321" customFormat="false" ht="15" hidden="false" customHeight="false" outlineLevel="0" collapsed="false">
      <c r="AU2321" s="35"/>
      <c r="AV2321" s="35"/>
      <c r="AX2321" s="35"/>
    </row>
    <row r="2322" customFormat="false" ht="15" hidden="false" customHeight="false" outlineLevel="0" collapsed="false">
      <c r="AU2322" s="35"/>
      <c r="AV2322" s="35"/>
      <c r="AX2322" s="35"/>
    </row>
    <row r="2323" customFormat="false" ht="15" hidden="false" customHeight="false" outlineLevel="0" collapsed="false">
      <c r="AU2323" s="35"/>
      <c r="AV2323" s="35"/>
      <c r="AX2323" s="35"/>
    </row>
    <row r="2324" customFormat="false" ht="15" hidden="false" customHeight="false" outlineLevel="0" collapsed="false">
      <c r="AU2324" s="35"/>
      <c r="AV2324" s="35"/>
      <c r="AX2324" s="35"/>
    </row>
    <row r="2325" customFormat="false" ht="15" hidden="false" customHeight="false" outlineLevel="0" collapsed="false">
      <c r="AU2325" s="35"/>
      <c r="AV2325" s="35"/>
      <c r="AX2325" s="35"/>
    </row>
    <row r="2326" customFormat="false" ht="15" hidden="false" customHeight="false" outlineLevel="0" collapsed="false">
      <c r="AU2326" s="35"/>
      <c r="AV2326" s="35"/>
      <c r="AX2326" s="35"/>
    </row>
    <row r="2327" customFormat="false" ht="15" hidden="false" customHeight="false" outlineLevel="0" collapsed="false">
      <c r="AU2327" s="35"/>
      <c r="AV2327" s="35"/>
      <c r="AX2327" s="35"/>
    </row>
    <row r="2328" customFormat="false" ht="15" hidden="false" customHeight="false" outlineLevel="0" collapsed="false">
      <c r="AU2328" s="35"/>
      <c r="AV2328" s="35"/>
      <c r="AX2328" s="35"/>
    </row>
    <row r="2329" customFormat="false" ht="15" hidden="false" customHeight="false" outlineLevel="0" collapsed="false">
      <c r="AU2329" s="35"/>
      <c r="AV2329" s="35"/>
      <c r="AX2329" s="35"/>
    </row>
    <row r="2330" customFormat="false" ht="15" hidden="false" customHeight="false" outlineLevel="0" collapsed="false">
      <c r="AU2330" s="35"/>
      <c r="AV2330" s="35"/>
      <c r="AX2330" s="35"/>
    </row>
    <row r="2331" customFormat="false" ht="15" hidden="false" customHeight="false" outlineLevel="0" collapsed="false">
      <c r="AU2331" s="35"/>
      <c r="AV2331" s="35"/>
      <c r="AX2331" s="35"/>
    </row>
    <row r="2332" customFormat="false" ht="15" hidden="false" customHeight="false" outlineLevel="0" collapsed="false">
      <c r="AU2332" s="35"/>
      <c r="AV2332" s="35"/>
      <c r="AX2332" s="35"/>
    </row>
    <row r="2333" customFormat="false" ht="15" hidden="false" customHeight="false" outlineLevel="0" collapsed="false">
      <c r="AU2333" s="35"/>
      <c r="AV2333" s="35"/>
      <c r="AX2333" s="35"/>
    </row>
    <row r="2334" customFormat="false" ht="15" hidden="false" customHeight="false" outlineLevel="0" collapsed="false">
      <c r="AU2334" s="35"/>
      <c r="AV2334" s="35"/>
      <c r="AX2334" s="35"/>
    </row>
    <row r="2335" customFormat="false" ht="15" hidden="false" customHeight="false" outlineLevel="0" collapsed="false">
      <c r="AU2335" s="35"/>
      <c r="AV2335" s="35"/>
      <c r="AX2335" s="35"/>
    </row>
    <row r="2336" customFormat="false" ht="15" hidden="false" customHeight="false" outlineLevel="0" collapsed="false">
      <c r="AU2336" s="35"/>
      <c r="AV2336" s="35"/>
      <c r="AX2336" s="35"/>
    </row>
    <row r="2337" customFormat="false" ht="15" hidden="false" customHeight="false" outlineLevel="0" collapsed="false">
      <c r="AU2337" s="35"/>
      <c r="AV2337" s="35"/>
      <c r="AX2337" s="35"/>
    </row>
    <row r="2338" customFormat="false" ht="15" hidden="false" customHeight="false" outlineLevel="0" collapsed="false">
      <c r="AU2338" s="35"/>
      <c r="AV2338" s="35"/>
      <c r="AX2338" s="35"/>
    </row>
    <row r="2339" customFormat="false" ht="15" hidden="false" customHeight="false" outlineLevel="0" collapsed="false">
      <c r="AU2339" s="35"/>
      <c r="AV2339" s="35"/>
      <c r="AX2339" s="35"/>
    </row>
    <row r="2340" customFormat="false" ht="15" hidden="false" customHeight="false" outlineLevel="0" collapsed="false">
      <c r="AU2340" s="35"/>
      <c r="AV2340" s="35"/>
      <c r="AX2340" s="35"/>
    </row>
    <row r="2341" customFormat="false" ht="15" hidden="false" customHeight="false" outlineLevel="0" collapsed="false">
      <c r="AU2341" s="35"/>
      <c r="AV2341" s="35"/>
      <c r="AX2341" s="35"/>
    </row>
    <row r="2342" customFormat="false" ht="15" hidden="false" customHeight="false" outlineLevel="0" collapsed="false">
      <c r="AU2342" s="35"/>
      <c r="AV2342" s="35"/>
      <c r="AX2342" s="35"/>
    </row>
    <row r="2343" customFormat="false" ht="15" hidden="false" customHeight="false" outlineLevel="0" collapsed="false">
      <c r="AU2343" s="35"/>
      <c r="AV2343" s="35"/>
      <c r="AX2343" s="35"/>
    </row>
    <row r="2344" customFormat="false" ht="15" hidden="false" customHeight="false" outlineLevel="0" collapsed="false">
      <c r="AU2344" s="35"/>
      <c r="AV2344" s="35"/>
      <c r="AX2344" s="35"/>
    </row>
    <row r="2345" customFormat="false" ht="15" hidden="false" customHeight="false" outlineLevel="0" collapsed="false">
      <c r="AU2345" s="35"/>
      <c r="AV2345" s="35"/>
      <c r="AX2345" s="35"/>
    </row>
    <row r="2346" customFormat="false" ht="15" hidden="false" customHeight="false" outlineLevel="0" collapsed="false">
      <c r="AU2346" s="35"/>
      <c r="AV2346" s="35"/>
      <c r="AX2346" s="35"/>
    </row>
    <row r="2347" customFormat="false" ht="15" hidden="false" customHeight="false" outlineLevel="0" collapsed="false">
      <c r="AU2347" s="35"/>
      <c r="AV2347" s="35"/>
      <c r="AX2347" s="35"/>
    </row>
    <row r="2348" customFormat="false" ht="15" hidden="false" customHeight="false" outlineLevel="0" collapsed="false">
      <c r="AU2348" s="35"/>
      <c r="AV2348" s="35"/>
      <c r="AX2348" s="35"/>
    </row>
    <row r="2349" customFormat="false" ht="15" hidden="false" customHeight="false" outlineLevel="0" collapsed="false">
      <c r="AU2349" s="35"/>
      <c r="AV2349" s="35"/>
      <c r="AX2349" s="35"/>
    </row>
    <row r="2350" customFormat="false" ht="15" hidden="false" customHeight="false" outlineLevel="0" collapsed="false">
      <c r="AU2350" s="35"/>
      <c r="AV2350" s="35"/>
      <c r="AX2350" s="35"/>
    </row>
    <row r="2351" customFormat="false" ht="15" hidden="false" customHeight="false" outlineLevel="0" collapsed="false">
      <c r="AU2351" s="35"/>
      <c r="AV2351" s="35"/>
      <c r="AX2351" s="35"/>
    </row>
    <row r="2352" customFormat="false" ht="15" hidden="false" customHeight="false" outlineLevel="0" collapsed="false">
      <c r="AU2352" s="35"/>
      <c r="AV2352" s="35"/>
      <c r="AX2352" s="35"/>
    </row>
    <row r="2353" customFormat="false" ht="15" hidden="false" customHeight="false" outlineLevel="0" collapsed="false">
      <c r="AU2353" s="35"/>
      <c r="AV2353" s="35"/>
      <c r="AX2353" s="35"/>
    </row>
    <row r="2354" customFormat="false" ht="15" hidden="false" customHeight="false" outlineLevel="0" collapsed="false">
      <c r="AU2354" s="35"/>
      <c r="AV2354" s="35"/>
      <c r="AX2354" s="35"/>
    </row>
    <row r="2355" customFormat="false" ht="15" hidden="false" customHeight="false" outlineLevel="0" collapsed="false">
      <c r="AU2355" s="35"/>
      <c r="AV2355" s="35"/>
      <c r="AX2355" s="35"/>
    </row>
    <row r="2356" customFormat="false" ht="15" hidden="false" customHeight="false" outlineLevel="0" collapsed="false">
      <c r="AU2356" s="35"/>
      <c r="AV2356" s="35"/>
      <c r="AX2356" s="35"/>
    </row>
    <row r="2357" customFormat="false" ht="15" hidden="false" customHeight="false" outlineLevel="0" collapsed="false">
      <c r="AU2357" s="35"/>
      <c r="AV2357" s="35"/>
      <c r="AX2357" s="35"/>
    </row>
    <row r="2358" customFormat="false" ht="15" hidden="false" customHeight="false" outlineLevel="0" collapsed="false">
      <c r="AU2358" s="35"/>
      <c r="AV2358" s="35"/>
      <c r="AX2358" s="35"/>
    </row>
    <row r="2359" customFormat="false" ht="15" hidden="false" customHeight="false" outlineLevel="0" collapsed="false">
      <c r="AU2359" s="35"/>
      <c r="AV2359" s="35"/>
      <c r="AX2359" s="35"/>
    </row>
    <row r="2360" customFormat="false" ht="15" hidden="false" customHeight="false" outlineLevel="0" collapsed="false">
      <c r="AU2360" s="35"/>
      <c r="AV2360" s="35"/>
      <c r="AX2360" s="35"/>
    </row>
    <row r="2361" customFormat="false" ht="15" hidden="false" customHeight="false" outlineLevel="0" collapsed="false">
      <c r="AU2361" s="35"/>
      <c r="AV2361" s="35"/>
      <c r="AX2361" s="35"/>
    </row>
    <row r="2362" customFormat="false" ht="15" hidden="false" customHeight="false" outlineLevel="0" collapsed="false">
      <c r="AU2362" s="35"/>
      <c r="AV2362" s="35"/>
      <c r="AX2362" s="35"/>
    </row>
    <row r="2363" customFormat="false" ht="15" hidden="false" customHeight="false" outlineLevel="0" collapsed="false">
      <c r="AU2363" s="35"/>
      <c r="AV2363" s="35"/>
      <c r="AX2363" s="35"/>
    </row>
    <row r="2364" customFormat="false" ht="15" hidden="false" customHeight="false" outlineLevel="0" collapsed="false">
      <c r="AU2364" s="35"/>
      <c r="AV2364" s="35"/>
      <c r="AX2364" s="35"/>
    </row>
    <row r="2365" customFormat="false" ht="15" hidden="false" customHeight="false" outlineLevel="0" collapsed="false">
      <c r="AU2365" s="35"/>
      <c r="AV2365" s="35"/>
      <c r="AX2365" s="35"/>
    </row>
    <row r="2366" customFormat="false" ht="15" hidden="false" customHeight="false" outlineLevel="0" collapsed="false">
      <c r="AU2366" s="35"/>
      <c r="AV2366" s="35"/>
      <c r="AX2366" s="35"/>
    </row>
    <row r="2367" customFormat="false" ht="15" hidden="false" customHeight="false" outlineLevel="0" collapsed="false">
      <c r="AU2367" s="35"/>
      <c r="AV2367" s="35"/>
      <c r="AX2367" s="35"/>
    </row>
    <row r="2368" customFormat="false" ht="15" hidden="false" customHeight="false" outlineLevel="0" collapsed="false">
      <c r="AU2368" s="35"/>
      <c r="AV2368" s="35"/>
      <c r="AX2368" s="35"/>
    </row>
    <row r="2369" customFormat="false" ht="15" hidden="false" customHeight="false" outlineLevel="0" collapsed="false">
      <c r="AU2369" s="35"/>
      <c r="AV2369" s="35"/>
      <c r="AX2369" s="35"/>
    </row>
    <row r="2370" customFormat="false" ht="15" hidden="false" customHeight="false" outlineLevel="0" collapsed="false">
      <c r="AU2370" s="35"/>
      <c r="AV2370" s="35"/>
      <c r="AX2370" s="35"/>
    </row>
    <row r="2371" customFormat="false" ht="15" hidden="false" customHeight="false" outlineLevel="0" collapsed="false">
      <c r="AU2371" s="35"/>
      <c r="AV2371" s="35"/>
      <c r="AX2371" s="35"/>
    </row>
    <row r="2372" customFormat="false" ht="15" hidden="false" customHeight="false" outlineLevel="0" collapsed="false">
      <c r="AU2372" s="35"/>
      <c r="AV2372" s="35"/>
      <c r="AX2372" s="35"/>
    </row>
    <row r="2373" customFormat="false" ht="15" hidden="false" customHeight="false" outlineLevel="0" collapsed="false">
      <c r="AU2373" s="35"/>
      <c r="AV2373" s="35"/>
      <c r="AX2373" s="35"/>
    </row>
    <row r="2374" customFormat="false" ht="15" hidden="false" customHeight="false" outlineLevel="0" collapsed="false">
      <c r="AU2374" s="35"/>
      <c r="AV2374" s="35"/>
      <c r="AX2374" s="35"/>
    </row>
    <row r="2375" customFormat="false" ht="15" hidden="false" customHeight="false" outlineLevel="0" collapsed="false">
      <c r="AU2375" s="35"/>
      <c r="AV2375" s="35"/>
      <c r="AX2375" s="35"/>
    </row>
    <row r="2376" customFormat="false" ht="15" hidden="false" customHeight="false" outlineLevel="0" collapsed="false">
      <c r="AU2376" s="35"/>
      <c r="AV2376" s="35"/>
      <c r="AX2376" s="35"/>
    </row>
    <row r="2377" customFormat="false" ht="15" hidden="false" customHeight="false" outlineLevel="0" collapsed="false">
      <c r="AU2377" s="35"/>
      <c r="AV2377" s="35"/>
      <c r="AX2377" s="35"/>
    </row>
    <row r="2378" customFormat="false" ht="15" hidden="false" customHeight="false" outlineLevel="0" collapsed="false">
      <c r="AU2378" s="35"/>
      <c r="AV2378" s="35"/>
      <c r="AX2378" s="35"/>
    </row>
    <row r="2379" customFormat="false" ht="15" hidden="false" customHeight="false" outlineLevel="0" collapsed="false">
      <c r="AU2379" s="35"/>
      <c r="AV2379" s="35"/>
      <c r="AX2379" s="35"/>
    </row>
    <row r="2380" customFormat="false" ht="15" hidden="false" customHeight="false" outlineLevel="0" collapsed="false">
      <c r="AU2380" s="35"/>
      <c r="AV2380" s="35"/>
      <c r="AX2380" s="35"/>
    </row>
    <row r="2381" customFormat="false" ht="15" hidden="false" customHeight="false" outlineLevel="0" collapsed="false">
      <c r="AU2381" s="35"/>
      <c r="AV2381" s="35"/>
      <c r="AX2381" s="35"/>
    </row>
    <row r="2382" customFormat="false" ht="15" hidden="false" customHeight="false" outlineLevel="0" collapsed="false">
      <c r="AU2382" s="35"/>
      <c r="AV2382" s="35"/>
      <c r="AX2382" s="35"/>
    </row>
    <row r="2383" customFormat="false" ht="15" hidden="false" customHeight="false" outlineLevel="0" collapsed="false">
      <c r="AU2383" s="35"/>
      <c r="AV2383" s="35"/>
      <c r="AX2383" s="35"/>
    </row>
    <row r="2384" customFormat="false" ht="15" hidden="false" customHeight="false" outlineLevel="0" collapsed="false">
      <c r="AU2384" s="35"/>
      <c r="AV2384" s="35"/>
      <c r="AX2384" s="35"/>
    </row>
    <row r="2385" customFormat="false" ht="15" hidden="false" customHeight="false" outlineLevel="0" collapsed="false">
      <c r="AU2385" s="35"/>
      <c r="AV2385" s="35"/>
      <c r="AX2385" s="35"/>
    </row>
    <row r="2386" customFormat="false" ht="15" hidden="false" customHeight="false" outlineLevel="0" collapsed="false">
      <c r="AU2386" s="35"/>
      <c r="AV2386" s="35"/>
      <c r="AX2386" s="35"/>
    </row>
    <row r="2387" customFormat="false" ht="15" hidden="false" customHeight="false" outlineLevel="0" collapsed="false">
      <c r="AU2387" s="35"/>
      <c r="AV2387" s="35"/>
      <c r="AX2387" s="35"/>
    </row>
    <row r="2388" customFormat="false" ht="15" hidden="false" customHeight="false" outlineLevel="0" collapsed="false">
      <c r="AU2388" s="35"/>
      <c r="AV2388" s="35"/>
      <c r="AX2388" s="35"/>
    </row>
    <row r="2389" customFormat="false" ht="15" hidden="false" customHeight="false" outlineLevel="0" collapsed="false">
      <c r="AU2389" s="35"/>
      <c r="AV2389" s="35"/>
      <c r="AX2389" s="35"/>
    </row>
    <row r="2390" customFormat="false" ht="15" hidden="false" customHeight="false" outlineLevel="0" collapsed="false">
      <c r="AU2390" s="35"/>
      <c r="AV2390" s="35"/>
      <c r="AX2390" s="35"/>
    </row>
    <row r="2391" customFormat="false" ht="15" hidden="false" customHeight="false" outlineLevel="0" collapsed="false">
      <c r="AU2391" s="35"/>
      <c r="AV2391" s="35"/>
      <c r="AX2391" s="35"/>
    </row>
    <row r="2392" customFormat="false" ht="15" hidden="false" customHeight="false" outlineLevel="0" collapsed="false">
      <c r="AU2392" s="35"/>
      <c r="AV2392" s="35"/>
      <c r="AX2392" s="35"/>
    </row>
    <row r="2393" customFormat="false" ht="15" hidden="false" customHeight="false" outlineLevel="0" collapsed="false">
      <c r="AU2393" s="35"/>
      <c r="AV2393" s="35"/>
      <c r="AX2393" s="35"/>
    </row>
    <row r="2394" customFormat="false" ht="15" hidden="false" customHeight="false" outlineLevel="0" collapsed="false">
      <c r="AU2394" s="35"/>
      <c r="AV2394" s="35"/>
      <c r="AX2394" s="35"/>
    </row>
    <row r="2395" customFormat="false" ht="15" hidden="false" customHeight="false" outlineLevel="0" collapsed="false">
      <c r="AU2395" s="35"/>
      <c r="AV2395" s="35"/>
      <c r="AX2395" s="35"/>
    </row>
    <row r="2396" customFormat="false" ht="15" hidden="false" customHeight="false" outlineLevel="0" collapsed="false">
      <c r="AU2396" s="35"/>
      <c r="AV2396" s="35"/>
      <c r="AX2396" s="35"/>
    </row>
    <row r="2397" customFormat="false" ht="15" hidden="false" customHeight="false" outlineLevel="0" collapsed="false">
      <c r="AU2397" s="35"/>
      <c r="AV2397" s="35"/>
      <c r="AX2397" s="35"/>
    </row>
    <row r="2398" customFormat="false" ht="15" hidden="false" customHeight="false" outlineLevel="0" collapsed="false">
      <c r="AU2398" s="35"/>
      <c r="AV2398" s="35"/>
      <c r="AX2398" s="35"/>
    </row>
    <row r="2399" customFormat="false" ht="15" hidden="false" customHeight="false" outlineLevel="0" collapsed="false">
      <c r="AU2399" s="35"/>
      <c r="AV2399" s="35"/>
      <c r="AX2399" s="35"/>
    </row>
    <row r="2400" customFormat="false" ht="15" hidden="false" customHeight="false" outlineLevel="0" collapsed="false">
      <c r="AU2400" s="35"/>
      <c r="AV2400" s="35"/>
      <c r="AX2400" s="35"/>
    </row>
    <row r="2401" customFormat="false" ht="15" hidden="false" customHeight="false" outlineLevel="0" collapsed="false">
      <c r="AU2401" s="35"/>
      <c r="AV2401" s="35"/>
      <c r="AX2401" s="35"/>
    </row>
    <row r="2402" customFormat="false" ht="15" hidden="false" customHeight="false" outlineLevel="0" collapsed="false">
      <c r="AU2402" s="35"/>
      <c r="AV2402" s="35"/>
      <c r="AX2402" s="35"/>
    </row>
    <row r="2403" customFormat="false" ht="15" hidden="false" customHeight="false" outlineLevel="0" collapsed="false">
      <c r="AU2403" s="35"/>
      <c r="AV2403" s="35"/>
      <c r="AX2403" s="35"/>
    </row>
    <row r="2404" customFormat="false" ht="15" hidden="false" customHeight="false" outlineLevel="0" collapsed="false">
      <c r="AU2404" s="35"/>
      <c r="AV2404" s="35"/>
      <c r="AX2404" s="35"/>
    </row>
    <row r="2405" customFormat="false" ht="15" hidden="false" customHeight="false" outlineLevel="0" collapsed="false">
      <c r="AU2405" s="35"/>
      <c r="AV2405" s="35"/>
      <c r="AX2405" s="35"/>
    </row>
    <row r="2406" customFormat="false" ht="15" hidden="false" customHeight="false" outlineLevel="0" collapsed="false">
      <c r="AU2406" s="35"/>
      <c r="AV2406" s="35"/>
      <c r="AX2406" s="35"/>
    </row>
    <row r="2407" customFormat="false" ht="15" hidden="false" customHeight="false" outlineLevel="0" collapsed="false">
      <c r="AU2407" s="35"/>
      <c r="AV2407" s="35"/>
      <c r="AX2407" s="35"/>
    </row>
    <row r="2408" customFormat="false" ht="15" hidden="false" customHeight="false" outlineLevel="0" collapsed="false">
      <c r="AU2408" s="35"/>
      <c r="AV2408" s="35"/>
      <c r="AX2408" s="35"/>
    </row>
    <row r="2409" customFormat="false" ht="15" hidden="false" customHeight="false" outlineLevel="0" collapsed="false">
      <c r="AU2409" s="35"/>
      <c r="AV2409" s="35"/>
      <c r="AX2409" s="35"/>
    </row>
    <row r="2410" customFormat="false" ht="15" hidden="false" customHeight="false" outlineLevel="0" collapsed="false">
      <c r="AU2410" s="35"/>
      <c r="AV2410" s="35"/>
      <c r="AX2410" s="35"/>
    </row>
    <row r="2411" customFormat="false" ht="15" hidden="false" customHeight="false" outlineLevel="0" collapsed="false">
      <c r="AU2411" s="35"/>
      <c r="AV2411" s="35"/>
      <c r="AX2411" s="35"/>
    </row>
    <row r="2412" customFormat="false" ht="15" hidden="false" customHeight="false" outlineLevel="0" collapsed="false">
      <c r="AU2412" s="35"/>
      <c r="AV2412" s="35"/>
      <c r="AX2412" s="35"/>
    </row>
    <row r="2413" customFormat="false" ht="15" hidden="false" customHeight="false" outlineLevel="0" collapsed="false">
      <c r="AU2413" s="35"/>
      <c r="AV2413" s="35"/>
      <c r="AX2413" s="35"/>
    </row>
    <row r="2414" customFormat="false" ht="15" hidden="false" customHeight="false" outlineLevel="0" collapsed="false">
      <c r="AU2414" s="35"/>
      <c r="AV2414" s="35"/>
      <c r="AX2414" s="35"/>
    </row>
    <row r="2415" customFormat="false" ht="15" hidden="false" customHeight="false" outlineLevel="0" collapsed="false">
      <c r="AU2415" s="35"/>
      <c r="AV2415" s="35"/>
      <c r="AX2415" s="35"/>
    </row>
    <row r="2416" customFormat="false" ht="15" hidden="false" customHeight="false" outlineLevel="0" collapsed="false">
      <c r="AU2416" s="35"/>
      <c r="AV2416" s="35"/>
      <c r="AX2416" s="35"/>
    </row>
    <row r="2417" customFormat="false" ht="15" hidden="false" customHeight="false" outlineLevel="0" collapsed="false">
      <c r="AU2417" s="35"/>
      <c r="AV2417" s="35"/>
      <c r="AX2417" s="35"/>
    </row>
    <row r="2418" customFormat="false" ht="15" hidden="false" customHeight="false" outlineLevel="0" collapsed="false">
      <c r="AU2418" s="35"/>
      <c r="AV2418" s="35"/>
      <c r="AX2418" s="35"/>
    </row>
    <row r="2419" customFormat="false" ht="15" hidden="false" customHeight="false" outlineLevel="0" collapsed="false">
      <c r="AU2419" s="35"/>
      <c r="AV2419" s="35"/>
      <c r="AX2419" s="35"/>
    </row>
    <row r="2420" customFormat="false" ht="15" hidden="false" customHeight="false" outlineLevel="0" collapsed="false">
      <c r="AU2420" s="35"/>
      <c r="AV2420" s="35"/>
      <c r="AX2420" s="35"/>
    </row>
    <row r="2421" customFormat="false" ht="15" hidden="false" customHeight="false" outlineLevel="0" collapsed="false">
      <c r="AU2421" s="35"/>
      <c r="AV2421" s="35"/>
      <c r="AX2421" s="35"/>
    </row>
    <row r="2422" customFormat="false" ht="15" hidden="false" customHeight="false" outlineLevel="0" collapsed="false">
      <c r="AU2422" s="35"/>
      <c r="AV2422" s="35"/>
      <c r="AX2422" s="35"/>
    </row>
    <row r="2423" customFormat="false" ht="15" hidden="false" customHeight="false" outlineLevel="0" collapsed="false">
      <c r="AU2423" s="35"/>
      <c r="AV2423" s="35"/>
      <c r="AX2423" s="35"/>
    </row>
    <row r="2424" customFormat="false" ht="15" hidden="false" customHeight="false" outlineLevel="0" collapsed="false">
      <c r="AU2424" s="35"/>
      <c r="AV2424" s="35"/>
      <c r="AX2424" s="35"/>
    </row>
    <row r="2425" customFormat="false" ht="15" hidden="false" customHeight="false" outlineLevel="0" collapsed="false">
      <c r="AU2425" s="35"/>
      <c r="AV2425" s="35"/>
      <c r="AX2425" s="35"/>
    </row>
    <row r="2426" customFormat="false" ht="15" hidden="false" customHeight="false" outlineLevel="0" collapsed="false">
      <c r="AU2426" s="35"/>
      <c r="AV2426" s="35"/>
      <c r="AX2426" s="35"/>
    </row>
    <row r="2427" customFormat="false" ht="15" hidden="false" customHeight="false" outlineLevel="0" collapsed="false">
      <c r="AU2427" s="35"/>
      <c r="AV2427" s="35"/>
      <c r="AX2427" s="35"/>
    </row>
    <row r="2428" customFormat="false" ht="15" hidden="false" customHeight="false" outlineLevel="0" collapsed="false">
      <c r="AU2428" s="35"/>
      <c r="AV2428" s="35"/>
      <c r="AX2428" s="35"/>
    </row>
    <row r="2429" customFormat="false" ht="15" hidden="false" customHeight="false" outlineLevel="0" collapsed="false">
      <c r="AU2429" s="35"/>
      <c r="AV2429" s="35"/>
      <c r="AX2429" s="35"/>
    </row>
    <row r="2430" customFormat="false" ht="15" hidden="false" customHeight="false" outlineLevel="0" collapsed="false">
      <c r="AU2430" s="35"/>
      <c r="AV2430" s="35"/>
      <c r="AX2430" s="35"/>
    </row>
    <row r="2431" customFormat="false" ht="15" hidden="false" customHeight="false" outlineLevel="0" collapsed="false">
      <c r="AU2431" s="35"/>
      <c r="AV2431" s="35"/>
      <c r="AX2431" s="35"/>
    </row>
    <row r="2432" customFormat="false" ht="15" hidden="false" customHeight="false" outlineLevel="0" collapsed="false">
      <c r="AU2432" s="35"/>
      <c r="AV2432" s="35"/>
      <c r="AX2432" s="35"/>
    </row>
    <row r="2433" customFormat="false" ht="15" hidden="false" customHeight="false" outlineLevel="0" collapsed="false">
      <c r="AU2433" s="35"/>
      <c r="AV2433" s="35"/>
      <c r="AX2433" s="35"/>
    </row>
    <row r="2434" customFormat="false" ht="15" hidden="false" customHeight="false" outlineLevel="0" collapsed="false">
      <c r="AU2434" s="35"/>
      <c r="AV2434" s="35"/>
      <c r="AX2434" s="35"/>
    </row>
    <row r="2435" customFormat="false" ht="15" hidden="false" customHeight="false" outlineLevel="0" collapsed="false">
      <c r="AU2435" s="35"/>
      <c r="AV2435" s="35"/>
      <c r="AX2435" s="35"/>
    </row>
    <row r="2436" customFormat="false" ht="15" hidden="false" customHeight="false" outlineLevel="0" collapsed="false">
      <c r="AU2436" s="35"/>
      <c r="AV2436" s="35"/>
      <c r="AX2436" s="35"/>
    </row>
    <row r="2437" customFormat="false" ht="15" hidden="false" customHeight="false" outlineLevel="0" collapsed="false">
      <c r="AU2437" s="35"/>
      <c r="AV2437" s="35"/>
      <c r="AX2437" s="35"/>
    </row>
    <row r="2438" customFormat="false" ht="15" hidden="false" customHeight="false" outlineLevel="0" collapsed="false">
      <c r="AU2438" s="35"/>
      <c r="AV2438" s="35"/>
      <c r="AX2438" s="35"/>
    </row>
    <row r="2439" customFormat="false" ht="15" hidden="false" customHeight="false" outlineLevel="0" collapsed="false">
      <c r="AU2439" s="35"/>
      <c r="AV2439" s="35"/>
      <c r="AX2439" s="35"/>
    </row>
    <row r="2440" customFormat="false" ht="15" hidden="false" customHeight="false" outlineLevel="0" collapsed="false">
      <c r="AU2440" s="35"/>
      <c r="AV2440" s="35"/>
      <c r="AX2440" s="35"/>
    </row>
    <row r="2441" customFormat="false" ht="15" hidden="false" customHeight="false" outlineLevel="0" collapsed="false">
      <c r="AU2441" s="35"/>
      <c r="AV2441" s="35"/>
      <c r="AX2441" s="35"/>
    </row>
    <row r="2442" customFormat="false" ht="15" hidden="false" customHeight="false" outlineLevel="0" collapsed="false">
      <c r="AU2442" s="35"/>
      <c r="AV2442" s="35"/>
      <c r="AX2442" s="35"/>
    </row>
    <row r="2443" customFormat="false" ht="15" hidden="false" customHeight="false" outlineLevel="0" collapsed="false">
      <c r="AU2443" s="35"/>
      <c r="AV2443" s="35"/>
      <c r="AX2443" s="35"/>
    </row>
    <row r="2444" customFormat="false" ht="15" hidden="false" customHeight="false" outlineLevel="0" collapsed="false">
      <c r="AU2444" s="35"/>
      <c r="AV2444" s="35"/>
      <c r="AX2444" s="35"/>
    </row>
    <row r="2445" customFormat="false" ht="15" hidden="false" customHeight="false" outlineLevel="0" collapsed="false">
      <c r="AU2445" s="35"/>
      <c r="AV2445" s="35"/>
      <c r="AX2445" s="35"/>
    </row>
    <row r="2446" customFormat="false" ht="15" hidden="false" customHeight="false" outlineLevel="0" collapsed="false">
      <c r="AU2446" s="35"/>
      <c r="AV2446" s="35"/>
      <c r="AX2446" s="35"/>
    </row>
    <row r="2447" customFormat="false" ht="15" hidden="false" customHeight="false" outlineLevel="0" collapsed="false">
      <c r="AU2447" s="35"/>
      <c r="AV2447" s="35"/>
      <c r="AX2447" s="35"/>
    </row>
    <row r="2448" customFormat="false" ht="15" hidden="false" customHeight="false" outlineLevel="0" collapsed="false">
      <c r="AU2448" s="35"/>
      <c r="AV2448" s="35"/>
      <c r="AX2448" s="35"/>
    </row>
    <row r="2449" customFormat="false" ht="15" hidden="false" customHeight="false" outlineLevel="0" collapsed="false">
      <c r="AU2449" s="35"/>
      <c r="AV2449" s="35"/>
      <c r="AX2449" s="35"/>
    </row>
    <row r="2450" customFormat="false" ht="15" hidden="false" customHeight="false" outlineLevel="0" collapsed="false">
      <c r="AU2450" s="35"/>
      <c r="AV2450" s="35"/>
      <c r="AX2450" s="35"/>
    </row>
    <row r="2451" customFormat="false" ht="15" hidden="false" customHeight="false" outlineLevel="0" collapsed="false">
      <c r="AU2451" s="35"/>
      <c r="AV2451" s="35"/>
      <c r="AX2451" s="35"/>
    </row>
    <row r="2452" customFormat="false" ht="15" hidden="false" customHeight="false" outlineLevel="0" collapsed="false">
      <c r="AU2452" s="35"/>
      <c r="AV2452" s="35"/>
      <c r="AX2452" s="35"/>
    </row>
    <row r="2453" customFormat="false" ht="15" hidden="false" customHeight="false" outlineLevel="0" collapsed="false">
      <c r="AU2453" s="35"/>
      <c r="AV2453" s="35"/>
      <c r="AX2453" s="35"/>
    </row>
    <row r="2454" customFormat="false" ht="15" hidden="false" customHeight="false" outlineLevel="0" collapsed="false">
      <c r="AU2454" s="35"/>
      <c r="AV2454" s="35"/>
      <c r="AX2454" s="35"/>
    </row>
    <row r="2455" customFormat="false" ht="15" hidden="false" customHeight="false" outlineLevel="0" collapsed="false">
      <c r="AU2455" s="35"/>
      <c r="AV2455" s="35"/>
      <c r="AX2455" s="35"/>
    </row>
    <row r="2456" customFormat="false" ht="15" hidden="false" customHeight="false" outlineLevel="0" collapsed="false">
      <c r="AU2456" s="35"/>
      <c r="AV2456" s="35"/>
      <c r="AX2456" s="35"/>
    </row>
    <row r="2457" customFormat="false" ht="15" hidden="false" customHeight="false" outlineLevel="0" collapsed="false">
      <c r="AU2457" s="35"/>
      <c r="AV2457" s="35"/>
      <c r="AX2457" s="35"/>
    </row>
    <row r="2458" customFormat="false" ht="15" hidden="false" customHeight="false" outlineLevel="0" collapsed="false">
      <c r="AU2458" s="35"/>
      <c r="AV2458" s="35"/>
      <c r="AX2458" s="35"/>
    </row>
    <row r="2459" customFormat="false" ht="15" hidden="false" customHeight="false" outlineLevel="0" collapsed="false">
      <c r="AU2459" s="35"/>
      <c r="AV2459" s="35"/>
      <c r="AX2459" s="35"/>
    </row>
    <row r="2460" customFormat="false" ht="15" hidden="false" customHeight="false" outlineLevel="0" collapsed="false">
      <c r="AU2460" s="35"/>
      <c r="AV2460" s="35"/>
      <c r="AX2460" s="35"/>
    </row>
    <row r="2461" customFormat="false" ht="15" hidden="false" customHeight="false" outlineLevel="0" collapsed="false">
      <c r="AU2461" s="35"/>
      <c r="AV2461" s="35"/>
      <c r="AX2461" s="35"/>
    </row>
    <row r="2462" customFormat="false" ht="15" hidden="false" customHeight="false" outlineLevel="0" collapsed="false">
      <c r="AU2462" s="35"/>
      <c r="AV2462" s="35"/>
      <c r="AX2462" s="35"/>
    </row>
    <row r="2463" customFormat="false" ht="15" hidden="false" customHeight="false" outlineLevel="0" collapsed="false">
      <c r="AU2463" s="35"/>
      <c r="AV2463" s="35"/>
      <c r="AX2463" s="35"/>
    </row>
    <row r="2464" customFormat="false" ht="15" hidden="false" customHeight="false" outlineLevel="0" collapsed="false">
      <c r="AU2464" s="35"/>
      <c r="AV2464" s="35"/>
      <c r="AX2464" s="35"/>
    </row>
    <row r="2465" customFormat="false" ht="15" hidden="false" customHeight="false" outlineLevel="0" collapsed="false">
      <c r="AU2465" s="35"/>
      <c r="AV2465" s="35"/>
      <c r="AX2465" s="35"/>
    </row>
    <row r="2466" customFormat="false" ht="15" hidden="false" customHeight="false" outlineLevel="0" collapsed="false">
      <c r="AU2466" s="35"/>
      <c r="AV2466" s="35"/>
      <c r="AX2466" s="35"/>
    </row>
    <row r="2467" customFormat="false" ht="15" hidden="false" customHeight="false" outlineLevel="0" collapsed="false">
      <c r="AU2467" s="35"/>
      <c r="AV2467" s="35"/>
      <c r="AX2467" s="35"/>
    </row>
    <row r="2468" customFormat="false" ht="15" hidden="false" customHeight="false" outlineLevel="0" collapsed="false">
      <c r="AU2468" s="35"/>
      <c r="AV2468" s="35"/>
      <c r="AX2468" s="35"/>
    </row>
    <row r="2469" customFormat="false" ht="15" hidden="false" customHeight="false" outlineLevel="0" collapsed="false">
      <c r="AU2469" s="35"/>
      <c r="AV2469" s="35"/>
      <c r="AX2469" s="35"/>
    </row>
    <row r="2470" customFormat="false" ht="15" hidden="false" customHeight="false" outlineLevel="0" collapsed="false">
      <c r="AU2470" s="35"/>
      <c r="AV2470" s="35"/>
      <c r="AX2470" s="35"/>
    </row>
    <row r="2471" customFormat="false" ht="15" hidden="false" customHeight="false" outlineLevel="0" collapsed="false">
      <c r="AU2471" s="35"/>
      <c r="AV2471" s="35"/>
      <c r="AX2471" s="35"/>
    </row>
    <row r="2472" customFormat="false" ht="15" hidden="false" customHeight="false" outlineLevel="0" collapsed="false">
      <c r="AU2472" s="35"/>
      <c r="AV2472" s="35"/>
      <c r="AX2472" s="35"/>
    </row>
    <row r="2473" customFormat="false" ht="15" hidden="false" customHeight="false" outlineLevel="0" collapsed="false">
      <c r="AU2473" s="35"/>
      <c r="AV2473" s="35"/>
      <c r="AX2473" s="35"/>
    </row>
    <row r="2474" customFormat="false" ht="15" hidden="false" customHeight="false" outlineLevel="0" collapsed="false">
      <c r="AU2474" s="35"/>
      <c r="AV2474" s="35"/>
      <c r="AX2474" s="35"/>
    </row>
    <row r="2475" customFormat="false" ht="15" hidden="false" customHeight="false" outlineLevel="0" collapsed="false">
      <c r="AU2475" s="35"/>
      <c r="AV2475" s="35"/>
      <c r="AX2475" s="35"/>
    </row>
    <row r="2476" customFormat="false" ht="15" hidden="false" customHeight="false" outlineLevel="0" collapsed="false">
      <c r="AU2476" s="35"/>
      <c r="AV2476" s="35"/>
      <c r="AX2476" s="35"/>
    </row>
    <row r="2477" customFormat="false" ht="15" hidden="false" customHeight="false" outlineLevel="0" collapsed="false">
      <c r="AU2477" s="35"/>
      <c r="AV2477" s="35"/>
      <c r="AX2477" s="35"/>
    </row>
    <row r="2478" customFormat="false" ht="15" hidden="false" customHeight="false" outlineLevel="0" collapsed="false">
      <c r="AU2478" s="35"/>
      <c r="AV2478" s="35"/>
      <c r="AX2478" s="35"/>
    </row>
    <row r="2479" customFormat="false" ht="15" hidden="false" customHeight="false" outlineLevel="0" collapsed="false">
      <c r="AU2479" s="35"/>
      <c r="AV2479" s="35"/>
      <c r="AX2479" s="35"/>
    </row>
    <row r="2480" customFormat="false" ht="15" hidden="false" customHeight="false" outlineLevel="0" collapsed="false">
      <c r="AU2480" s="35"/>
      <c r="AV2480" s="35"/>
      <c r="AX2480" s="35"/>
    </row>
    <row r="2481" customFormat="false" ht="15" hidden="false" customHeight="false" outlineLevel="0" collapsed="false">
      <c r="AU2481" s="35"/>
      <c r="AV2481" s="35"/>
      <c r="AX2481" s="35"/>
    </row>
    <row r="2482" customFormat="false" ht="15" hidden="false" customHeight="false" outlineLevel="0" collapsed="false">
      <c r="AU2482" s="35"/>
      <c r="AV2482" s="35"/>
      <c r="AX2482" s="35"/>
    </row>
    <row r="2483" customFormat="false" ht="15" hidden="false" customHeight="false" outlineLevel="0" collapsed="false">
      <c r="AU2483" s="35"/>
      <c r="AV2483" s="35"/>
      <c r="AX2483" s="35"/>
    </row>
    <row r="2484" customFormat="false" ht="15" hidden="false" customHeight="false" outlineLevel="0" collapsed="false">
      <c r="AU2484" s="35"/>
      <c r="AV2484" s="35"/>
      <c r="AX2484" s="35"/>
    </row>
    <row r="2485" customFormat="false" ht="15" hidden="false" customHeight="false" outlineLevel="0" collapsed="false">
      <c r="AU2485" s="35"/>
      <c r="AV2485" s="35"/>
      <c r="AX2485" s="35"/>
    </row>
    <row r="2486" customFormat="false" ht="15" hidden="false" customHeight="false" outlineLevel="0" collapsed="false">
      <c r="AU2486" s="35"/>
      <c r="AV2486" s="35"/>
      <c r="AX2486" s="35"/>
    </row>
    <row r="2487" customFormat="false" ht="15" hidden="false" customHeight="false" outlineLevel="0" collapsed="false">
      <c r="AU2487" s="35"/>
      <c r="AV2487" s="35"/>
      <c r="AX2487" s="35"/>
    </row>
    <row r="2488" customFormat="false" ht="15" hidden="false" customHeight="false" outlineLevel="0" collapsed="false">
      <c r="AU2488" s="35"/>
      <c r="AV2488" s="35"/>
      <c r="AX2488" s="35"/>
    </row>
    <row r="2489" customFormat="false" ht="15" hidden="false" customHeight="false" outlineLevel="0" collapsed="false">
      <c r="AU2489" s="35"/>
      <c r="AV2489" s="35"/>
      <c r="AX2489" s="35"/>
    </row>
    <row r="2490" customFormat="false" ht="15" hidden="false" customHeight="false" outlineLevel="0" collapsed="false">
      <c r="AU2490" s="35"/>
      <c r="AV2490" s="35"/>
      <c r="AX2490" s="35"/>
    </row>
    <row r="2491" customFormat="false" ht="15" hidden="false" customHeight="false" outlineLevel="0" collapsed="false">
      <c r="AU2491" s="35"/>
      <c r="AV2491" s="35"/>
      <c r="AX2491" s="35"/>
    </row>
    <row r="2492" customFormat="false" ht="15" hidden="false" customHeight="false" outlineLevel="0" collapsed="false">
      <c r="AU2492" s="35"/>
      <c r="AV2492" s="35"/>
      <c r="AX2492" s="35"/>
    </row>
    <row r="2493" customFormat="false" ht="15" hidden="false" customHeight="false" outlineLevel="0" collapsed="false">
      <c r="AU2493" s="35"/>
      <c r="AV2493" s="35"/>
      <c r="AX2493" s="35"/>
    </row>
    <row r="2494" customFormat="false" ht="15" hidden="false" customHeight="false" outlineLevel="0" collapsed="false">
      <c r="AU2494" s="35"/>
      <c r="AV2494" s="35"/>
      <c r="AX2494" s="35"/>
    </row>
    <row r="2495" customFormat="false" ht="15" hidden="false" customHeight="false" outlineLevel="0" collapsed="false">
      <c r="AU2495" s="35"/>
      <c r="AV2495" s="35"/>
      <c r="AX2495" s="35"/>
    </row>
    <row r="2496" customFormat="false" ht="15" hidden="false" customHeight="false" outlineLevel="0" collapsed="false">
      <c r="AU2496" s="35"/>
      <c r="AV2496" s="35"/>
      <c r="AX2496" s="35"/>
    </row>
    <row r="2497" customFormat="false" ht="15" hidden="false" customHeight="false" outlineLevel="0" collapsed="false">
      <c r="AU2497" s="35"/>
      <c r="AV2497" s="35"/>
      <c r="AX2497" s="35"/>
    </row>
    <row r="2498" customFormat="false" ht="15" hidden="false" customHeight="false" outlineLevel="0" collapsed="false">
      <c r="AU2498" s="35"/>
      <c r="AV2498" s="35"/>
      <c r="AX2498" s="35"/>
    </row>
    <row r="2499" customFormat="false" ht="15" hidden="false" customHeight="false" outlineLevel="0" collapsed="false">
      <c r="AU2499" s="35"/>
      <c r="AV2499" s="35"/>
      <c r="AX2499" s="35"/>
    </row>
    <row r="2500" customFormat="false" ht="15" hidden="false" customHeight="false" outlineLevel="0" collapsed="false">
      <c r="AU2500" s="35"/>
      <c r="AV2500" s="35"/>
      <c r="AX2500" s="35"/>
    </row>
    <row r="2501" customFormat="false" ht="15" hidden="false" customHeight="false" outlineLevel="0" collapsed="false">
      <c r="AU2501" s="35"/>
      <c r="AV2501" s="35"/>
      <c r="AX2501" s="35"/>
    </row>
    <row r="2502" customFormat="false" ht="15" hidden="false" customHeight="false" outlineLevel="0" collapsed="false">
      <c r="AU2502" s="35"/>
      <c r="AV2502" s="35"/>
      <c r="AX2502" s="35"/>
    </row>
    <row r="2503" customFormat="false" ht="15" hidden="false" customHeight="false" outlineLevel="0" collapsed="false">
      <c r="AU2503" s="35"/>
      <c r="AV2503" s="35"/>
      <c r="AX2503" s="35"/>
    </row>
    <row r="2504" customFormat="false" ht="15" hidden="false" customHeight="false" outlineLevel="0" collapsed="false">
      <c r="AU2504" s="27"/>
      <c r="AV2504" s="27"/>
      <c r="AX2504" s="27"/>
    </row>
    <row r="2505" customFormat="false" ht="15" hidden="false" customHeight="false" outlineLevel="0" collapsed="false">
      <c r="AU2505" s="35"/>
      <c r="AV2505" s="35"/>
      <c r="AX2505" s="35"/>
    </row>
    <row r="2506" customFormat="false" ht="15" hidden="false" customHeight="false" outlineLevel="0" collapsed="false">
      <c r="AU2506" s="35"/>
      <c r="AV2506" s="35"/>
      <c r="AX2506" s="35"/>
    </row>
    <row r="2507" customFormat="false" ht="15" hidden="false" customHeight="false" outlineLevel="0" collapsed="false">
      <c r="AU2507" s="27"/>
      <c r="AV2507" s="27"/>
      <c r="AX2507" s="27"/>
    </row>
    <row r="2508" customFormat="false" ht="15" hidden="false" customHeight="false" outlineLevel="0" collapsed="false">
      <c r="AU2508" s="35"/>
      <c r="AV2508" s="35"/>
      <c r="AX2508" s="35"/>
    </row>
    <row r="2509" customFormat="false" ht="15" hidden="false" customHeight="false" outlineLevel="0" collapsed="false">
      <c r="AU2509" s="35"/>
      <c r="AV2509" s="35"/>
      <c r="AX2509" s="35"/>
    </row>
    <row r="2510" customFormat="false" ht="15" hidden="false" customHeight="false" outlineLevel="0" collapsed="false">
      <c r="AU2510" s="27"/>
      <c r="AV2510" s="27"/>
      <c r="AX2510" s="27"/>
    </row>
    <row r="2511" customFormat="false" ht="15" hidden="false" customHeight="false" outlineLevel="0" collapsed="false">
      <c r="AU2511" s="35"/>
      <c r="AV2511" s="35"/>
      <c r="AX2511" s="35"/>
    </row>
    <row r="2512" customFormat="false" ht="15" hidden="false" customHeight="false" outlineLevel="0" collapsed="false">
      <c r="AU2512" s="35"/>
      <c r="AV2512" s="35"/>
      <c r="AX2512" s="35"/>
    </row>
    <row r="2513" customFormat="false" ht="15" hidden="false" customHeight="false" outlineLevel="0" collapsed="false">
      <c r="AU2513" s="35"/>
      <c r="AV2513" s="35"/>
      <c r="AX2513" s="35"/>
    </row>
    <row r="2514" customFormat="false" ht="15" hidden="false" customHeight="false" outlineLevel="0" collapsed="false">
      <c r="AU2514" s="35"/>
      <c r="AV2514" s="35"/>
      <c r="AX2514" s="35"/>
    </row>
    <row r="2515" customFormat="false" ht="15" hidden="false" customHeight="false" outlineLevel="0" collapsed="false">
      <c r="AU2515" s="35"/>
      <c r="AV2515" s="35"/>
      <c r="AX2515" s="35"/>
    </row>
    <row r="2516" customFormat="false" ht="15" hidden="false" customHeight="false" outlineLevel="0" collapsed="false">
      <c r="AU2516" s="35"/>
      <c r="AV2516" s="35"/>
      <c r="AX2516" s="35"/>
    </row>
    <row r="2517" customFormat="false" ht="15" hidden="false" customHeight="false" outlineLevel="0" collapsed="false">
      <c r="AU2517" s="35"/>
      <c r="AV2517" s="35"/>
      <c r="AX2517" s="35"/>
    </row>
    <row r="2518" customFormat="false" ht="15" hidden="false" customHeight="false" outlineLevel="0" collapsed="false">
      <c r="AU2518" s="35"/>
      <c r="AV2518" s="35"/>
      <c r="AX2518" s="35"/>
    </row>
    <row r="2519" customFormat="false" ht="15" hidden="false" customHeight="false" outlineLevel="0" collapsed="false">
      <c r="AU2519" s="35"/>
      <c r="AV2519" s="35"/>
      <c r="AX2519" s="35"/>
    </row>
    <row r="2520" customFormat="false" ht="15" hidden="false" customHeight="false" outlineLevel="0" collapsed="false">
      <c r="AU2520" s="35"/>
      <c r="AV2520" s="35"/>
      <c r="AX2520" s="35"/>
    </row>
    <row r="2521" customFormat="false" ht="15" hidden="false" customHeight="false" outlineLevel="0" collapsed="false">
      <c r="AU2521" s="35"/>
      <c r="AV2521" s="35"/>
      <c r="AX2521" s="35"/>
    </row>
    <row r="2522" customFormat="false" ht="15" hidden="false" customHeight="false" outlineLevel="0" collapsed="false">
      <c r="AU2522" s="35"/>
      <c r="AV2522" s="35"/>
      <c r="AX2522" s="35"/>
    </row>
    <row r="2523" customFormat="false" ht="15" hidden="false" customHeight="false" outlineLevel="0" collapsed="false">
      <c r="AU2523" s="35"/>
      <c r="AV2523" s="35"/>
      <c r="AX2523" s="35"/>
    </row>
    <row r="2524" customFormat="false" ht="15" hidden="false" customHeight="false" outlineLevel="0" collapsed="false">
      <c r="AU2524" s="35"/>
      <c r="AV2524" s="35"/>
      <c r="AX2524" s="35"/>
    </row>
    <row r="2525" customFormat="false" ht="15" hidden="false" customHeight="false" outlineLevel="0" collapsed="false">
      <c r="AU2525" s="35"/>
      <c r="AV2525" s="35"/>
      <c r="AX2525" s="35"/>
    </row>
    <row r="2526" customFormat="false" ht="15" hidden="false" customHeight="false" outlineLevel="0" collapsed="false">
      <c r="AU2526" s="35"/>
      <c r="AV2526" s="35"/>
      <c r="AX2526" s="35"/>
    </row>
    <row r="2527" customFormat="false" ht="15" hidden="false" customHeight="false" outlineLevel="0" collapsed="false">
      <c r="AU2527" s="35"/>
      <c r="AV2527" s="35"/>
      <c r="AX2527" s="35"/>
    </row>
    <row r="2528" customFormat="false" ht="15" hidden="false" customHeight="false" outlineLevel="0" collapsed="false">
      <c r="AU2528" s="35"/>
      <c r="AV2528" s="35"/>
      <c r="AX2528" s="35"/>
    </row>
    <row r="2529" customFormat="false" ht="15" hidden="false" customHeight="false" outlineLevel="0" collapsed="false">
      <c r="AU2529" s="35"/>
      <c r="AV2529" s="35"/>
      <c r="AX2529" s="35"/>
    </row>
    <row r="2530" customFormat="false" ht="15" hidden="false" customHeight="false" outlineLevel="0" collapsed="false">
      <c r="AU2530" s="35"/>
      <c r="AV2530" s="35"/>
      <c r="AX2530" s="35"/>
    </row>
    <row r="2531" customFormat="false" ht="15" hidden="false" customHeight="false" outlineLevel="0" collapsed="false">
      <c r="AU2531" s="35"/>
      <c r="AV2531" s="35"/>
      <c r="AX2531" s="35"/>
    </row>
    <row r="2532" customFormat="false" ht="15" hidden="false" customHeight="false" outlineLevel="0" collapsed="false">
      <c r="AU2532" s="35"/>
      <c r="AV2532" s="35"/>
      <c r="AX2532" s="35"/>
    </row>
    <row r="2533" customFormat="false" ht="15" hidden="false" customHeight="false" outlineLevel="0" collapsed="false">
      <c r="AU2533" s="35"/>
      <c r="AV2533" s="35"/>
      <c r="AX2533" s="35"/>
    </row>
    <row r="2534" customFormat="false" ht="15" hidden="false" customHeight="false" outlineLevel="0" collapsed="false">
      <c r="AU2534" s="35"/>
      <c r="AV2534" s="35"/>
      <c r="AX2534" s="35"/>
    </row>
    <row r="2535" customFormat="false" ht="15" hidden="false" customHeight="false" outlineLevel="0" collapsed="false">
      <c r="AU2535" s="35"/>
      <c r="AV2535" s="35"/>
      <c r="AX2535" s="35"/>
    </row>
    <row r="2536" customFormat="false" ht="15" hidden="false" customHeight="false" outlineLevel="0" collapsed="false">
      <c r="AU2536" s="35"/>
      <c r="AV2536" s="35"/>
      <c r="AX2536" s="35"/>
    </row>
    <row r="2537" customFormat="false" ht="15" hidden="false" customHeight="false" outlineLevel="0" collapsed="false">
      <c r="AU2537" s="35"/>
      <c r="AV2537" s="35"/>
      <c r="AX2537" s="35"/>
    </row>
    <row r="2538" customFormat="false" ht="15" hidden="false" customHeight="false" outlineLevel="0" collapsed="false">
      <c r="AU2538" s="35"/>
      <c r="AV2538" s="35"/>
      <c r="AX2538" s="35"/>
    </row>
    <row r="2539" customFormat="false" ht="15" hidden="false" customHeight="false" outlineLevel="0" collapsed="false">
      <c r="AU2539" s="35"/>
      <c r="AV2539" s="35"/>
      <c r="AX2539" s="35"/>
    </row>
    <row r="2540" customFormat="false" ht="15" hidden="false" customHeight="false" outlineLevel="0" collapsed="false">
      <c r="AU2540" s="35"/>
      <c r="AV2540" s="35"/>
      <c r="AX2540" s="35"/>
    </row>
    <row r="2541" customFormat="false" ht="15" hidden="false" customHeight="false" outlineLevel="0" collapsed="false">
      <c r="AU2541" s="35"/>
      <c r="AV2541" s="35"/>
      <c r="AX2541" s="35"/>
    </row>
    <row r="2542" customFormat="false" ht="15" hidden="false" customHeight="false" outlineLevel="0" collapsed="false">
      <c r="AU2542" s="35"/>
      <c r="AV2542" s="35"/>
      <c r="AX2542" s="35"/>
    </row>
    <row r="2543" customFormat="false" ht="15" hidden="false" customHeight="false" outlineLevel="0" collapsed="false">
      <c r="AU2543" s="35"/>
      <c r="AV2543" s="35"/>
      <c r="AX2543" s="35"/>
    </row>
    <row r="2544" customFormat="false" ht="15" hidden="false" customHeight="false" outlineLevel="0" collapsed="false">
      <c r="AU2544" s="35"/>
      <c r="AV2544" s="35"/>
      <c r="AX2544" s="35"/>
    </row>
    <row r="2545" customFormat="false" ht="15" hidden="false" customHeight="false" outlineLevel="0" collapsed="false">
      <c r="AU2545" s="35"/>
      <c r="AV2545" s="35"/>
      <c r="AX2545" s="35"/>
    </row>
    <row r="2546" customFormat="false" ht="15" hidden="false" customHeight="false" outlineLevel="0" collapsed="false">
      <c r="AU2546" s="35"/>
      <c r="AV2546" s="35"/>
      <c r="AX2546" s="35"/>
    </row>
    <row r="2547" customFormat="false" ht="15" hidden="false" customHeight="false" outlineLevel="0" collapsed="false">
      <c r="AU2547" s="35"/>
      <c r="AV2547" s="35"/>
      <c r="AX2547" s="35"/>
    </row>
    <row r="2548" customFormat="false" ht="15" hidden="false" customHeight="false" outlineLevel="0" collapsed="false">
      <c r="AU2548" s="35"/>
      <c r="AV2548" s="35"/>
      <c r="AX2548" s="35"/>
    </row>
    <row r="2549" customFormat="false" ht="15" hidden="false" customHeight="false" outlineLevel="0" collapsed="false">
      <c r="AU2549" s="35"/>
      <c r="AV2549" s="35"/>
      <c r="AX2549" s="35"/>
    </row>
    <row r="2550" customFormat="false" ht="15" hidden="false" customHeight="false" outlineLevel="0" collapsed="false">
      <c r="AU2550" s="35"/>
      <c r="AV2550" s="35"/>
      <c r="AX2550" s="35"/>
    </row>
    <row r="2551" customFormat="false" ht="15" hidden="false" customHeight="false" outlineLevel="0" collapsed="false">
      <c r="AU2551" s="35"/>
      <c r="AV2551" s="35"/>
      <c r="AX2551" s="35"/>
    </row>
    <row r="2552" customFormat="false" ht="15" hidden="false" customHeight="false" outlineLevel="0" collapsed="false">
      <c r="AU2552" s="35"/>
      <c r="AV2552" s="35"/>
      <c r="AX2552" s="35"/>
    </row>
    <row r="2553" customFormat="false" ht="15" hidden="false" customHeight="false" outlineLevel="0" collapsed="false">
      <c r="AU2553" s="35"/>
      <c r="AV2553" s="35"/>
      <c r="AX2553" s="35"/>
    </row>
    <row r="2554" customFormat="false" ht="15" hidden="false" customHeight="false" outlineLevel="0" collapsed="false">
      <c r="AU2554" s="35"/>
      <c r="AV2554" s="35"/>
      <c r="AX2554" s="35"/>
    </row>
    <row r="2555" customFormat="false" ht="15" hidden="false" customHeight="false" outlineLevel="0" collapsed="false">
      <c r="AU2555" s="35"/>
      <c r="AV2555" s="35"/>
      <c r="AX2555" s="35"/>
    </row>
    <row r="2556" customFormat="false" ht="15" hidden="false" customHeight="false" outlineLevel="0" collapsed="false">
      <c r="AU2556" s="35"/>
      <c r="AV2556" s="35"/>
      <c r="AX2556" s="35"/>
    </row>
    <row r="2557" customFormat="false" ht="15" hidden="false" customHeight="false" outlineLevel="0" collapsed="false">
      <c r="AU2557" s="35"/>
      <c r="AV2557" s="35"/>
      <c r="AX2557" s="35"/>
    </row>
    <row r="2558" customFormat="false" ht="15" hidden="false" customHeight="false" outlineLevel="0" collapsed="false">
      <c r="AU2558" s="35"/>
      <c r="AV2558" s="35"/>
      <c r="AX2558" s="35"/>
    </row>
    <row r="2559" customFormat="false" ht="15" hidden="false" customHeight="false" outlineLevel="0" collapsed="false">
      <c r="AU2559" s="35"/>
      <c r="AV2559" s="35"/>
      <c r="AX2559" s="35"/>
    </row>
    <row r="2560" customFormat="false" ht="15" hidden="false" customHeight="false" outlineLevel="0" collapsed="false">
      <c r="AU2560" s="35"/>
      <c r="AV2560" s="35"/>
      <c r="AX2560" s="35"/>
    </row>
    <row r="2561" customFormat="false" ht="15" hidden="false" customHeight="false" outlineLevel="0" collapsed="false">
      <c r="AU2561" s="35"/>
      <c r="AV2561" s="35"/>
      <c r="AX2561" s="35"/>
    </row>
    <row r="2562" customFormat="false" ht="15" hidden="false" customHeight="false" outlineLevel="0" collapsed="false">
      <c r="AU2562" s="35"/>
      <c r="AV2562" s="35"/>
      <c r="AX2562" s="35"/>
    </row>
    <row r="2563" customFormat="false" ht="15" hidden="false" customHeight="false" outlineLevel="0" collapsed="false">
      <c r="AU2563" s="35"/>
      <c r="AV2563" s="35"/>
      <c r="AX2563" s="35"/>
    </row>
    <row r="2564" customFormat="false" ht="15" hidden="false" customHeight="false" outlineLevel="0" collapsed="false">
      <c r="AU2564" s="35"/>
      <c r="AV2564" s="35"/>
      <c r="AX2564" s="35"/>
    </row>
    <row r="2565" customFormat="false" ht="15" hidden="false" customHeight="false" outlineLevel="0" collapsed="false">
      <c r="AU2565" s="35"/>
      <c r="AV2565" s="35"/>
      <c r="AX2565" s="35"/>
    </row>
    <row r="2566" customFormat="false" ht="15" hidden="false" customHeight="false" outlineLevel="0" collapsed="false">
      <c r="AU2566" s="35"/>
      <c r="AV2566" s="35"/>
      <c r="AX2566" s="35"/>
    </row>
    <row r="2567" customFormat="false" ht="15" hidden="false" customHeight="false" outlineLevel="0" collapsed="false">
      <c r="AU2567" s="35"/>
      <c r="AV2567" s="35"/>
      <c r="AX2567" s="35"/>
    </row>
    <row r="2568" customFormat="false" ht="15" hidden="false" customHeight="false" outlineLevel="0" collapsed="false">
      <c r="AU2568" s="35"/>
      <c r="AV2568" s="35"/>
      <c r="AX2568" s="35"/>
    </row>
    <row r="2569" customFormat="false" ht="15" hidden="false" customHeight="false" outlineLevel="0" collapsed="false">
      <c r="AU2569" s="35"/>
      <c r="AV2569" s="35"/>
      <c r="AX2569" s="35"/>
    </row>
    <row r="2570" customFormat="false" ht="15" hidden="false" customHeight="false" outlineLevel="0" collapsed="false">
      <c r="AU2570" s="35"/>
      <c r="AV2570" s="35"/>
      <c r="AX2570" s="35"/>
    </row>
    <row r="2571" customFormat="false" ht="15" hidden="false" customHeight="false" outlineLevel="0" collapsed="false">
      <c r="AU2571" s="35"/>
      <c r="AV2571" s="35"/>
      <c r="AX2571" s="35"/>
    </row>
    <row r="2572" customFormat="false" ht="15" hidden="false" customHeight="false" outlineLevel="0" collapsed="false">
      <c r="AU2572" s="35"/>
      <c r="AV2572" s="35"/>
      <c r="AX2572" s="35"/>
    </row>
    <row r="2573" customFormat="false" ht="15" hidden="false" customHeight="false" outlineLevel="0" collapsed="false">
      <c r="AU2573" s="35"/>
      <c r="AV2573" s="35"/>
      <c r="AX2573" s="35"/>
    </row>
    <row r="2574" customFormat="false" ht="15" hidden="false" customHeight="false" outlineLevel="0" collapsed="false">
      <c r="AU2574" s="35"/>
      <c r="AV2574" s="35"/>
      <c r="AX2574" s="35"/>
    </row>
    <row r="2575" customFormat="false" ht="15" hidden="false" customHeight="false" outlineLevel="0" collapsed="false">
      <c r="AU2575" s="35"/>
      <c r="AV2575" s="35"/>
      <c r="AX2575" s="35"/>
    </row>
    <row r="2576" customFormat="false" ht="15" hidden="false" customHeight="false" outlineLevel="0" collapsed="false">
      <c r="AU2576" s="35"/>
      <c r="AV2576" s="35"/>
      <c r="AX2576" s="35"/>
    </row>
    <row r="2577" customFormat="false" ht="15" hidden="false" customHeight="false" outlineLevel="0" collapsed="false">
      <c r="AU2577" s="35"/>
      <c r="AV2577" s="35"/>
      <c r="AX2577" s="35"/>
    </row>
    <row r="2578" customFormat="false" ht="15" hidden="false" customHeight="false" outlineLevel="0" collapsed="false">
      <c r="AU2578" s="35"/>
      <c r="AV2578" s="35"/>
      <c r="AX2578" s="35"/>
    </row>
    <row r="2579" customFormat="false" ht="15" hidden="false" customHeight="false" outlineLevel="0" collapsed="false">
      <c r="AU2579" s="35"/>
      <c r="AV2579" s="35"/>
      <c r="AX2579" s="35"/>
    </row>
    <row r="2580" customFormat="false" ht="15" hidden="false" customHeight="false" outlineLevel="0" collapsed="false">
      <c r="AU2580" s="35"/>
      <c r="AV2580" s="35"/>
      <c r="AX2580" s="35"/>
    </row>
    <row r="2581" customFormat="false" ht="15" hidden="false" customHeight="false" outlineLevel="0" collapsed="false">
      <c r="AU2581" s="35"/>
      <c r="AV2581" s="35"/>
      <c r="AX2581" s="35"/>
    </row>
    <row r="2582" customFormat="false" ht="15" hidden="false" customHeight="false" outlineLevel="0" collapsed="false">
      <c r="AU2582" s="35"/>
      <c r="AV2582" s="35"/>
      <c r="AX2582" s="35"/>
    </row>
    <row r="2583" customFormat="false" ht="15" hidden="false" customHeight="false" outlineLevel="0" collapsed="false">
      <c r="AU2583" s="35"/>
      <c r="AV2583" s="35"/>
      <c r="AX2583" s="35"/>
    </row>
    <row r="2584" customFormat="false" ht="15" hidden="false" customHeight="false" outlineLevel="0" collapsed="false">
      <c r="AU2584" s="35"/>
      <c r="AV2584" s="35"/>
      <c r="AX2584" s="35"/>
    </row>
    <row r="2585" customFormat="false" ht="15" hidden="false" customHeight="false" outlineLevel="0" collapsed="false">
      <c r="AU2585" s="35"/>
      <c r="AV2585" s="35"/>
      <c r="AX2585" s="35"/>
    </row>
    <row r="2604" customFormat="false" ht="15" hidden="false" customHeight="false" outlineLevel="0" collapsed="false">
      <c r="AU2604" s="35"/>
      <c r="AV2604" s="35"/>
      <c r="AX2604" s="35"/>
    </row>
    <row r="2605" customFormat="false" ht="15" hidden="false" customHeight="false" outlineLevel="0" collapsed="false">
      <c r="AU2605" s="35"/>
      <c r="AV2605" s="35"/>
      <c r="AX2605" s="35"/>
    </row>
    <row r="2606" customFormat="false" ht="15" hidden="false" customHeight="false" outlineLevel="0" collapsed="false">
      <c r="AU2606" s="35"/>
      <c r="AV2606" s="35"/>
      <c r="AX2606" s="35"/>
    </row>
    <row r="2607" customFormat="false" ht="15" hidden="false" customHeight="false" outlineLevel="0" collapsed="false">
      <c r="AU2607" s="35"/>
      <c r="AV2607" s="35"/>
      <c r="AX2607" s="35"/>
    </row>
    <row r="2608" customFormat="false" ht="15" hidden="false" customHeight="false" outlineLevel="0" collapsed="false">
      <c r="AU2608" s="35"/>
      <c r="AV2608" s="35"/>
      <c r="AX2608" s="35"/>
    </row>
    <row r="2609" customFormat="false" ht="15" hidden="false" customHeight="false" outlineLevel="0" collapsed="false">
      <c r="AU2609" s="35"/>
      <c r="AV2609" s="35"/>
      <c r="AX2609" s="35"/>
    </row>
    <row r="2610" customFormat="false" ht="15" hidden="false" customHeight="false" outlineLevel="0" collapsed="false">
      <c r="AU2610" s="35"/>
      <c r="AV2610" s="35"/>
      <c r="AX2610" s="35"/>
    </row>
    <row r="2611" customFormat="false" ht="15" hidden="false" customHeight="false" outlineLevel="0" collapsed="false">
      <c r="AU2611" s="35"/>
      <c r="AV2611" s="35"/>
      <c r="AX2611" s="35"/>
    </row>
    <row r="2612" customFormat="false" ht="15" hidden="false" customHeight="false" outlineLevel="0" collapsed="false">
      <c r="AU2612" s="35"/>
      <c r="AV2612" s="35"/>
      <c r="AX2612" s="35"/>
    </row>
    <row r="2613" customFormat="false" ht="15" hidden="false" customHeight="false" outlineLevel="0" collapsed="false">
      <c r="AU2613" s="35"/>
      <c r="AV2613" s="35"/>
      <c r="AX2613" s="35"/>
    </row>
    <row r="2614" customFormat="false" ht="15" hidden="false" customHeight="false" outlineLevel="0" collapsed="false">
      <c r="AU2614" s="35"/>
      <c r="AV2614" s="35"/>
      <c r="AX2614" s="35"/>
    </row>
    <row r="2631" customFormat="false" ht="15" hidden="false" customHeight="false" outlineLevel="0" collapsed="false">
      <c r="AV2631" s="46"/>
    </row>
    <row r="2641" customFormat="false" ht="15" hidden="false" customHeight="false" outlineLevel="0" collapsed="false">
      <c r="AU2641" s="27"/>
      <c r="AV2641" s="27"/>
      <c r="AX2641" s="27"/>
    </row>
    <row r="2658" customFormat="false" ht="15" hidden="false" customHeight="false" outlineLevel="0" collapsed="false">
      <c r="AU2658" s="27"/>
      <c r="AV2658" s="27"/>
      <c r="AX2658" s="27"/>
    </row>
    <row r="2659" customFormat="false" ht="15" hidden="false" customHeight="false" outlineLevel="0" collapsed="false">
      <c r="AU2659" s="27"/>
      <c r="AV2659" s="27"/>
      <c r="AX2659" s="27"/>
    </row>
    <row r="2661" customFormat="false" ht="15" hidden="false" customHeight="false" outlineLevel="0" collapsed="false">
      <c r="AU2661" s="27"/>
      <c r="AV2661" s="27"/>
      <c r="AX2661" s="27"/>
    </row>
    <row r="2662" customFormat="false" ht="15" hidden="false" customHeight="false" outlineLevel="0" collapsed="false">
      <c r="AU2662" s="27"/>
      <c r="AV2662" s="27"/>
      <c r="AX2662" s="27"/>
    </row>
    <row r="2663" customFormat="false" ht="15" hidden="false" customHeight="false" outlineLevel="0" collapsed="false">
      <c r="AU2663" s="27"/>
      <c r="AV2663" s="27"/>
      <c r="AX2663" s="27"/>
    </row>
    <row r="2664" customFormat="false" ht="15" hidden="false" customHeight="false" outlineLevel="0" collapsed="false">
      <c r="AU2664" s="27"/>
      <c r="AV2664" s="27"/>
      <c r="AX2664" s="27"/>
    </row>
    <row r="2665" customFormat="false" ht="15" hidden="false" customHeight="false" outlineLevel="0" collapsed="false">
      <c r="AU2665" s="27"/>
      <c r="AV2665" s="27"/>
      <c r="AX2665" s="27"/>
    </row>
    <row r="2666" customFormat="false" ht="15" hidden="false" customHeight="false" outlineLevel="0" collapsed="false">
      <c r="AU2666" s="27"/>
      <c r="AV2666" s="27"/>
      <c r="AX2666" s="27"/>
    </row>
    <row r="2667" customFormat="false" ht="15" hidden="false" customHeight="false" outlineLevel="0" collapsed="false">
      <c r="AU2667" s="35"/>
      <c r="AV2667" s="35"/>
      <c r="AX2667" s="35"/>
    </row>
    <row r="2668" customFormat="false" ht="15" hidden="false" customHeight="false" outlineLevel="0" collapsed="false">
      <c r="AU2668" s="46"/>
      <c r="AV2668" s="46"/>
      <c r="AX2668" s="46"/>
    </row>
    <row r="2669" customFormat="false" ht="15" hidden="false" customHeight="false" outlineLevel="0" collapsed="false">
      <c r="AU2669" s="27"/>
      <c r="AV2669" s="27"/>
      <c r="AX2669" s="27"/>
    </row>
    <row r="2670" customFormat="false" ht="15" hidden="false" customHeight="false" outlineLevel="0" collapsed="false">
      <c r="AU2670" s="27"/>
      <c r="AV2670" s="27"/>
      <c r="AX2670" s="27"/>
    </row>
    <row r="2671" customFormat="false" ht="15" hidden="false" customHeight="false" outlineLevel="0" collapsed="false">
      <c r="AU2671" s="27"/>
      <c r="AV2671" s="27"/>
      <c r="AX2671" s="27"/>
    </row>
    <row r="2672" customFormat="false" ht="15" hidden="false" customHeight="false" outlineLevel="0" collapsed="false">
      <c r="AU2672" s="27"/>
      <c r="AV2672" s="27"/>
      <c r="AX2672" s="27"/>
    </row>
    <row r="2673" customFormat="false" ht="15" hidden="false" customHeight="false" outlineLevel="0" collapsed="false">
      <c r="AU2673" s="27"/>
      <c r="AV2673" s="27"/>
      <c r="AX2673" s="27"/>
    </row>
    <row r="2674" customFormat="false" ht="15" hidden="false" customHeight="false" outlineLevel="0" collapsed="false">
      <c r="AU2674" s="27"/>
      <c r="AV2674" s="27"/>
      <c r="AX2674" s="27"/>
    </row>
    <row r="2675" customFormat="false" ht="15" hidden="false" customHeight="false" outlineLevel="0" collapsed="false">
      <c r="AU2675" s="27"/>
      <c r="AV2675" s="27"/>
      <c r="AX2675" s="27"/>
    </row>
    <row r="2676" customFormat="false" ht="15" hidden="false" customHeight="false" outlineLevel="0" collapsed="false">
      <c r="AU2676" s="27"/>
      <c r="AV2676" s="27"/>
      <c r="AX2676" s="27"/>
    </row>
    <row r="2677" customFormat="false" ht="15" hidden="false" customHeight="false" outlineLevel="0" collapsed="false">
      <c r="AU2677" s="27"/>
      <c r="AV2677" s="27"/>
      <c r="AX2677" s="27"/>
    </row>
    <row r="2678" customFormat="false" ht="15" hidden="false" customHeight="false" outlineLevel="0" collapsed="false">
      <c r="AU2678" s="27"/>
      <c r="AV2678" s="27"/>
      <c r="AX2678" s="27"/>
    </row>
    <row r="2679" customFormat="false" ht="15" hidden="false" customHeight="false" outlineLevel="0" collapsed="false">
      <c r="AU2679" s="27"/>
      <c r="AV2679" s="27"/>
      <c r="AX2679" s="27"/>
    </row>
    <row r="2680" customFormat="false" ht="15" hidden="false" customHeight="false" outlineLevel="0" collapsed="false">
      <c r="AU2680" s="27"/>
      <c r="AV2680" s="27"/>
      <c r="AX2680" s="27"/>
    </row>
    <row r="2681" customFormat="false" ht="15" hidden="false" customHeight="false" outlineLevel="0" collapsed="false">
      <c r="AU2681" s="27"/>
      <c r="AV2681" s="27"/>
      <c r="AX2681" s="27"/>
    </row>
    <row r="2682" customFormat="false" ht="15" hidden="false" customHeight="false" outlineLevel="0" collapsed="false">
      <c r="AU2682" s="27"/>
      <c r="AV2682" s="27"/>
      <c r="AX2682" s="27"/>
    </row>
    <row r="2683" customFormat="false" ht="15" hidden="false" customHeight="false" outlineLevel="0" collapsed="false">
      <c r="AU2683" s="27"/>
      <c r="AV2683" s="27"/>
      <c r="AX2683" s="27"/>
    </row>
    <row r="2684" customFormat="false" ht="15" hidden="false" customHeight="false" outlineLevel="0" collapsed="false">
      <c r="AU2684" s="27"/>
      <c r="AV2684" s="27"/>
      <c r="AX2684" s="27"/>
    </row>
    <row r="2685" customFormat="false" ht="15" hidden="false" customHeight="false" outlineLevel="0" collapsed="false">
      <c r="AU2685" s="27"/>
      <c r="AV2685" s="27"/>
      <c r="AX2685" s="27"/>
    </row>
    <row r="2686" customFormat="false" ht="15" hidden="false" customHeight="false" outlineLevel="0" collapsed="false">
      <c r="AU2686" s="27"/>
      <c r="AV2686" s="27"/>
      <c r="AX2686" s="27"/>
    </row>
    <row r="2687" customFormat="false" ht="15" hidden="false" customHeight="false" outlineLevel="0" collapsed="false">
      <c r="AU2687" s="27"/>
      <c r="AV2687" s="27"/>
      <c r="AX2687" s="27"/>
    </row>
    <row r="2688" customFormat="false" ht="15" hidden="false" customHeight="false" outlineLevel="0" collapsed="false">
      <c r="AU2688" s="27"/>
      <c r="AV2688" s="27"/>
      <c r="AX2688" s="27"/>
    </row>
    <row r="2689" customFormat="false" ht="15" hidden="false" customHeight="false" outlineLevel="0" collapsed="false">
      <c r="AU2689" s="27"/>
      <c r="AV2689" s="27"/>
      <c r="AX2689" s="27"/>
    </row>
    <row r="2690" customFormat="false" ht="15" hidden="false" customHeight="false" outlineLevel="0" collapsed="false">
      <c r="AU2690" s="27"/>
      <c r="AV2690" s="27"/>
      <c r="AX2690" s="27"/>
    </row>
    <row r="2691" customFormat="false" ht="15" hidden="false" customHeight="false" outlineLevel="0" collapsed="false">
      <c r="AU2691" s="35"/>
      <c r="AV2691" s="35"/>
      <c r="AX2691" s="35"/>
    </row>
    <row r="2692" customFormat="false" ht="15" hidden="false" customHeight="false" outlineLevel="0" collapsed="false">
      <c r="AU2692" s="35"/>
      <c r="AV2692" s="35"/>
      <c r="AX2692" s="35"/>
    </row>
    <row r="2693" customFormat="false" ht="15" hidden="false" customHeight="false" outlineLevel="0" collapsed="false">
      <c r="AU2693" s="35"/>
      <c r="AV2693" s="35"/>
      <c r="AX2693" s="35"/>
    </row>
    <row r="2694" customFormat="false" ht="15" hidden="false" customHeight="false" outlineLevel="0" collapsed="false">
      <c r="AU2694" s="35"/>
      <c r="AV2694" s="35"/>
      <c r="AX2694" s="35"/>
    </row>
    <row r="2695" customFormat="false" ht="15" hidden="false" customHeight="false" outlineLevel="0" collapsed="false">
      <c r="AU2695" s="27"/>
      <c r="AV2695" s="27"/>
      <c r="AX2695" s="27"/>
    </row>
    <row r="2696" customFormat="false" ht="15" hidden="false" customHeight="false" outlineLevel="0" collapsed="false">
      <c r="AU2696" s="27"/>
      <c r="AV2696" s="27"/>
      <c r="AX2696" s="27"/>
    </row>
    <row r="2697" customFormat="false" ht="15" hidden="false" customHeight="false" outlineLevel="0" collapsed="false">
      <c r="AU2697" s="27"/>
      <c r="AV2697" s="27"/>
      <c r="AX2697" s="27"/>
    </row>
    <row r="2698" customFormat="false" ht="15" hidden="false" customHeight="false" outlineLevel="0" collapsed="false">
      <c r="AU2698" s="27"/>
      <c r="AV2698" s="27"/>
      <c r="AX2698" s="27"/>
    </row>
    <row r="2699" customFormat="false" ht="15" hidden="false" customHeight="false" outlineLevel="0" collapsed="false">
      <c r="AU2699" s="27"/>
      <c r="AV2699" s="27"/>
      <c r="AX2699" s="27"/>
    </row>
    <row r="2700" customFormat="false" ht="15" hidden="false" customHeight="false" outlineLevel="0" collapsed="false">
      <c r="AU2700" s="27"/>
      <c r="AV2700" s="27"/>
      <c r="AX2700" s="27"/>
    </row>
    <row r="2701" customFormat="false" ht="15" hidden="false" customHeight="false" outlineLevel="0" collapsed="false">
      <c r="AU2701" s="27"/>
      <c r="AV2701" s="27"/>
      <c r="AX2701" s="27"/>
    </row>
    <row r="2702" customFormat="false" ht="15" hidden="false" customHeight="false" outlineLevel="0" collapsed="false">
      <c r="AU2702" s="27"/>
      <c r="AV2702" s="27"/>
      <c r="AX2702" s="27"/>
    </row>
    <row r="2703" customFormat="false" ht="15" hidden="false" customHeight="false" outlineLevel="0" collapsed="false">
      <c r="AU2703" s="27"/>
      <c r="AV2703" s="27"/>
      <c r="AX2703" s="27"/>
    </row>
    <row r="2704" customFormat="false" ht="15" hidden="false" customHeight="false" outlineLevel="0" collapsed="false">
      <c r="AU2704" s="27"/>
      <c r="AV2704" s="27"/>
      <c r="AX2704" s="27"/>
    </row>
    <row r="2705" customFormat="false" ht="15" hidden="false" customHeight="false" outlineLevel="0" collapsed="false">
      <c r="AU2705" s="27"/>
      <c r="AV2705" s="27"/>
      <c r="AX2705" s="27"/>
    </row>
    <row r="2706" customFormat="false" ht="15" hidden="false" customHeight="false" outlineLevel="0" collapsed="false">
      <c r="AU2706" s="27"/>
      <c r="AV2706" s="27"/>
      <c r="AX2706" s="27"/>
    </row>
    <row r="2707" customFormat="false" ht="15" hidden="false" customHeight="false" outlineLevel="0" collapsed="false">
      <c r="AU2707" s="27"/>
      <c r="AV2707" s="27"/>
      <c r="AX2707" s="27"/>
    </row>
    <row r="2708" customFormat="false" ht="15" hidden="false" customHeight="false" outlineLevel="0" collapsed="false">
      <c r="AU2708" s="27"/>
      <c r="AV2708" s="27"/>
      <c r="AX2708" s="27"/>
    </row>
    <row r="2709" customFormat="false" ht="15" hidden="false" customHeight="false" outlineLevel="0" collapsed="false">
      <c r="AU2709" s="27"/>
      <c r="AV2709" s="27"/>
      <c r="AX2709" s="27"/>
    </row>
    <row r="2710" customFormat="false" ht="15" hidden="false" customHeight="false" outlineLevel="0" collapsed="false">
      <c r="AU2710" s="27"/>
      <c r="AV2710" s="27"/>
      <c r="AX2710" s="27"/>
    </row>
    <row r="2711" customFormat="false" ht="15" hidden="false" customHeight="false" outlineLevel="0" collapsed="false">
      <c r="AU2711" s="27"/>
      <c r="AV2711" s="27"/>
      <c r="AX2711" s="27"/>
    </row>
    <row r="2712" customFormat="false" ht="15" hidden="false" customHeight="false" outlineLevel="0" collapsed="false">
      <c r="AU2712" s="27"/>
      <c r="AV2712" s="27"/>
      <c r="AX2712" s="27"/>
    </row>
    <row r="2713" customFormat="false" ht="15" hidden="false" customHeight="false" outlineLevel="0" collapsed="false">
      <c r="AU2713" s="27"/>
      <c r="AV2713" s="27"/>
      <c r="AX2713" s="27"/>
    </row>
    <row r="2714" customFormat="false" ht="15" hidden="false" customHeight="false" outlineLevel="0" collapsed="false">
      <c r="AU2714" s="27"/>
      <c r="AV2714" s="27"/>
      <c r="AX2714" s="27"/>
    </row>
    <row r="2715" customFormat="false" ht="15" hidden="false" customHeight="false" outlineLevel="0" collapsed="false">
      <c r="AU2715" s="27"/>
      <c r="AV2715" s="27"/>
      <c r="AX2715" s="27"/>
    </row>
    <row r="2716" customFormat="false" ht="15" hidden="false" customHeight="false" outlineLevel="0" collapsed="false">
      <c r="AU2716" s="27"/>
      <c r="AV2716" s="27"/>
      <c r="AX2716" s="27"/>
    </row>
    <row r="2717" customFormat="false" ht="15" hidden="false" customHeight="false" outlineLevel="0" collapsed="false">
      <c r="AU2717" s="27"/>
      <c r="AV2717" s="27"/>
      <c r="AX2717" s="27"/>
    </row>
    <row r="2718" customFormat="false" ht="15" hidden="false" customHeight="false" outlineLevel="0" collapsed="false">
      <c r="AU2718" s="27"/>
      <c r="AV2718" s="27"/>
      <c r="AX2718" s="27"/>
    </row>
    <row r="2719" customFormat="false" ht="15" hidden="false" customHeight="false" outlineLevel="0" collapsed="false">
      <c r="AU2719" s="27"/>
      <c r="AV2719" s="27"/>
      <c r="AX2719" s="27"/>
    </row>
    <row r="2720" customFormat="false" ht="15" hidden="false" customHeight="false" outlineLevel="0" collapsed="false">
      <c r="AU2720" s="27"/>
      <c r="AV2720" s="27"/>
      <c r="AX2720" s="27"/>
    </row>
    <row r="2721" customFormat="false" ht="15" hidden="false" customHeight="false" outlineLevel="0" collapsed="false">
      <c r="AU2721" s="27"/>
      <c r="AV2721" s="27"/>
      <c r="AX2721" s="27"/>
    </row>
    <row r="2722" customFormat="false" ht="15" hidden="false" customHeight="false" outlineLevel="0" collapsed="false">
      <c r="AU2722" s="27"/>
      <c r="AV2722" s="27"/>
      <c r="AX2722" s="27"/>
    </row>
    <row r="2723" customFormat="false" ht="15" hidden="false" customHeight="false" outlineLevel="0" collapsed="false">
      <c r="AU2723" s="27"/>
      <c r="AV2723" s="27"/>
      <c r="AX2723" s="27"/>
    </row>
    <row r="2724" customFormat="false" ht="15" hidden="false" customHeight="false" outlineLevel="0" collapsed="false">
      <c r="AU2724" s="27"/>
      <c r="AV2724" s="27"/>
      <c r="AX2724" s="27"/>
    </row>
    <row r="2725" customFormat="false" ht="15" hidden="false" customHeight="false" outlineLevel="0" collapsed="false">
      <c r="AU2725" s="27"/>
      <c r="AV2725" s="27"/>
      <c r="AX2725" s="27"/>
    </row>
    <row r="2726" customFormat="false" ht="15" hidden="false" customHeight="false" outlineLevel="0" collapsed="false">
      <c r="AU2726" s="27"/>
      <c r="AV2726" s="27"/>
      <c r="AX2726" s="27"/>
    </row>
    <row r="2727" customFormat="false" ht="15" hidden="false" customHeight="false" outlineLevel="0" collapsed="false">
      <c r="AU2727" s="27"/>
      <c r="AV2727" s="27"/>
      <c r="AX2727" s="27"/>
    </row>
    <row r="2728" customFormat="false" ht="15" hidden="false" customHeight="false" outlineLevel="0" collapsed="false">
      <c r="AU2728" s="27"/>
      <c r="AV2728" s="27"/>
      <c r="AX2728" s="27"/>
    </row>
    <row r="2729" customFormat="false" ht="15" hidden="false" customHeight="false" outlineLevel="0" collapsed="false">
      <c r="AU2729" s="27"/>
      <c r="AV2729" s="27"/>
      <c r="AX2729" s="27"/>
    </row>
    <row r="2730" customFormat="false" ht="15" hidden="false" customHeight="false" outlineLevel="0" collapsed="false">
      <c r="AU2730" s="27"/>
      <c r="AV2730" s="27"/>
      <c r="AX2730" s="27"/>
    </row>
    <row r="2731" customFormat="false" ht="15" hidden="false" customHeight="false" outlineLevel="0" collapsed="false">
      <c r="AU2731" s="27"/>
      <c r="AV2731" s="27"/>
      <c r="AX2731" s="27"/>
    </row>
    <row r="2732" customFormat="false" ht="15" hidden="false" customHeight="false" outlineLevel="0" collapsed="false">
      <c r="AU2732" s="27"/>
      <c r="AV2732" s="27"/>
      <c r="AX2732" s="27"/>
    </row>
    <row r="2733" customFormat="false" ht="15" hidden="false" customHeight="false" outlineLevel="0" collapsed="false">
      <c r="AU2733" s="27"/>
      <c r="AV2733" s="27"/>
      <c r="AX2733" s="27"/>
    </row>
    <row r="2734" customFormat="false" ht="15" hidden="false" customHeight="false" outlineLevel="0" collapsed="false">
      <c r="AU2734" s="27"/>
      <c r="AV2734" s="27"/>
      <c r="AX2734" s="27"/>
    </row>
    <row r="2735" customFormat="false" ht="15" hidden="false" customHeight="false" outlineLevel="0" collapsed="false">
      <c r="AU2735" s="27"/>
      <c r="AV2735" s="27"/>
      <c r="AX2735" s="27"/>
    </row>
    <row r="2736" customFormat="false" ht="15" hidden="false" customHeight="false" outlineLevel="0" collapsed="false">
      <c r="AU2736" s="27"/>
      <c r="AV2736" s="27"/>
      <c r="AX2736" s="27"/>
    </row>
    <row r="2737" customFormat="false" ht="15" hidden="false" customHeight="false" outlineLevel="0" collapsed="false">
      <c r="AU2737" s="27"/>
      <c r="AV2737" s="27"/>
      <c r="AX2737" s="27"/>
    </row>
    <row r="2738" customFormat="false" ht="15" hidden="false" customHeight="false" outlineLevel="0" collapsed="false">
      <c r="AU2738" s="27"/>
      <c r="AV2738" s="27"/>
      <c r="AX2738" s="27"/>
    </row>
    <row r="2739" customFormat="false" ht="15" hidden="false" customHeight="false" outlineLevel="0" collapsed="false">
      <c r="AU2739" s="27"/>
      <c r="AV2739" s="27"/>
      <c r="AX2739" s="27"/>
    </row>
    <row r="2740" customFormat="false" ht="15" hidden="false" customHeight="false" outlineLevel="0" collapsed="false">
      <c r="AU2740" s="27"/>
      <c r="AV2740" s="27"/>
      <c r="AX2740" s="27"/>
    </row>
    <row r="2741" customFormat="false" ht="15" hidden="false" customHeight="false" outlineLevel="0" collapsed="false">
      <c r="AU2741" s="27"/>
      <c r="AV2741" s="27"/>
      <c r="AX2741" s="27"/>
    </row>
    <row r="2742" customFormat="false" ht="15" hidden="false" customHeight="false" outlineLevel="0" collapsed="false">
      <c r="AU2742" s="27"/>
      <c r="AV2742" s="27"/>
      <c r="AX2742" s="27"/>
    </row>
    <row r="2743" customFormat="false" ht="15" hidden="false" customHeight="false" outlineLevel="0" collapsed="false">
      <c r="AU2743" s="27"/>
      <c r="AV2743" s="27"/>
      <c r="AX2743" s="27"/>
    </row>
    <row r="2744" customFormat="false" ht="15" hidden="false" customHeight="false" outlineLevel="0" collapsed="false">
      <c r="AU2744" s="27"/>
      <c r="AV2744" s="27"/>
      <c r="AX2744" s="27"/>
    </row>
    <row r="2745" customFormat="false" ht="15" hidden="false" customHeight="false" outlineLevel="0" collapsed="false">
      <c r="AU2745" s="27"/>
      <c r="AV2745" s="27"/>
      <c r="AX2745" s="27"/>
    </row>
    <row r="2746" customFormat="false" ht="15" hidden="false" customHeight="false" outlineLevel="0" collapsed="false">
      <c r="AU2746" s="27"/>
      <c r="AV2746" s="27"/>
      <c r="AX2746" s="27"/>
    </row>
    <row r="2747" customFormat="false" ht="15" hidden="false" customHeight="false" outlineLevel="0" collapsed="false">
      <c r="AU2747" s="35"/>
      <c r="AV2747" s="35"/>
      <c r="AX2747" s="35"/>
    </row>
    <row r="2748" customFormat="false" ht="15" hidden="false" customHeight="false" outlineLevel="0" collapsed="false">
      <c r="AU2748" s="35"/>
      <c r="AV2748" s="35"/>
      <c r="AX2748" s="35"/>
    </row>
    <row r="2749" customFormat="false" ht="15" hidden="false" customHeight="false" outlineLevel="0" collapsed="false">
      <c r="AU2749" s="35"/>
      <c r="AV2749" s="35"/>
      <c r="AX2749" s="35"/>
    </row>
    <row r="2750" customFormat="false" ht="15" hidden="false" customHeight="false" outlineLevel="0" collapsed="false">
      <c r="AU2750" s="35"/>
      <c r="AV2750" s="35"/>
      <c r="AX2750" s="35"/>
    </row>
    <row r="2751" customFormat="false" ht="15" hidden="false" customHeight="false" outlineLevel="0" collapsed="false">
      <c r="AU2751" s="35"/>
      <c r="AV2751" s="35"/>
      <c r="AX2751" s="35"/>
    </row>
    <row r="2752" customFormat="false" ht="15" hidden="false" customHeight="false" outlineLevel="0" collapsed="false">
      <c r="AU2752" s="35"/>
      <c r="AV2752" s="35"/>
      <c r="AX2752" s="35"/>
    </row>
    <row r="2753" customFormat="false" ht="15" hidden="false" customHeight="false" outlineLevel="0" collapsed="false">
      <c r="AU2753" s="35"/>
      <c r="AV2753" s="35"/>
      <c r="AX2753" s="35"/>
    </row>
    <row r="2754" customFormat="false" ht="15" hidden="false" customHeight="false" outlineLevel="0" collapsed="false">
      <c r="AU2754" s="35"/>
      <c r="AV2754" s="35"/>
      <c r="AX2754" s="35"/>
    </row>
    <row r="2755" customFormat="false" ht="15" hidden="false" customHeight="false" outlineLevel="0" collapsed="false">
      <c r="AU2755" s="35"/>
      <c r="AV2755" s="35"/>
      <c r="AX2755" s="35"/>
    </row>
    <row r="2756" customFormat="false" ht="15" hidden="false" customHeight="false" outlineLevel="0" collapsed="false">
      <c r="AU2756" s="35"/>
      <c r="AV2756" s="35"/>
      <c r="AX2756" s="35"/>
    </row>
    <row r="2757" customFormat="false" ht="15" hidden="false" customHeight="false" outlineLevel="0" collapsed="false">
      <c r="AU2757" s="35"/>
      <c r="AV2757" s="35"/>
      <c r="AX2757" s="35"/>
    </row>
    <row r="2758" customFormat="false" ht="15" hidden="false" customHeight="false" outlineLevel="0" collapsed="false">
      <c r="AU2758" s="35"/>
      <c r="AV2758" s="35"/>
      <c r="AX2758" s="35"/>
    </row>
    <row r="2759" customFormat="false" ht="15" hidden="false" customHeight="false" outlineLevel="0" collapsed="false">
      <c r="AU2759" s="35"/>
      <c r="AV2759" s="35"/>
      <c r="AX2759" s="35"/>
    </row>
    <row r="2760" customFormat="false" ht="15" hidden="false" customHeight="false" outlineLevel="0" collapsed="false">
      <c r="AU2760" s="35"/>
      <c r="AV2760" s="35"/>
      <c r="AX2760" s="35"/>
    </row>
    <row r="2761" customFormat="false" ht="15" hidden="false" customHeight="false" outlineLevel="0" collapsed="false">
      <c r="AU2761" s="35"/>
      <c r="AV2761" s="35"/>
      <c r="AX2761" s="35"/>
    </row>
    <row r="2762" customFormat="false" ht="15" hidden="false" customHeight="false" outlineLevel="0" collapsed="false">
      <c r="AU2762" s="35"/>
      <c r="AV2762" s="35"/>
      <c r="AX2762" s="35"/>
    </row>
    <row r="2763" customFormat="false" ht="15" hidden="false" customHeight="false" outlineLevel="0" collapsed="false">
      <c r="AU2763" s="35"/>
      <c r="AV2763" s="35"/>
      <c r="AX2763" s="35"/>
    </row>
    <row r="2764" customFormat="false" ht="15" hidden="false" customHeight="false" outlineLevel="0" collapsed="false">
      <c r="AU2764" s="35"/>
      <c r="AV2764" s="35"/>
      <c r="AX2764" s="35"/>
    </row>
    <row r="2765" customFormat="false" ht="15" hidden="false" customHeight="false" outlineLevel="0" collapsed="false">
      <c r="AU2765" s="35"/>
      <c r="AV2765" s="35"/>
      <c r="AX2765" s="35"/>
    </row>
    <row r="2766" customFormat="false" ht="15" hidden="false" customHeight="false" outlineLevel="0" collapsed="false">
      <c r="AU2766" s="35"/>
      <c r="AV2766" s="35"/>
      <c r="AX2766" s="35"/>
    </row>
    <row r="2767" customFormat="false" ht="15" hidden="false" customHeight="false" outlineLevel="0" collapsed="false">
      <c r="AU2767" s="35"/>
      <c r="AV2767" s="35"/>
      <c r="AX2767" s="35"/>
    </row>
    <row r="2768" customFormat="false" ht="15" hidden="false" customHeight="false" outlineLevel="0" collapsed="false">
      <c r="AU2768" s="35"/>
      <c r="AV2768" s="35"/>
      <c r="AX2768" s="35"/>
    </row>
    <row r="2769" customFormat="false" ht="15" hidden="false" customHeight="false" outlineLevel="0" collapsed="false">
      <c r="AU2769" s="35"/>
      <c r="AV2769" s="35"/>
      <c r="AX2769" s="35"/>
    </row>
    <row r="2770" customFormat="false" ht="15" hidden="false" customHeight="false" outlineLevel="0" collapsed="false">
      <c r="AU2770" s="35"/>
      <c r="AV2770" s="35"/>
      <c r="AX2770" s="35"/>
    </row>
    <row r="2771" customFormat="false" ht="15" hidden="false" customHeight="false" outlineLevel="0" collapsed="false">
      <c r="AU2771" s="35"/>
      <c r="AV2771" s="35"/>
      <c r="AX2771" s="35"/>
    </row>
    <row r="2772" customFormat="false" ht="15" hidden="false" customHeight="false" outlineLevel="0" collapsed="false">
      <c r="AU2772" s="35"/>
      <c r="AV2772" s="35"/>
      <c r="AX2772" s="35"/>
    </row>
    <row r="2773" customFormat="false" ht="15" hidden="false" customHeight="false" outlineLevel="0" collapsed="false">
      <c r="AU2773" s="35"/>
      <c r="AV2773" s="35"/>
      <c r="AX2773" s="35"/>
    </row>
    <row r="2774" customFormat="false" ht="15" hidden="false" customHeight="false" outlineLevel="0" collapsed="false">
      <c r="AU2774" s="35"/>
      <c r="AV2774" s="35"/>
      <c r="AX2774" s="35"/>
    </row>
    <row r="2775" customFormat="false" ht="15" hidden="false" customHeight="false" outlineLevel="0" collapsed="false">
      <c r="AU2775" s="35"/>
      <c r="AV2775" s="35"/>
      <c r="AX2775" s="35"/>
    </row>
    <row r="2776" customFormat="false" ht="15" hidden="false" customHeight="false" outlineLevel="0" collapsed="false">
      <c r="AU2776" s="35"/>
      <c r="AV2776" s="35"/>
      <c r="AX2776" s="35"/>
    </row>
    <row r="2777" customFormat="false" ht="15" hidden="false" customHeight="false" outlineLevel="0" collapsed="false">
      <c r="AU2777" s="35"/>
      <c r="AV2777" s="35"/>
      <c r="AX2777" s="35"/>
    </row>
    <row r="2778" customFormat="false" ht="15" hidden="false" customHeight="false" outlineLevel="0" collapsed="false">
      <c r="AU2778" s="35"/>
      <c r="AV2778" s="35"/>
      <c r="AX2778" s="35"/>
    </row>
    <row r="2779" customFormat="false" ht="15" hidden="false" customHeight="false" outlineLevel="0" collapsed="false">
      <c r="AU2779" s="35"/>
      <c r="AV2779" s="35"/>
      <c r="AX2779" s="35"/>
    </row>
    <row r="2780" customFormat="false" ht="15" hidden="false" customHeight="false" outlineLevel="0" collapsed="false">
      <c r="AU2780" s="35"/>
      <c r="AV2780" s="35"/>
      <c r="AX2780" s="35"/>
    </row>
    <row r="2781" customFormat="false" ht="15" hidden="false" customHeight="false" outlineLevel="0" collapsed="false">
      <c r="AU2781" s="35"/>
      <c r="AV2781" s="35"/>
      <c r="AX2781" s="35"/>
    </row>
    <row r="2782" customFormat="false" ht="15" hidden="false" customHeight="false" outlineLevel="0" collapsed="false">
      <c r="AU2782" s="35"/>
      <c r="AV2782" s="35"/>
      <c r="AX2782" s="35"/>
    </row>
    <row r="2783" customFormat="false" ht="15" hidden="false" customHeight="false" outlineLevel="0" collapsed="false">
      <c r="AU2783" s="35"/>
      <c r="AV2783" s="35"/>
      <c r="AX2783" s="35"/>
    </row>
    <row r="2784" customFormat="false" ht="15" hidden="false" customHeight="false" outlineLevel="0" collapsed="false">
      <c r="AU2784" s="35"/>
      <c r="AV2784" s="35"/>
      <c r="AX2784" s="35"/>
    </row>
    <row r="2785" customFormat="false" ht="15" hidden="false" customHeight="false" outlineLevel="0" collapsed="false">
      <c r="AU2785" s="35"/>
      <c r="AV2785" s="35"/>
      <c r="AX2785" s="35"/>
    </row>
    <row r="2786" customFormat="false" ht="15" hidden="false" customHeight="false" outlineLevel="0" collapsed="false">
      <c r="AU2786" s="27"/>
      <c r="AV2786" s="27"/>
      <c r="AX2786" s="27"/>
    </row>
    <row r="2787" customFormat="false" ht="15" hidden="false" customHeight="false" outlineLevel="0" collapsed="false">
      <c r="AU2787" s="27"/>
      <c r="AV2787" s="27"/>
      <c r="AX2787" s="27"/>
    </row>
    <row r="2788" customFormat="false" ht="15" hidden="false" customHeight="false" outlineLevel="0" collapsed="false">
      <c r="AU2788" s="35"/>
      <c r="AV2788" s="35"/>
      <c r="AX2788" s="35"/>
    </row>
    <row r="2789" customFormat="false" ht="15" hidden="false" customHeight="false" outlineLevel="0" collapsed="false">
      <c r="AU2789" s="35"/>
      <c r="AV2789" s="35"/>
      <c r="AX2789" s="35"/>
    </row>
    <row r="2790" customFormat="false" ht="15" hidden="false" customHeight="false" outlineLevel="0" collapsed="false">
      <c r="AU2790" s="27"/>
      <c r="AV2790" s="27"/>
      <c r="AX2790" s="27"/>
    </row>
    <row r="2791" customFormat="false" ht="15" hidden="false" customHeight="false" outlineLevel="0" collapsed="false">
      <c r="AU2791" s="27"/>
      <c r="AV2791" s="27"/>
      <c r="AX2791" s="27"/>
    </row>
    <row r="2792" customFormat="false" ht="15" hidden="false" customHeight="false" outlineLevel="0" collapsed="false">
      <c r="AU2792" s="27"/>
      <c r="AV2792" s="27"/>
      <c r="AX2792" s="27"/>
    </row>
    <row r="2793" customFormat="false" ht="15" hidden="false" customHeight="false" outlineLevel="0" collapsed="false">
      <c r="AU2793" s="27"/>
      <c r="AV2793" s="27"/>
      <c r="AX2793" s="27"/>
    </row>
    <row r="2794" customFormat="false" ht="15" hidden="false" customHeight="false" outlineLevel="0" collapsed="false">
      <c r="AU2794" s="27"/>
      <c r="AV2794" s="27"/>
      <c r="AX2794" s="27"/>
    </row>
    <row r="2795" customFormat="false" ht="15" hidden="false" customHeight="false" outlineLevel="0" collapsed="false">
      <c r="AU2795" s="27"/>
      <c r="AV2795" s="27"/>
      <c r="AX2795" s="27"/>
    </row>
    <row r="2796" customFormat="false" ht="15" hidden="false" customHeight="false" outlineLevel="0" collapsed="false">
      <c r="AU2796" s="27"/>
      <c r="AV2796" s="27"/>
      <c r="AX2796" s="27"/>
    </row>
    <row r="2797" customFormat="false" ht="15" hidden="false" customHeight="false" outlineLevel="0" collapsed="false">
      <c r="AU2797" s="27"/>
      <c r="AV2797" s="27"/>
      <c r="AX2797" s="27"/>
    </row>
    <row r="2798" customFormat="false" ht="15" hidden="false" customHeight="false" outlineLevel="0" collapsed="false">
      <c r="AU2798" s="27"/>
      <c r="AV2798" s="27"/>
      <c r="AX2798" s="27"/>
    </row>
    <row r="2799" customFormat="false" ht="15" hidden="false" customHeight="false" outlineLevel="0" collapsed="false">
      <c r="AU2799" s="27"/>
      <c r="AV2799" s="27"/>
      <c r="AX2799" s="27"/>
    </row>
    <row r="2800" customFormat="false" ht="15" hidden="false" customHeight="false" outlineLevel="0" collapsed="false">
      <c r="AU2800" s="27"/>
      <c r="AV2800" s="27"/>
      <c r="AX2800" s="27"/>
    </row>
    <row r="2801" customFormat="false" ht="15" hidden="false" customHeight="false" outlineLevel="0" collapsed="false">
      <c r="AU2801" s="27"/>
      <c r="AV2801" s="27"/>
      <c r="AX2801" s="27"/>
    </row>
    <row r="2802" customFormat="false" ht="15" hidden="false" customHeight="false" outlineLevel="0" collapsed="false">
      <c r="AU2802" s="27"/>
      <c r="AV2802" s="27"/>
      <c r="AX2802" s="27"/>
    </row>
    <row r="2803" customFormat="false" ht="15" hidden="false" customHeight="false" outlineLevel="0" collapsed="false">
      <c r="AU2803" s="27"/>
      <c r="AV2803" s="27"/>
      <c r="AX2803" s="27"/>
    </row>
    <row r="2804" customFormat="false" ht="15" hidden="false" customHeight="false" outlineLevel="0" collapsed="false">
      <c r="AU2804" s="27"/>
      <c r="AV2804" s="27"/>
      <c r="AX2804" s="27"/>
    </row>
    <row r="2805" customFormat="false" ht="15" hidden="false" customHeight="false" outlineLevel="0" collapsed="false">
      <c r="AU2805" s="27"/>
      <c r="AV2805" s="27"/>
      <c r="AX2805" s="27"/>
    </row>
    <row r="2806" customFormat="false" ht="15" hidden="false" customHeight="false" outlineLevel="0" collapsed="false">
      <c r="AU2806" s="27"/>
      <c r="AV2806" s="27"/>
      <c r="AX2806" s="27"/>
    </row>
    <row r="2807" customFormat="false" ht="15" hidden="false" customHeight="false" outlineLevel="0" collapsed="false">
      <c r="AU2807" s="27"/>
      <c r="AV2807" s="27"/>
      <c r="AX2807" s="27"/>
    </row>
    <row r="2808" customFormat="false" ht="15" hidden="false" customHeight="false" outlineLevel="0" collapsed="false">
      <c r="AU2808" s="27"/>
      <c r="AV2808" s="27"/>
      <c r="AX2808" s="27"/>
    </row>
    <row r="2809" customFormat="false" ht="15" hidden="false" customHeight="false" outlineLevel="0" collapsed="false">
      <c r="AU2809" s="27"/>
      <c r="AV2809" s="27"/>
      <c r="AX2809" s="27"/>
    </row>
    <row r="2810" customFormat="false" ht="15" hidden="false" customHeight="false" outlineLevel="0" collapsed="false">
      <c r="AU2810" s="27"/>
      <c r="AV2810" s="27"/>
      <c r="AX2810" s="27"/>
    </row>
    <row r="2811" customFormat="false" ht="15" hidden="false" customHeight="false" outlineLevel="0" collapsed="false">
      <c r="AU2811" s="27"/>
      <c r="AV2811" s="27"/>
      <c r="AX2811" s="27"/>
    </row>
    <row r="2812" customFormat="false" ht="15" hidden="false" customHeight="false" outlineLevel="0" collapsed="false">
      <c r="AU2812" s="27"/>
      <c r="AV2812" s="27"/>
      <c r="AX2812" s="27"/>
    </row>
    <row r="2813" customFormat="false" ht="15" hidden="false" customHeight="false" outlineLevel="0" collapsed="false">
      <c r="AU2813" s="27"/>
      <c r="AV2813" s="27"/>
      <c r="AX2813" s="27"/>
    </row>
    <row r="2814" customFormat="false" ht="15" hidden="false" customHeight="false" outlineLevel="0" collapsed="false">
      <c r="AU2814" s="27"/>
      <c r="AV2814" s="27"/>
      <c r="AX2814" s="27"/>
    </row>
    <row r="2815" customFormat="false" ht="15" hidden="false" customHeight="false" outlineLevel="0" collapsed="false">
      <c r="AU2815" s="27"/>
      <c r="AV2815" s="27"/>
      <c r="AX2815" s="27"/>
    </row>
    <row r="2816" customFormat="false" ht="15" hidden="false" customHeight="false" outlineLevel="0" collapsed="false">
      <c r="AU2816" s="27"/>
      <c r="AV2816" s="27"/>
      <c r="AX2816" s="27"/>
    </row>
    <row r="2817" customFormat="false" ht="15" hidden="false" customHeight="false" outlineLevel="0" collapsed="false">
      <c r="AU2817" s="27"/>
      <c r="AV2817" s="27"/>
      <c r="AX2817" s="27"/>
    </row>
    <row r="2818" customFormat="false" ht="15" hidden="false" customHeight="false" outlineLevel="0" collapsed="false">
      <c r="AU2818" s="27"/>
      <c r="AV2818" s="27"/>
      <c r="AX2818" s="27"/>
    </row>
    <row r="2819" customFormat="false" ht="15" hidden="false" customHeight="false" outlineLevel="0" collapsed="false">
      <c r="AU2819" s="27"/>
      <c r="AV2819" s="27"/>
      <c r="AX2819" s="27"/>
    </row>
    <row r="2820" customFormat="false" ht="15" hidden="false" customHeight="false" outlineLevel="0" collapsed="false">
      <c r="AU2820" s="27"/>
      <c r="AV2820" s="27"/>
      <c r="AX2820" s="27"/>
    </row>
    <row r="2821" customFormat="false" ht="15" hidden="false" customHeight="false" outlineLevel="0" collapsed="false">
      <c r="AU2821" s="27"/>
      <c r="AV2821" s="27"/>
      <c r="AX2821" s="27"/>
    </row>
    <row r="2822" customFormat="false" ht="15" hidden="false" customHeight="false" outlineLevel="0" collapsed="false">
      <c r="AU2822" s="27"/>
      <c r="AV2822" s="27"/>
      <c r="AX2822" s="27"/>
    </row>
    <row r="2823" customFormat="false" ht="15" hidden="false" customHeight="false" outlineLevel="0" collapsed="false">
      <c r="AU2823" s="27"/>
      <c r="AV2823" s="27"/>
      <c r="AX2823" s="27"/>
    </row>
    <row r="2824" customFormat="false" ht="15" hidden="false" customHeight="false" outlineLevel="0" collapsed="false">
      <c r="AU2824" s="27"/>
      <c r="AV2824" s="27"/>
      <c r="AX2824" s="27"/>
    </row>
    <row r="2825" customFormat="false" ht="15" hidden="false" customHeight="false" outlineLevel="0" collapsed="false">
      <c r="AU2825" s="27"/>
      <c r="AV2825" s="27"/>
      <c r="AX2825" s="27"/>
    </row>
    <row r="2826" customFormat="false" ht="15" hidden="false" customHeight="false" outlineLevel="0" collapsed="false">
      <c r="AU2826" s="27"/>
      <c r="AV2826" s="27"/>
      <c r="AX2826" s="27"/>
    </row>
    <row r="2827" customFormat="false" ht="15" hidden="false" customHeight="false" outlineLevel="0" collapsed="false">
      <c r="AU2827" s="27"/>
      <c r="AV2827" s="27"/>
      <c r="AX2827" s="27"/>
    </row>
    <row r="2828" customFormat="false" ht="15" hidden="false" customHeight="false" outlineLevel="0" collapsed="false">
      <c r="AU2828" s="27"/>
      <c r="AV2828" s="27"/>
      <c r="AX2828" s="27"/>
    </row>
    <row r="2829" customFormat="false" ht="15" hidden="false" customHeight="false" outlineLevel="0" collapsed="false">
      <c r="AU2829" s="27"/>
      <c r="AV2829" s="27"/>
      <c r="AX2829" s="27"/>
    </row>
    <row r="2830" customFormat="false" ht="15" hidden="false" customHeight="false" outlineLevel="0" collapsed="false">
      <c r="AU2830" s="27"/>
      <c r="AV2830" s="27"/>
      <c r="AX2830" s="27"/>
    </row>
    <row r="2831" customFormat="false" ht="15" hidden="false" customHeight="false" outlineLevel="0" collapsed="false">
      <c r="AU2831" s="27"/>
      <c r="AV2831" s="27"/>
      <c r="AX2831" s="27"/>
    </row>
    <row r="2832" customFormat="false" ht="15" hidden="false" customHeight="false" outlineLevel="0" collapsed="false">
      <c r="AU2832" s="27"/>
      <c r="AV2832" s="27"/>
      <c r="AX2832" s="27"/>
    </row>
    <row r="2833" customFormat="false" ht="15" hidden="false" customHeight="false" outlineLevel="0" collapsed="false">
      <c r="AU2833" s="27"/>
      <c r="AV2833" s="27"/>
      <c r="AX2833" s="27"/>
    </row>
    <row r="2834" customFormat="false" ht="15" hidden="false" customHeight="false" outlineLevel="0" collapsed="false">
      <c r="AU2834" s="27"/>
      <c r="AV2834" s="27"/>
      <c r="AX2834" s="27"/>
    </row>
    <row r="2835" customFormat="false" ht="15" hidden="false" customHeight="false" outlineLevel="0" collapsed="false">
      <c r="AU2835" s="27"/>
      <c r="AV2835" s="27"/>
      <c r="AX2835" s="27"/>
    </row>
    <row r="2836" customFormat="false" ht="15" hidden="false" customHeight="false" outlineLevel="0" collapsed="false">
      <c r="AU2836" s="27"/>
      <c r="AV2836" s="27"/>
      <c r="AX2836" s="27"/>
    </row>
    <row r="2837" customFormat="false" ht="15" hidden="false" customHeight="false" outlineLevel="0" collapsed="false">
      <c r="AU2837" s="27"/>
      <c r="AV2837" s="27"/>
      <c r="AX2837" s="27"/>
    </row>
    <row r="2838" customFormat="false" ht="15" hidden="false" customHeight="false" outlineLevel="0" collapsed="false">
      <c r="AU2838" s="27"/>
      <c r="AV2838" s="27"/>
      <c r="AX2838" s="27"/>
    </row>
    <row r="2839" customFormat="false" ht="15" hidden="false" customHeight="false" outlineLevel="0" collapsed="false">
      <c r="AU2839" s="27"/>
      <c r="AV2839" s="27"/>
      <c r="AX2839" s="27"/>
    </row>
    <row r="2840" customFormat="false" ht="15" hidden="false" customHeight="false" outlineLevel="0" collapsed="false">
      <c r="AU2840" s="27"/>
      <c r="AV2840" s="27"/>
      <c r="AX2840" s="27"/>
    </row>
    <row r="2841" customFormat="false" ht="15" hidden="false" customHeight="false" outlineLevel="0" collapsed="false">
      <c r="AU2841" s="27"/>
      <c r="AV2841" s="27"/>
      <c r="AX2841" s="27"/>
    </row>
    <row r="2842" customFormat="false" ht="15" hidden="false" customHeight="false" outlineLevel="0" collapsed="false">
      <c r="AU2842" s="27"/>
      <c r="AV2842" s="27"/>
      <c r="AX2842" s="27"/>
    </row>
    <row r="2843" customFormat="false" ht="15" hidden="false" customHeight="false" outlineLevel="0" collapsed="false">
      <c r="AU2843" s="27"/>
      <c r="AV2843" s="27"/>
      <c r="AX2843" s="27"/>
    </row>
    <row r="2844" customFormat="false" ht="15" hidden="false" customHeight="false" outlineLevel="0" collapsed="false">
      <c r="AU2844" s="27"/>
      <c r="AV2844" s="27"/>
      <c r="AX2844" s="27"/>
    </row>
    <row r="2845" customFormat="false" ht="15" hidden="false" customHeight="false" outlineLevel="0" collapsed="false">
      <c r="AU2845" s="27"/>
      <c r="AV2845" s="27"/>
      <c r="AX2845" s="27"/>
    </row>
    <row r="2846" customFormat="false" ht="15" hidden="false" customHeight="false" outlineLevel="0" collapsed="false">
      <c r="AU2846" s="27"/>
      <c r="AV2846" s="27"/>
      <c r="AX2846" s="27"/>
    </row>
    <row r="2847" customFormat="false" ht="15" hidden="false" customHeight="false" outlineLevel="0" collapsed="false">
      <c r="AU2847" s="27"/>
      <c r="AV2847" s="27"/>
      <c r="AX2847" s="27"/>
    </row>
    <row r="2848" customFormat="false" ht="15" hidden="false" customHeight="false" outlineLevel="0" collapsed="false">
      <c r="AU2848" s="27"/>
      <c r="AV2848" s="27"/>
      <c r="AX2848" s="27"/>
    </row>
    <row r="2849" customFormat="false" ht="15" hidden="false" customHeight="false" outlineLevel="0" collapsed="false">
      <c r="AU2849" s="27"/>
      <c r="AV2849" s="27"/>
      <c r="AX2849" s="27"/>
    </row>
    <row r="2850" customFormat="false" ht="15" hidden="false" customHeight="false" outlineLevel="0" collapsed="false">
      <c r="AU2850" s="27"/>
      <c r="AV2850" s="27"/>
      <c r="AX2850" s="27"/>
    </row>
    <row r="2851" customFormat="false" ht="15" hidden="false" customHeight="false" outlineLevel="0" collapsed="false">
      <c r="AU2851" s="27"/>
      <c r="AV2851" s="27"/>
      <c r="AX2851" s="27"/>
    </row>
    <row r="2852" customFormat="false" ht="15" hidden="false" customHeight="false" outlineLevel="0" collapsed="false">
      <c r="AU2852" s="27"/>
      <c r="AV2852" s="27"/>
      <c r="AX2852" s="27"/>
    </row>
    <row r="2853" customFormat="false" ht="15" hidden="false" customHeight="false" outlineLevel="0" collapsed="false">
      <c r="AU2853" s="27"/>
      <c r="AV2853" s="27"/>
      <c r="AX2853" s="27"/>
    </row>
    <row r="2854" customFormat="false" ht="15" hidden="false" customHeight="false" outlineLevel="0" collapsed="false">
      <c r="AU2854" s="27"/>
      <c r="AV2854" s="27"/>
      <c r="AX2854" s="27"/>
    </row>
    <row r="2855" customFormat="false" ht="15" hidden="false" customHeight="false" outlineLevel="0" collapsed="false">
      <c r="AU2855" s="27"/>
      <c r="AV2855" s="27"/>
      <c r="AX2855" s="27"/>
    </row>
    <row r="2856" customFormat="false" ht="15" hidden="false" customHeight="false" outlineLevel="0" collapsed="false">
      <c r="AU2856" s="27"/>
      <c r="AV2856" s="27"/>
      <c r="AX2856" s="27"/>
    </row>
    <row r="2857" customFormat="false" ht="15" hidden="false" customHeight="false" outlineLevel="0" collapsed="false">
      <c r="AU2857" s="27"/>
      <c r="AV2857" s="27"/>
      <c r="AX2857" s="27"/>
    </row>
    <row r="2858" customFormat="false" ht="15" hidden="false" customHeight="false" outlineLevel="0" collapsed="false">
      <c r="AU2858" s="27"/>
      <c r="AV2858" s="27"/>
      <c r="AX2858" s="27"/>
    </row>
    <row r="2859" customFormat="false" ht="15" hidden="false" customHeight="false" outlineLevel="0" collapsed="false">
      <c r="AU2859" s="27"/>
      <c r="AV2859" s="27"/>
      <c r="AX2859" s="27"/>
    </row>
    <row r="2860" customFormat="false" ht="15" hidden="false" customHeight="false" outlineLevel="0" collapsed="false">
      <c r="AU2860" s="27"/>
      <c r="AV2860" s="27"/>
      <c r="AX2860" s="27"/>
    </row>
    <row r="2861" customFormat="false" ht="15" hidden="false" customHeight="false" outlineLevel="0" collapsed="false">
      <c r="AU2861" s="27"/>
      <c r="AV2861" s="27"/>
      <c r="AX2861" s="27"/>
    </row>
    <row r="2862" customFormat="false" ht="15" hidden="false" customHeight="false" outlineLevel="0" collapsed="false">
      <c r="AU2862" s="27"/>
      <c r="AV2862" s="27"/>
      <c r="AX2862" s="27"/>
    </row>
    <row r="2863" customFormat="false" ht="15" hidden="false" customHeight="false" outlineLevel="0" collapsed="false">
      <c r="AU2863" s="27"/>
      <c r="AV2863" s="27"/>
      <c r="AX2863" s="27"/>
    </row>
    <row r="2864" customFormat="false" ht="15" hidden="false" customHeight="false" outlineLevel="0" collapsed="false">
      <c r="AU2864" s="27"/>
      <c r="AV2864" s="27"/>
      <c r="AX2864" s="27"/>
    </row>
    <row r="2865" customFormat="false" ht="15" hidden="false" customHeight="false" outlineLevel="0" collapsed="false">
      <c r="AU2865" s="27"/>
      <c r="AV2865" s="27"/>
      <c r="AX2865" s="27"/>
    </row>
    <row r="2866" customFormat="false" ht="15" hidden="false" customHeight="false" outlineLevel="0" collapsed="false">
      <c r="AU2866" s="27"/>
      <c r="AV2866" s="27"/>
      <c r="AX2866" s="27"/>
    </row>
    <row r="2867" customFormat="false" ht="15" hidden="false" customHeight="false" outlineLevel="0" collapsed="false">
      <c r="AU2867" s="27"/>
      <c r="AV2867" s="27"/>
      <c r="AX2867" s="27"/>
    </row>
    <row r="2868" customFormat="false" ht="15" hidden="false" customHeight="false" outlineLevel="0" collapsed="false">
      <c r="AU2868" s="27"/>
      <c r="AV2868" s="27"/>
      <c r="AX2868" s="27"/>
    </row>
    <row r="2869" customFormat="false" ht="15" hidden="false" customHeight="false" outlineLevel="0" collapsed="false">
      <c r="AU2869" s="27"/>
      <c r="AV2869" s="27"/>
      <c r="AX2869" s="27"/>
    </row>
    <row r="2870" customFormat="false" ht="15" hidden="false" customHeight="false" outlineLevel="0" collapsed="false">
      <c r="AU2870" s="27"/>
      <c r="AV2870" s="27"/>
      <c r="AX2870" s="27"/>
    </row>
    <row r="2871" customFormat="false" ht="15" hidden="false" customHeight="false" outlineLevel="0" collapsed="false">
      <c r="AU2871" s="27"/>
      <c r="AV2871" s="27"/>
      <c r="AX2871" s="27"/>
    </row>
    <row r="2872" customFormat="false" ht="15" hidden="false" customHeight="false" outlineLevel="0" collapsed="false">
      <c r="AU2872" s="27"/>
      <c r="AV2872" s="27"/>
      <c r="AX2872" s="27"/>
    </row>
    <row r="2873" customFormat="false" ht="15" hidden="false" customHeight="false" outlineLevel="0" collapsed="false">
      <c r="AU2873" s="27"/>
      <c r="AV2873" s="27"/>
      <c r="AX2873" s="27"/>
    </row>
    <row r="2874" customFormat="false" ht="15" hidden="false" customHeight="false" outlineLevel="0" collapsed="false">
      <c r="AU2874" s="27"/>
      <c r="AV2874" s="27"/>
      <c r="AX2874" s="27"/>
    </row>
    <row r="2875" customFormat="false" ht="15" hidden="false" customHeight="false" outlineLevel="0" collapsed="false">
      <c r="AU2875" s="27"/>
      <c r="AV2875" s="27"/>
      <c r="AX2875" s="27"/>
    </row>
    <row r="2876" customFormat="false" ht="15" hidden="false" customHeight="false" outlineLevel="0" collapsed="false">
      <c r="AU2876" s="27"/>
      <c r="AV2876" s="27"/>
      <c r="AX2876" s="27"/>
    </row>
    <row r="2877" customFormat="false" ht="15" hidden="false" customHeight="false" outlineLevel="0" collapsed="false">
      <c r="AU2877" s="27"/>
      <c r="AV2877" s="27"/>
      <c r="AX2877" s="27"/>
    </row>
    <row r="2878" customFormat="false" ht="15" hidden="false" customHeight="false" outlineLevel="0" collapsed="false">
      <c r="AU2878" s="27"/>
      <c r="AV2878" s="27"/>
      <c r="AX2878" s="27"/>
    </row>
    <row r="2879" customFormat="false" ht="15" hidden="false" customHeight="false" outlineLevel="0" collapsed="false">
      <c r="AU2879" s="27"/>
      <c r="AV2879" s="27"/>
      <c r="AX2879" s="27"/>
    </row>
    <row r="2880" customFormat="false" ht="15" hidden="false" customHeight="false" outlineLevel="0" collapsed="false">
      <c r="AU2880" s="27"/>
      <c r="AV2880" s="27"/>
      <c r="AX2880" s="27"/>
    </row>
    <row r="2881" customFormat="false" ht="15" hidden="false" customHeight="false" outlineLevel="0" collapsed="false">
      <c r="AU2881" s="27"/>
      <c r="AV2881" s="27"/>
      <c r="AX2881" s="27"/>
    </row>
    <row r="2882" customFormat="false" ht="15" hidden="false" customHeight="false" outlineLevel="0" collapsed="false">
      <c r="AU2882" s="27"/>
      <c r="AV2882" s="27"/>
      <c r="AX2882" s="27"/>
    </row>
    <row r="2883" customFormat="false" ht="15" hidden="false" customHeight="false" outlineLevel="0" collapsed="false">
      <c r="AU2883" s="27"/>
      <c r="AV2883" s="27"/>
      <c r="AX2883" s="27"/>
    </row>
    <row r="2884" customFormat="false" ht="15" hidden="false" customHeight="false" outlineLevel="0" collapsed="false">
      <c r="AU2884" s="27"/>
      <c r="AV2884" s="27"/>
      <c r="AX2884" s="27"/>
    </row>
    <row r="2885" customFormat="false" ht="15" hidden="false" customHeight="false" outlineLevel="0" collapsed="false">
      <c r="AU2885" s="27"/>
      <c r="AV2885" s="27"/>
      <c r="AX2885" s="27"/>
    </row>
    <row r="2886" customFormat="false" ht="15" hidden="false" customHeight="false" outlineLevel="0" collapsed="false">
      <c r="AU2886" s="27"/>
      <c r="AV2886" s="27"/>
      <c r="AX2886" s="27"/>
    </row>
    <row r="2887" customFormat="false" ht="15" hidden="false" customHeight="false" outlineLevel="0" collapsed="false">
      <c r="AU2887" s="27"/>
      <c r="AV2887" s="27"/>
      <c r="AX2887" s="27"/>
    </row>
    <row r="2888" customFormat="false" ht="15" hidden="false" customHeight="false" outlineLevel="0" collapsed="false">
      <c r="AU2888" s="27"/>
      <c r="AV2888" s="27"/>
      <c r="AX2888" s="27"/>
    </row>
    <row r="2889" customFormat="false" ht="15" hidden="false" customHeight="false" outlineLevel="0" collapsed="false">
      <c r="AU2889" s="27"/>
      <c r="AV2889" s="27"/>
      <c r="AX2889" s="27"/>
    </row>
    <row r="2890" customFormat="false" ht="15" hidden="false" customHeight="false" outlineLevel="0" collapsed="false">
      <c r="AU2890" s="27"/>
      <c r="AV2890" s="27"/>
      <c r="AX2890" s="27"/>
    </row>
    <row r="2891" customFormat="false" ht="15" hidden="false" customHeight="false" outlineLevel="0" collapsed="false">
      <c r="AU2891" s="27"/>
      <c r="AV2891" s="27"/>
      <c r="AX2891" s="27"/>
    </row>
    <row r="2892" customFormat="false" ht="15" hidden="false" customHeight="false" outlineLevel="0" collapsed="false">
      <c r="AU2892" s="27"/>
      <c r="AV2892" s="27"/>
      <c r="AX2892" s="27"/>
    </row>
    <row r="2893" customFormat="false" ht="15" hidden="false" customHeight="false" outlineLevel="0" collapsed="false">
      <c r="AU2893" s="27"/>
      <c r="AV2893" s="27"/>
      <c r="AX2893" s="27"/>
    </row>
    <row r="2894" customFormat="false" ht="15" hidden="false" customHeight="false" outlineLevel="0" collapsed="false">
      <c r="AU2894" s="27"/>
      <c r="AV2894" s="27"/>
      <c r="AX2894" s="27"/>
    </row>
    <row r="2895" customFormat="false" ht="15" hidden="false" customHeight="false" outlineLevel="0" collapsed="false">
      <c r="AU2895" s="27"/>
      <c r="AV2895" s="27"/>
      <c r="AX2895" s="27"/>
    </row>
    <row r="2896" customFormat="false" ht="15" hidden="false" customHeight="false" outlineLevel="0" collapsed="false">
      <c r="AU2896" s="27"/>
      <c r="AV2896" s="27"/>
      <c r="AX2896" s="27"/>
    </row>
    <row r="2897" customFormat="false" ht="15" hidden="false" customHeight="false" outlineLevel="0" collapsed="false">
      <c r="AU2897" s="27"/>
      <c r="AV2897" s="27"/>
      <c r="AX2897" s="27"/>
    </row>
    <row r="2898" customFormat="false" ht="15" hidden="false" customHeight="false" outlineLevel="0" collapsed="false">
      <c r="AU2898" s="27"/>
      <c r="AV2898" s="27"/>
      <c r="AX2898" s="27"/>
    </row>
    <row r="2899" customFormat="false" ht="15" hidden="false" customHeight="false" outlineLevel="0" collapsed="false">
      <c r="AU2899" s="27"/>
      <c r="AV2899" s="27"/>
      <c r="AX2899" s="27"/>
    </row>
    <row r="2900" customFormat="false" ht="15" hidden="false" customHeight="false" outlineLevel="0" collapsed="false">
      <c r="AU2900" s="27"/>
      <c r="AV2900" s="27"/>
      <c r="AX2900" s="27"/>
    </row>
    <row r="2901" customFormat="false" ht="15" hidden="false" customHeight="false" outlineLevel="0" collapsed="false">
      <c r="AU2901" s="27"/>
      <c r="AV2901" s="27"/>
      <c r="AX2901" s="27"/>
    </row>
    <row r="2902" customFormat="false" ht="15" hidden="false" customHeight="false" outlineLevel="0" collapsed="false">
      <c r="AU2902" s="27"/>
      <c r="AV2902" s="27"/>
      <c r="AX2902" s="27"/>
    </row>
    <row r="2903" customFormat="false" ht="15" hidden="false" customHeight="false" outlineLevel="0" collapsed="false">
      <c r="AU2903" s="27"/>
      <c r="AV2903" s="27"/>
      <c r="AX2903" s="27"/>
    </row>
    <row r="2904" customFormat="false" ht="15" hidden="false" customHeight="false" outlineLevel="0" collapsed="false">
      <c r="AU2904" s="27"/>
      <c r="AV2904" s="27"/>
      <c r="AX2904" s="27"/>
    </row>
    <row r="2905" customFormat="false" ht="15" hidden="false" customHeight="false" outlineLevel="0" collapsed="false">
      <c r="AU2905" s="27"/>
      <c r="AV2905" s="27"/>
      <c r="AX2905" s="27"/>
    </row>
    <row r="2906" customFormat="false" ht="15" hidden="false" customHeight="false" outlineLevel="0" collapsed="false">
      <c r="AU2906" s="27"/>
      <c r="AV2906" s="27"/>
      <c r="AX2906" s="27"/>
    </row>
    <row r="2907" customFormat="false" ht="15" hidden="false" customHeight="false" outlineLevel="0" collapsed="false">
      <c r="AU2907" s="27"/>
      <c r="AV2907" s="27"/>
      <c r="AX2907" s="27"/>
    </row>
    <row r="2908" customFormat="false" ht="15" hidden="false" customHeight="false" outlineLevel="0" collapsed="false">
      <c r="AU2908" s="27"/>
      <c r="AV2908" s="27"/>
      <c r="AX2908" s="27"/>
    </row>
    <row r="2909" customFormat="false" ht="15" hidden="false" customHeight="false" outlineLevel="0" collapsed="false">
      <c r="AU2909" s="27"/>
      <c r="AV2909" s="27"/>
      <c r="AX2909" s="27"/>
    </row>
    <row r="2910" customFormat="false" ht="15" hidden="false" customHeight="false" outlineLevel="0" collapsed="false">
      <c r="AU2910" s="27"/>
      <c r="AV2910" s="27"/>
      <c r="AX2910" s="27"/>
    </row>
    <row r="2911" customFormat="false" ht="15" hidden="false" customHeight="false" outlineLevel="0" collapsed="false">
      <c r="AU2911" s="27"/>
      <c r="AV2911" s="27"/>
      <c r="AX2911" s="27"/>
    </row>
    <row r="2912" customFormat="false" ht="15" hidden="false" customHeight="false" outlineLevel="0" collapsed="false">
      <c r="AU2912" s="27"/>
      <c r="AV2912" s="27"/>
      <c r="AX2912" s="27"/>
    </row>
    <row r="2913" customFormat="false" ht="15" hidden="false" customHeight="false" outlineLevel="0" collapsed="false">
      <c r="AU2913" s="27"/>
      <c r="AV2913" s="27"/>
      <c r="AX2913" s="27"/>
    </row>
    <row r="2914" customFormat="false" ht="15" hidden="false" customHeight="false" outlineLevel="0" collapsed="false">
      <c r="AU2914" s="27"/>
      <c r="AV2914" s="27"/>
      <c r="AX2914" s="27"/>
    </row>
    <row r="2915" customFormat="false" ht="15" hidden="false" customHeight="false" outlineLevel="0" collapsed="false">
      <c r="AU2915" s="27"/>
      <c r="AV2915" s="27"/>
      <c r="AX2915" s="27"/>
    </row>
    <row r="2916" customFormat="false" ht="15" hidden="false" customHeight="false" outlineLevel="0" collapsed="false">
      <c r="AU2916" s="27"/>
      <c r="AV2916" s="27"/>
      <c r="AX2916" s="27"/>
    </row>
    <row r="2917" customFormat="false" ht="15" hidden="false" customHeight="false" outlineLevel="0" collapsed="false">
      <c r="AU2917" s="35"/>
      <c r="AV2917" s="35"/>
      <c r="AX2917" s="35"/>
    </row>
    <row r="2918" customFormat="false" ht="15" hidden="false" customHeight="false" outlineLevel="0" collapsed="false">
      <c r="AU2918" s="35"/>
      <c r="AV2918" s="35"/>
      <c r="AX2918" s="35"/>
    </row>
    <row r="2919" customFormat="false" ht="15" hidden="false" customHeight="false" outlineLevel="0" collapsed="false">
      <c r="AU2919" s="35"/>
      <c r="AV2919" s="35"/>
      <c r="AX2919" s="35"/>
    </row>
    <row r="2920" customFormat="false" ht="15" hidden="false" customHeight="false" outlineLevel="0" collapsed="false">
      <c r="AU2920" s="27"/>
      <c r="AV2920" s="27"/>
      <c r="AX2920" s="27"/>
    </row>
    <row r="2921" customFormat="false" ht="15" hidden="false" customHeight="false" outlineLevel="0" collapsed="false">
      <c r="AU2921" s="35"/>
      <c r="AV2921" s="35"/>
      <c r="AX2921" s="35"/>
    </row>
    <row r="2922" customFormat="false" ht="15" hidden="false" customHeight="false" outlineLevel="0" collapsed="false">
      <c r="AU2922" s="35"/>
      <c r="AV2922" s="35"/>
      <c r="AX2922" s="35"/>
    </row>
    <row r="2923" customFormat="false" ht="15" hidden="false" customHeight="false" outlineLevel="0" collapsed="false">
      <c r="AU2923" s="35"/>
      <c r="AV2923" s="35"/>
      <c r="AX2923" s="35"/>
    </row>
    <row r="2924" customFormat="false" ht="15" hidden="false" customHeight="false" outlineLevel="0" collapsed="false">
      <c r="AU2924" s="35"/>
      <c r="AV2924" s="35"/>
      <c r="AX2924" s="35"/>
    </row>
    <row r="2925" customFormat="false" ht="15" hidden="false" customHeight="false" outlineLevel="0" collapsed="false">
      <c r="AU2925" s="35"/>
      <c r="AV2925" s="35"/>
      <c r="AX2925" s="35"/>
    </row>
    <row r="2926" customFormat="false" ht="15" hidden="false" customHeight="false" outlineLevel="0" collapsed="false">
      <c r="AU2926" s="27"/>
      <c r="AV2926" s="27"/>
      <c r="AX2926" s="27"/>
    </row>
    <row r="2927" customFormat="false" ht="15" hidden="false" customHeight="false" outlineLevel="0" collapsed="false">
      <c r="AU2927" s="35"/>
      <c r="AV2927" s="35"/>
      <c r="AX2927" s="35"/>
    </row>
    <row r="2928" customFormat="false" ht="15" hidden="false" customHeight="false" outlineLevel="0" collapsed="false">
      <c r="AU2928" s="35"/>
      <c r="AV2928" s="35"/>
      <c r="AX2928" s="35"/>
    </row>
    <row r="2929" customFormat="false" ht="15" hidden="false" customHeight="false" outlineLevel="0" collapsed="false">
      <c r="AU2929" s="35"/>
      <c r="AV2929" s="35"/>
      <c r="AX2929" s="35"/>
    </row>
    <row r="2930" customFormat="false" ht="15" hidden="false" customHeight="false" outlineLevel="0" collapsed="false">
      <c r="AU2930" s="27"/>
      <c r="AV2930" s="27"/>
      <c r="AX2930" s="27"/>
    </row>
    <row r="2931" customFormat="false" ht="15" hidden="false" customHeight="false" outlineLevel="0" collapsed="false">
      <c r="AU2931" s="35"/>
      <c r="AV2931" s="35"/>
      <c r="AX2931" s="35"/>
    </row>
    <row r="2932" customFormat="false" ht="15" hidden="false" customHeight="false" outlineLevel="0" collapsed="false">
      <c r="AU2932" s="35"/>
      <c r="AV2932" s="35"/>
      <c r="AX2932" s="35"/>
    </row>
    <row r="2933" customFormat="false" ht="15" hidden="false" customHeight="false" outlineLevel="0" collapsed="false">
      <c r="AU2933" s="27"/>
      <c r="AV2933" s="27"/>
      <c r="AX2933" s="27"/>
    </row>
    <row r="2934" customFormat="false" ht="15" hidden="false" customHeight="false" outlineLevel="0" collapsed="false">
      <c r="AU2934" s="27"/>
      <c r="AV2934" s="27"/>
      <c r="AX2934" s="27"/>
    </row>
    <row r="2935" customFormat="false" ht="15" hidden="false" customHeight="false" outlineLevel="0" collapsed="false">
      <c r="AU2935" s="27"/>
      <c r="AV2935" s="27"/>
      <c r="AX2935" s="27"/>
    </row>
    <row r="2936" customFormat="false" ht="15" hidden="false" customHeight="false" outlineLevel="0" collapsed="false">
      <c r="AU2936" s="27"/>
      <c r="AV2936" s="27"/>
      <c r="AX2936" s="27"/>
    </row>
  </sheetData>
  <conditionalFormatting sqref="AW82:AW135 AV60:AV81 AV33:AV57 AU58:AU59 AT3:AT32 AW182:AW3072 AP136:AP18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9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2" activeCellId="0" sqref="F12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5.43"/>
    <col collapsed="false" customWidth="true" hidden="false" outlineLevel="0" max="5" min="5" style="1" width="11.28"/>
    <col collapsed="false" customWidth="true" hidden="false" outlineLevel="0" max="7" min="7" style="1" width="17.43"/>
    <col collapsed="false" customWidth="true" hidden="false" outlineLevel="0" max="8" min="8" style="1" width="46.85"/>
    <col collapsed="false" customWidth="true" hidden="false" outlineLevel="0" max="10" min="9" style="1" width="9.14"/>
    <col collapsed="false" customWidth="true" hidden="false" outlineLevel="0" max="12" min="11" style="1" width="9.85"/>
    <col collapsed="false" customWidth="true" hidden="false" outlineLevel="0" max="13" min="13" style="1" width="10.43"/>
    <col collapsed="false" customWidth="true" hidden="false" outlineLevel="0" max="14" min="14" style="1" width="14.28"/>
    <col collapsed="false" customWidth="true" hidden="false" outlineLevel="0" max="15" min="15" style="1" width="9.85"/>
    <col collapsed="false" customWidth="true" hidden="false" outlineLevel="0" max="16" min="16" style="1" width="11.43"/>
    <col collapsed="false" customWidth="true" hidden="false" outlineLevel="0" max="17" min="17" style="1" width="14.14"/>
    <col collapsed="false" customWidth="true" hidden="false" outlineLevel="0" max="18" min="18" style="1" width="11.85"/>
    <col collapsed="false" customWidth="true" hidden="false" outlineLevel="0" max="20" min="19" style="1" width="12.28"/>
    <col collapsed="false" customWidth="true" hidden="false" outlineLevel="0" max="21" min="21" style="1" width="9.85"/>
  </cols>
  <sheetData>
    <row r="1" customFormat="false" ht="13.8" hidden="false" customHeight="false" outlineLevel="0" collapsed="false">
      <c r="A1" s="1" t="s">
        <v>1534</v>
      </c>
    </row>
    <row r="3" customFormat="false" ht="13.8" hidden="false" customHeight="false" outlineLevel="0" collapsed="false">
      <c r="A3" s="1" t="s">
        <v>1377</v>
      </c>
      <c r="B3" s="1" t="s">
        <v>1535</v>
      </c>
      <c r="C3" s="1" t="s">
        <v>1536</v>
      </c>
      <c r="D3" s="45" t="s">
        <v>1537</v>
      </c>
    </row>
    <row r="5" customFormat="false" ht="22.05" hidden="false" customHeight="false" outlineLevel="0" collapsed="false">
      <c r="B5" s="48" t="s">
        <v>1538</v>
      </c>
      <c r="C5" s="48"/>
      <c r="D5" s="48"/>
      <c r="E5" s="48"/>
      <c r="F5" s="48"/>
      <c r="H5" s="49" t="s">
        <v>1539</v>
      </c>
      <c r="I5" s="49"/>
      <c r="J5" s="49"/>
      <c r="K5" s="49"/>
      <c r="L5" s="49"/>
      <c r="M5" s="49"/>
      <c r="O5" s="50" t="s">
        <v>1540</v>
      </c>
      <c r="P5" s="50"/>
      <c r="Q5" s="50"/>
      <c r="R5" s="50"/>
      <c r="S5" s="27"/>
      <c r="T5" s="51" t="s">
        <v>1541</v>
      </c>
      <c r="U5" s="51"/>
      <c r="V5" s="51"/>
      <c r="W5" s="51"/>
      <c r="X5" s="51"/>
      <c r="Y5" s="51"/>
      <c r="AI5" s="2"/>
      <c r="AJ5" s="2"/>
      <c r="AK5" s="2"/>
    </row>
    <row r="6" customFormat="false" ht="13.8" hidden="false" customHeight="false" outlineLevel="0" collapsed="false">
      <c r="B6" s="52" t="s">
        <v>1542</v>
      </c>
      <c r="I6" s="53" t="s">
        <v>1543</v>
      </c>
      <c r="J6" s="53" t="s">
        <v>1544</v>
      </c>
      <c r="K6" s="53" t="s">
        <v>1545</v>
      </c>
      <c r="L6" s="53" t="s">
        <v>1546</v>
      </c>
      <c r="M6" s="53" t="s">
        <v>1547</v>
      </c>
      <c r="Q6" s="2"/>
      <c r="S6" s="27"/>
      <c r="U6" s="2"/>
      <c r="V6" s="1" t="s">
        <v>1548</v>
      </c>
      <c r="X6" s="2"/>
      <c r="Y6" s="2"/>
    </row>
    <row r="7" customFormat="false" ht="13.8" hidden="false" customHeight="false" outlineLevel="0" collapsed="false">
      <c r="B7" s="54" t="s">
        <v>1543</v>
      </c>
      <c r="C7" s="54" t="s">
        <v>1544</v>
      </c>
      <c r="D7" s="54" t="s">
        <v>1545</v>
      </c>
      <c r="E7" s="55" t="s">
        <v>1546</v>
      </c>
      <c r="F7" s="54" t="s">
        <v>1547</v>
      </c>
      <c r="H7" s="56" t="s">
        <v>1549</v>
      </c>
      <c r="I7" s="57"/>
      <c r="J7" s="58"/>
      <c r="K7" s="59"/>
      <c r="L7" s="60"/>
      <c r="M7" s="61"/>
      <c r="O7" s="2" t="s">
        <v>1550</v>
      </c>
      <c r="P7" s="62" t="s">
        <v>1551</v>
      </c>
      <c r="Q7" s="62" t="s">
        <v>1552</v>
      </c>
      <c r="R7" s="62" t="s">
        <v>1553</v>
      </c>
      <c r="S7" s="27"/>
      <c r="T7" s="2" t="s">
        <v>1550</v>
      </c>
      <c r="W7" s="2" t="s">
        <v>1554</v>
      </c>
      <c r="X7" s="2" t="s">
        <v>1555</v>
      </c>
      <c r="Y7" s="2" t="s">
        <v>866</v>
      </c>
    </row>
    <row r="8" customFormat="false" ht="13.8" hidden="false" customHeight="false" outlineLevel="0" collapsed="false">
      <c r="A8" s="1" t="s">
        <v>1556</v>
      </c>
      <c r="B8" s="63"/>
      <c r="C8" s="64"/>
      <c r="D8" s="65"/>
      <c r="E8" s="66"/>
      <c r="F8" s="67"/>
      <c r="H8" s="56" t="s">
        <v>1551</v>
      </c>
      <c r="I8" s="68" t="n">
        <f aca="false">(SUMPRODUCT(TAGcalculation!$P$8:$P$16,$B$9:$B$17)+SUMPRODUCT(TAGcalculation!$P$19:$P$27,$B$18:$B$26))/SUM($B$9:$B$26)</f>
        <v>1124.024</v>
      </c>
      <c r="J8" s="69" t="n">
        <f aca="false">(SUMPRODUCT(TAGcalculation!$P$8:$P$16,$C$9:$C$17)+SUMPRODUCT(TAGcalculation!$P$19:$P$27,$C$18:$C$26))/SUM($C$9:$C$26)</f>
        <v>1133.18211009174</v>
      </c>
      <c r="K8" s="70" t="n">
        <f aca="false">(SUMPRODUCT(TAGcalculation!$P$8:$P$16,$D$9:$D$17)+SUMPRODUCT(TAGcalculation!$P$19:$P$27,$D$18:$D$26))/SUM($D$9:$D$26)</f>
        <v>1119.84465116279</v>
      </c>
      <c r="L8" s="71" t="n">
        <f aca="false">(SUMPRODUCT(TAGcalculation!$P$8:$P$16,$E$9:$E$17)+SUMPRODUCT(TAGcalculation!$P$19:$P$27,$E$18:$E$26))/SUM($E$9:$E$26)</f>
        <v>1111.73127962085</v>
      </c>
      <c r="M8" s="72" t="n">
        <f aca="false">(SUMPRODUCT(TAGcalculation!$P$8:$P$16,$F$9:$F$17)+SUMPRODUCT(TAGcalculation!$P$19:$P$27,$F$18:$F$26))/SUM($F$9:$F$26)</f>
        <v>1065.44739583333</v>
      </c>
      <c r="O8" s="73" t="s">
        <v>1557</v>
      </c>
      <c r="P8" s="74" t="n">
        <v>98.7</v>
      </c>
      <c r="Q8" s="29" t="n">
        <v>-358.6</v>
      </c>
      <c r="R8" s="75" t="n">
        <v>127.9</v>
      </c>
      <c r="S8" s="27"/>
      <c r="U8" s="1" t="n">
        <v>6</v>
      </c>
      <c r="V8" s="1" t="s">
        <v>1557</v>
      </c>
      <c r="W8" s="73" t="n">
        <f aca="false">U8*3+3</f>
        <v>21</v>
      </c>
      <c r="X8" s="76" t="n">
        <f aca="false">(U8*2+1)*3</f>
        <v>39</v>
      </c>
      <c r="Y8" s="75" t="n">
        <v>2</v>
      </c>
    </row>
    <row r="9" customFormat="false" ht="13.8" hidden="false" customHeight="false" outlineLevel="0" collapsed="false">
      <c r="A9" s="1" t="s">
        <v>1557</v>
      </c>
      <c r="B9" s="63"/>
      <c r="C9" s="64"/>
      <c r="D9" s="65"/>
      <c r="E9" s="66"/>
      <c r="F9" s="67"/>
      <c r="H9" s="56" t="s">
        <v>1552</v>
      </c>
      <c r="I9" s="68" t="n">
        <f aca="false">(SUMPRODUCT(TAGcalculation!$Q$8:$Q$16,$B$9:$B$17)+SUMPRODUCT(TAGcalculation!$Q$19:$Q$27,$B$18:$B$26))/SUM($B$9:$B$26)</f>
        <v>-217.389</v>
      </c>
      <c r="J9" s="69" t="n">
        <f aca="false">(SUMPRODUCT(TAGcalculation!$Q$8:$Q$16,$C$9:$C$17)+SUMPRODUCT(TAGcalculation!$Q$19:$Q$27,$C$18:$C$26))/SUM($C$9:$C$26)</f>
        <v>-220.758256880734</v>
      </c>
      <c r="K9" s="70" t="n">
        <f aca="false">(SUMPRODUCT(TAGcalculation!$Q$8:$Q$16,$D$9:$D$17)+SUMPRODUCT(TAGcalculation!$Q$19:$Q$27,$D$18:$D$26))/SUM($D$9:$D$26)</f>
        <v>-223.977209302326</v>
      </c>
      <c r="L9" s="71" t="n">
        <f aca="false">(SUMPRODUCT(TAGcalculation!$Q$8:$Q$16,$E$9:$E$17)+SUMPRODUCT(TAGcalculation!$Q$19:$Q$27,$E$18:$E$26))/SUM($E$9:$E$26)</f>
        <v>-225.46018957346</v>
      </c>
      <c r="M9" s="72" t="n">
        <f aca="false">(SUMPRODUCT(TAGcalculation!$Q$8:$Q$16,$F$9:$F$17)+SUMPRODUCT(TAGcalculation!$Q$19:$Q$27,$F$18:$F$26))/SUM($F$9:$F$26)</f>
        <v>-228.3609375</v>
      </c>
      <c r="O9" s="77" t="s">
        <v>1558</v>
      </c>
      <c r="P9" s="78" t="n">
        <v>274.8</v>
      </c>
      <c r="Q9" s="79" t="n">
        <v>-345.3</v>
      </c>
      <c r="R9" s="80" t="n">
        <v>303.5</v>
      </c>
      <c r="S9" s="27"/>
      <c r="U9" s="1" t="n">
        <v>8</v>
      </c>
      <c r="V9" s="1" t="s">
        <v>1558</v>
      </c>
      <c r="W9" s="77" t="n">
        <f aca="false">U9*3+3</f>
        <v>27</v>
      </c>
      <c r="X9" s="79" t="n">
        <f aca="false">(U9*2+1)*3</f>
        <v>51</v>
      </c>
      <c r="Y9" s="80" t="n">
        <v>2</v>
      </c>
    </row>
    <row r="10" customFormat="false" ht="13.8" hidden="false" customHeight="false" outlineLevel="0" collapsed="false">
      <c r="A10" s="1" t="s">
        <v>1558</v>
      </c>
      <c r="B10" s="63"/>
      <c r="C10" s="64"/>
      <c r="D10" s="65"/>
      <c r="E10" s="66"/>
      <c r="F10" s="67"/>
      <c r="H10" s="56" t="s">
        <v>1553</v>
      </c>
      <c r="I10" s="68" t="n">
        <f aca="false">(SUMPRODUCT(TAGcalculation!$R$8:$R$16,$B$9:$B$17)+SUMPRODUCT(TAGcalculation!$R$19:$R$27,$B$18:$B$26))/SUM($B$9:$B$26)</f>
        <v>1153.912</v>
      </c>
      <c r="J10" s="69" t="n">
        <f aca="false">(SUMPRODUCT(TAGcalculation!$R$8:$R$16,$C$9:$C$17)+SUMPRODUCT(TAGcalculation!$R$19:$R$27,$C$18:$C$26))/SUM($C$9:$C$26)</f>
        <v>1163.05</v>
      </c>
      <c r="K10" s="70" t="n">
        <f aca="false">(SUMPRODUCT(TAGcalculation!$R$8:$R$16,$D$9:$D$17)+SUMPRODUCT(TAGcalculation!$R$19:$R$27,$D$18:$D$26))/SUM($D$9:$D$26)</f>
        <v>1149.71906976744</v>
      </c>
      <c r="L10" s="71" t="n">
        <f aca="false">(SUMPRODUCT(TAGcalculation!$R$8:$R$16,$E$9:$E$17)+SUMPRODUCT(TAGcalculation!$R$19:$R$27,$E$18:$E$26))/SUM($E$9:$E$26)</f>
        <v>1141.60900473934</v>
      </c>
      <c r="M10" s="72" t="n">
        <f aca="false">(SUMPRODUCT(TAGcalculation!$R$8:$R$16,$F$9:$F$17)+SUMPRODUCT(TAGcalculation!$R$19:$R$27,$F$18:$F$26))/SUM($F$9:$F$26)</f>
        <v>1095.32760416667</v>
      </c>
      <c r="O10" s="77" t="s">
        <v>1559</v>
      </c>
      <c r="P10" s="78" t="n">
        <v>450.9</v>
      </c>
      <c r="Q10" s="79" t="n">
        <v>-330</v>
      </c>
      <c r="R10" s="80" t="n">
        <v>481</v>
      </c>
      <c r="S10" s="27"/>
      <c r="U10" s="1" t="n">
        <v>10</v>
      </c>
      <c r="V10" s="1" t="s">
        <v>1559</v>
      </c>
      <c r="W10" s="77" t="n">
        <f aca="false">U10*3+3</f>
        <v>33</v>
      </c>
      <c r="X10" s="79" t="n">
        <f aca="false">(U10*2+1)*3</f>
        <v>63</v>
      </c>
      <c r="Y10" s="80" t="n">
        <v>2</v>
      </c>
    </row>
    <row r="11" customFormat="false" ht="13.8" hidden="false" customHeight="false" outlineLevel="0" collapsed="false">
      <c r="A11" s="1" t="s">
        <v>1559</v>
      </c>
      <c r="B11" s="63"/>
      <c r="C11" s="64"/>
      <c r="D11" s="65"/>
      <c r="E11" s="66"/>
      <c r="F11" s="67"/>
      <c r="H11" s="56" t="s">
        <v>1560</v>
      </c>
      <c r="I11" s="68" t="n">
        <f aca="false">(SUMPRODUCT(TAGcalculation!$W$8:$W$16,$B$9:$B$17)+SUMPRODUCT(TAGcalculation!$W$19:$W$27,$B$18:$B$26))/SUM($B$9:$B$26)</f>
        <v>55.92</v>
      </c>
      <c r="J11" s="69" t="n">
        <f aca="false">(SUMPRODUCT(TAGcalculation!$W$8:$W$16,$C$9:$C$17)+SUMPRODUCT(TAGcalculation!$W$19:$W$27,$C$18:$C$26))/SUM($C$9:$C$26)</f>
        <v>56.256880733945</v>
      </c>
      <c r="K11" s="70" t="n">
        <f aca="false">(SUMPRODUCT(TAGcalculation!$W$8:$W$16,$D$9:$D$17)+SUMPRODUCT(TAGcalculation!$W$19:$W$27,$D$18:$D$26))/SUM($D$9:$D$26)</f>
        <v>55.8</v>
      </c>
      <c r="L11" s="71" t="n">
        <f aca="false">(SUMPRODUCT(TAGcalculation!$W$8:$W$16,$E$9:$E$17)+SUMPRODUCT(TAGcalculation!$W$19:$W$27,$E$18:$E$26))/SUM($E$9:$E$26)</f>
        <v>55.521327014218</v>
      </c>
      <c r="M11" s="72" t="n">
        <f aca="false">(SUMPRODUCT(TAGcalculation!$W$8:$W$16,$F$9:$F$17)+SUMPRODUCT(TAGcalculation!$W$19:$W$27,$F$18:$F$26))/SUM($F$9:$F$26)</f>
        <v>53.9375</v>
      </c>
      <c r="O11" s="77" t="s">
        <v>1561</v>
      </c>
      <c r="P11" s="78" t="n">
        <v>627</v>
      </c>
      <c r="Q11" s="79" t="n">
        <v>-316.1</v>
      </c>
      <c r="R11" s="80" t="n">
        <v>657.1</v>
      </c>
      <c r="S11" s="27"/>
      <c r="U11" s="1" t="n">
        <v>12</v>
      </c>
      <c r="V11" s="1" t="s">
        <v>1561</v>
      </c>
      <c r="W11" s="77" t="n">
        <f aca="false">U11*3+3</f>
        <v>39</v>
      </c>
      <c r="X11" s="79" t="n">
        <f aca="false">(U11*2+1)*3</f>
        <v>75</v>
      </c>
      <c r="Y11" s="80" t="n">
        <v>2</v>
      </c>
    </row>
    <row r="12" customFormat="false" ht="13.8" hidden="false" customHeight="false" outlineLevel="0" collapsed="false">
      <c r="A12" s="1" t="s">
        <v>1561</v>
      </c>
      <c r="B12" s="63"/>
      <c r="C12" s="64"/>
      <c r="D12" s="65"/>
      <c r="E12" s="66"/>
      <c r="F12" s="67"/>
      <c r="H12" s="56" t="s">
        <v>1562</v>
      </c>
      <c r="I12" s="68" t="n">
        <f aca="false">(SUMPRODUCT(TAGcalculation!$X$8:$X$16,$B$9:$B$17)+SUMPRODUCT(TAGcalculation!$X$19:$X$27,$B$18:$B$26))/SUM($B$9:$B$26)</f>
        <v>104.46</v>
      </c>
      <c r="J12" s="69" t="n">
        <f aca="false">(SUMPRODUCT(TAGcalculation!$X$8:$X$16,$C$9:$C$17)+SUMPRODUCT(TAGcalculation!$X$19:$X$27,$C$18:$C$26))/SUM($C$9:$C$26)</f>
        <v>105.385321100917</v>
      </c>
      <c r="K12" s="70" t="n">
        <f aca="false">(SUMPRODUCT(TAGcalculation!$X$8:$X$16,$D$9:$D$17)+SUMPRODUCT(TAGcalculation!$X$19:$X$27,$D$18:$D$26))/SUM($D$9:$D$26)</f>
        <v>104.637209302326</v>
      </c>
      <c r="L12" s="71" t="n">
        <f aca="false">(SUMPRODUCT(TAGcalculation!$X$8:$X$16,$E$9:$E$17)+SUMPRODUCT(TAGcalculation!$X$19:$X$27,$E$18:$E$26))/SUM($E$9:$E$26)</f>
        <v>104.14691943128</v>
      </c>
      <c r="M12" s="72" t="n">
        <f aca="false">(SUMPRODUCT(TAGcalculation!$X$8:$X$16,$F$9:$F$17)+SUMPRODUCT(TAGcalculation!$X$19:$X$27,$F$18:$F$26))/SUM($F$9:$F$26)</f>
        <v>100.9375</v>
      </c>
      <c r="O12" s="77" t="s">
        <v>1563</v>
      </c>
      <c r="P12" s="78" t="n">
        <v>803.1</v>
      </c>
      <c r="Q12" s="79" t="n">
        <v>-302.1</v>
      </c>
      <c r="R12" s="80" t="n">
        <v>833.2</v>
      </c>
      <c r="U12" s="1" t="n">
        <v>14</v>
      </c>
      <c r="V12" s="1" t="s">
        <v>1563</v>
      </c>
      <c r="W12" s="77" t="n">
        <f aca="false">U12*3+3</f>
        <v>45</v>
      </c>
      <c r="X12" s="79" t="n">
        <f aca="false">(U12*2+1)*3</f>
        <v>87</v>
      </c>
      <c r="Y12" s="80" t="n">
        <v>2</v>
      </c>
    </row>
    <row r="13" customFormat="false" ht="13.8" hidden="false" customHeight="false" outlineLevel="0" collapsed="false">
      <c r="A13" s="1" t="s">
        <v>1563</v>
      </c>
      <c r="B13" s="63"/>
      <c r="C13" s="64"/>
      <c r="D13" s="65"/>
      <c r="E13" s="66"/>
      <c r="F13" s="67"/>
      <c r="H13" s="56" t="s">
        <v>1564</v>
      </c>
      <c r="I13" s="81" t="n">
        <f aca="false">(SUMPRODUCT(TAGcalculation!$Y$8:$Y$16,$B$9:$B$17)+SUMPRODUCT(TAGcalculation!$Y$19:$Y$27,$B$18:$B$26))/SUM($B$9:$B$26)</f>
        <v>2</v>
      </c>
      <c r="J13" s="82" t="n">
        <f aca="false">(SUMPRODUCT(TAGcalculation!$Y$8:$Y$16,$C$9:$C$17)+SUMPRODUCT(TAGcalculation!$Y$19:$Y$27,$C$18:$C$26))/SUM($C$9:$C$26)</f>
        <v>2</v>
      </c>
      <c r="K13" s="83" t="n">
        <f aca="false">(SUMPRODUCT(TAGcalculation!$Y$8:$Y$16,$D$9:$D$17)+SUMPRODUCT(TAGcalculation!$Y$19:$Y$27,$D$18:$D$26))/SUM($D$9:$D$26)</f>
        <v>2</v>
      </c>
      <c r="L13" s="84" t="n">
        <f aca="false">(SUMPRODUCT(TAGcalculation!$Y$8:$Y$16,$E$9:$E$17)+SUMPRODUCT(TAGcalculation!$Y$19:$Y$27,$E$18:$E$26))/SUM($E$9:$E$26)</f>
        <v>2</v>
      </c>
      <c r="M13" s="85" t="n">
        <f aca="false">(SUMPRODUCT(TAGcalculation!$Y$8:$Y$16,$F$9:$F$17)+SUMPRODUCT(TAGcalculation!$Y$19:$Y$27,$F$18:$F$26))/SUM($F$9:$F$26)</f>
        <v>2</v>
      </c>
      <c r="O13" s="77" t="s">
        <v>1565</v>
      </c>
      <c r="P13" s="78" t="n">
        <v>979.9</v>
      </c>
      <c r="Q13" s="79" t="n">
        <v>-287.6</v>
      </c>
      <c r="R13" s="80" t="n">
        <v>1009.9</v>
      </c>
      <c r="U13" s="1" t="n">
        <v>16</v>
      </c>
      <c r="V13" s="1" t="s">
        <v>1565</v>
      </c>
      <c r="W13" s="77" t="n">
        <f aca="false">U13*3+3</f>
        <v>51</v>
      </c>
      <c r="X13" s="79" t="n">
        <f aca="false">(U13*2+1)*3</f>
        <v>99</v>
      </c>
      <c r="Y13" s="80" t="n">
        <v>2</v>
      </c>
    </row>
    <row r="14" customFormat="false" ht="13.8" hidden="false" customHeight="false" outlineLevel="0" collapsed="false">
      <c r="A14" s="1" t="s">
        <v>1565</v>
      </c>
      <c r="B14" s="63" t="n">
        <v>13</v>
      </c>
      <c r="C14" s="64" t="n">
        <v>12</v>
      </c>
      <c r="D14" s="65" t="n">
        <v>15.5</v>
      </c>
      <c r="E14" s="66" t="n">
        <v>20</v>
      </c>
      <c r="F14" s="67" t="n">
        <v>35</v>
      </c>
      <c r="O14" s="77" t="s">
        <v>1566</v>
      </c>
      <c r="P14" s="78" t="n">
        <v>1155.4</v>
      </c>
      <c r="Q14" s="79" t="n">
        <v>-274.3</v>
      </c>
      <c r="R14" s="80" t="n">
        <v>1185.4</v>
      </c>
      <c r="U14" s="1" t="n">
        <v>18</v>
      </c>
      <c r="V14" s="1" t="s">
        <v>1566</v>
      </c>
      <c r="W14" s="77" t="n">
        <f aca="false">U14*3+3</f>
        <v>57</v>
      </c>
      <c r="X14" s="79" t="n">
        <f aca="false">(U14*2+1)*3</f>
        <v>111</v>
      </c>
      <c r="Y14" s="80" t="n">
        <v>2</v>
      </c>
    </row>
    <row r="15" customFormat="false" ht="13.8" hidden="false" customHeight="false" outlineLevel="0" collapsed="false">
      <c r="A15" s="1" t="s">
        <v>1566</v>
      </c>
      <c r="B15" s="63" t="n">
        <v>31</v>
      </c>
      <c r="C15" s="64" t="n">
        <v>25</v>
      </c>
      <c r="D15" s="65" t="n">
        <v>24.5</v>
      </c>
      <c r="E15" s="66" t="n">
        <v>21</v>
      </c>
      <c r="F15" s="67" t="n">
        <v>3.5</v>
      </c>
      <c r="O15" s="77" t="s">
        <v>1567</v>
      </c>
      <c r="P15" s="78" t="n">
        <v>1331.5</v>
      </c>
      <c r="Q15" s="79" t="n">
        <v>-260.3</v>
      </c>
      <c r="R15" s="80" t="n">
        <v>1361.5</v>
      </c>
      <c r="U15" s="1" t="n">
        <v>20</v>
      </c>
      <c r="V15" s="1" t="s">
        <v>1567</v>
      </c>
      <c r="W15" s="77" t="n">
        <f aca="false">U15*3+3</f>
        <v>63</v>
      </c>
      <c r="X15" s="79" t="n">
        <f aca="false">(U15*2+1)*3</f>
        <v>123</v>
      </c>
      <c r="Y15" s="80" t="n">
        <v>2</v>
      </c>
    </row>
    <row r="16" customFormat="false" ht="13.8" hidden="false" customHeight="false" outlineLevel="0" collapsed="false">
      <c r="A16" s="1" t="s">
        <v>1567</v>
      </c>
      <c r="B16" s="63"/>
      <c r="C16" s="64"/>
      <c r="D16" s="65"/>
      <c r="E16" s="66"/>
      <c r="F16" s="67"/>
      <c r="O16" s="86" t="s">
        <v>1568</v>
      </c>
      <c r="P16" s="87" t="n">
        <v>1507.6</v>
      </c>
      <c r="Q16" s="88" t="n">
        <v>-246.4</v>
      </c>
      <c r="R16" s="89" t="n">
        <v>1537.7</v>
      </c>
      <c r="U16" s="1" t="n">
        <v>22</v>
      </c>
      <c r="V16" s="1" t="s">
        <v>1568</v>
      </c>
      <c r="W16" s="86" t="n">
        <f aca="false">U16*3+3</f>
        <v>69</v>
      </c>
      <c r="X16" s="88" t="n">
        <f aca="false">(U16*2+1)*3</f>
        <v>135</v>
      </c>
      <c r="Y16" s="89" t="n">
        <v>2</v>
      </c>
    </row>
    <row r="17" customFormat="false" ht="13.8" hidden="false" customHeight="false" outlineLevel="0" collapsed="false">
      <c r="A17" s="1" t="s">
        <v>1568</v>
      </c>
      <c r="B17" s="63"/>
      <c r="C17" s="64"/>
      <c r="D17" s="65"/>
      <c r="E17" s="66"/>
      <c r="F17" s="67"/>
      <c r="P17" s="79"/>
      <c r="Q17" s="79"/>
      <c r="R17" s="27"/>
      <c r="U17" s="2"/>
      <c r="V17" s="1"/>
      <c r="X17" s="43"/>
      <c r="Y17" s="43"/>
    </row>
    <row r="18" customFormat="false" ht="13.8" hidden="false" customHeight="false" outlineLevel="0" collapsed="false">
      <c r="A18" s="90" t="s">
        <v>1569</v>
      </c>
      <c r="B18" s="63"/>
      <c r="C18" s="64"/>
      <c r="D18" s="65"/>
      <c r="E18" s="66"/>
      <c r="F18" s="67"/>
      <c r="O18" s="2" t="s">
        <v>1570</v>
      </c>
      <c r="P18" s="91" t="s">
        <v>1551</v>
      </c>
      <c r="Q18" s="91" t="s">
        <v>1552</v>
      </c>
      <c r="R18" s="91" t="s">
        <v>1553</v>
      </c>
      <c r="T18" s="2" t="s">
        <v>1570</v>
      </c>
      <c r="W18" s="2" t="s">
        <v>1554</v>
      </c>
      <c r="X18" s="2" t="s">
        <v>1555</v>
      </c>
      <c r="Y18" s="2" t="s">
        <v>866</v>
      </c>
    </row>
    <row r="19" customFormat="false" ht="13.8" hidden="false" customHeight="false" outlineLevel="0" collapsed="false">
      <c r="A19" s="90" t="s">
        <v>1571</v>
      </c>
      <c r="B19" s="63"/>
      <c r="C19" s="64"/>
      <c r="D19" s="65"/>
      <c r="E19" s="66"/>
      <c r="F19" s="67"/>
      <c r="O19" s="92" t="s">
        <v>1569</v>
      </c>
      <c r="P19" s="93"/>
      <c r="Q19" s="94"/>
      <c r="R19" s="75"/>
      <c r="U19" s="1" t="n">
        <v>11</v>
      </c>
      <c r="V19" s="90" t="s">
        <v>1569</v>
      </c>
      <c r="W19" s="73" t="n">
        <f aca="false">U19*3+3</f>
        <v>36</v>
      </c>
      <c r="X19" s="94" t="n">
        <f aca="false">(U19*2-2+1)*3</f>
        <v>63</v>
      </c>
      <c r="Y19" s="75" t="n">
        <v>2</v>
      </c>
    </row>
    <row r="20" customFormat="false" ht="13.8" hidden="false" customHeight="false" outlineLevel="0" collapsed="false">
      <c r="A20" s="90" t="s">
        <v>1572</v>
      </c>
      <c r="B20" s="63"/>
      <c r="C20" s="64"/>
      <c r="D20" s="65"/>
      <c r="E20" s="66"/>
      <c r="F20" s="67"/>
      <c r="O20" s="95" t="s">
        <v>1571</v>
      </c>
      <c r="P20" s="78"/>
      <c r="Q20" s="79"/>
      <c r="R20" s="96"/>
      <c r="U20" s="1" t="n">
        <v>12</v>
      </c>
      <c r="V20" s="90" t="s">
        <v>1571</v>
      </c>
      <c r="W20" s="77" t="n">
        <f aca="false">U20*3+3</f>
        <v>39</v>
      </c>
      <c r="X20" s="79" t="n">
        <f aca="false">(U20*2-2+1)*3</f>
        <v>69</v>
      </c>
      <c r="Y20" s="80" t="n">
        <v>2</v>
      </c>
    </row>
    <row r="21" customFormat="false" ht="13.8" hidden="false" customHeight="false" outlineLevel="0" collapsed="false">
      <c r="A21" s="1" t="s">
        <v>1573</v>
      </c>
      <c r="B21" s="63" t="n">
        <v>5</v>
      </c>
      <c r="C21" s="64" t="n">
        <v>1.5</v>
      </c>
      <c r="D21" s="65" t="n">
        <v>6</v>
      </c>
      <c r="E21" s="66" t="n">
        <v>6</v>
      </c>
      <c r="F21" s="67" t="n">
        <v>14</v>
      </c>
      <c r="O21" s="95" t="s">
        <v>1572</v>
      </c>
      <c r="P21" s="78"/>
      <c r="Q21" s="79"/>
      <c r="R21" s="96"/>
      <c r="U21" s="1" t="n">
        <v>14</v>
      </c>
      <c r="V21" s="90" t="s">
        <v>1572</v>
      </c>
      <c r="W21" s="77" t="n">
        <f aca="false">U21*3+3</f>
        <v>45</v>
      </c>
      <c r="X21" s="79" t="n">
        <f aca="false">(U21*2-2+1)*3</f>
        <v>81</v>
      </c>
      <c r="Y21" s="80" t="n">
        <v>2</v>
      </c>
    </row>
    <row r="22" customFormat="false" ht="13.8" hidden="false" customHeight="false" outlineLevel="0" collapsed="false">
      <c r="A22" s="1" t="s">
        <v>1574</v>
      </c>
      <c r="B22" s="63" t="n">
        <v>34</v>
      </c>
      <c r="C22" s="64" t="n">
        <v>67.5</v>
      </c>
      <c r="D22" s="65" t="n">
        <v>58</v>
      </c>
      <c r="E22" s="66" t="n">
        <v>54.5</v>
      </c>
      <c r="F22" s="67" t="n">
        <v>38</v>
      </c>
      <c r="O22" s="77" t="s">
        <v>1573</v>
      </c>
      <c r="P22" s="78" t="n">
        <v>978.4</v>
      </c>
      <c r="Q22" s="79" t="n">
        <v>-208.2</v>
      </c>
      <c r="R22" s="80" t="n">
        <v>1008.2</v>
      </c>
      <c r="U22" s="1" t="n">
        <v>16</v>
      </c>
      <c r="V22" s="1" t="s">
        <v>1573</v>
      </c>
      <c r="W22" s="77" t="n">
        <f aca="false">U22*3+3</f>
        <v>51</v>
      </c>
      <c r="X22" s="79" t="n">
        <f aca="false">(U22*2-2+1)*3</f>
        <v>93</v>
      </c>
      <c r="Y22" s="80" t="n">
        <v>2</v>
      </c>
    </row>
    <row r="23" customFormat="false" ht="13.8" hidden="false" customHeight="false" outlineLevel="0" collapsed="false">
      <c r="A23" s="90" t="s">
        <v>1575</v>
      </c>
      <c r="B23" s="63" t="n">
        <v>17</v>
      </c>
      <c r="C23" s="64" t="n">
        <v>3</v>
      </c>
      <c r="D23" s="65" t="n">
        <v>3.5</v>
      </c>
      <c r="E23" s="66" t="n">
        <v>4</v>
      </c>
      <c r="F23" s="67" t="n">
        <v>5.5</v>
      </c>
      <c r="O23" s="77" t="s">
        <v>1574</v>
      </c>
      <c r="P23" s="78" t="n">
        <v>1154.5</v>
      </c>
      <c r="Q23" s="79" t="n">
        <v>-194.3</v>
      </c>
      <c r="R23" s="80" t="n">
        <v>1184.3</v>
      </c>
      <c r="U23" s="1" t="n">
        <v>18</v>
      </c>
      <c r="V23" s="1" t="s">
        <v>1574</v>
      </c>
      <c r="W23" s="77" t="n">
        <f aca="false">U23*3+3</f>
        <v>57</v>
      </c>
      <c r="X23" s="79" t="n">
        <f aca="false">(U23*2-2+1)*3</f>
        <v>105</v>
      </c>
      <c r="Y23" s="80" t="n">
        <v>2</v>
      </c>
    </row>
    <row r="24" customFormat="false" ht="13.8" hidden="false" customHeight="false" outlineLevel="0" collapsed="false">
      <c r="A24" s="90" t="s">
        <v>1576</v>
      </c>
      <c r="B24" s="63"/>
      <c r="C24" s="64"/>
      <c r="D24" s="65"/>
      <c r="E24" s="66"/>
      <c r="F24" s="67"/>
      <c r="K24" s="5"/>
      <c r="L24" s="5"/>
      <c r="M24" s="5"/>
      <c r="N24" s="5"/>
      <c r="O24" s="95" t="s">
        <v>1575</v>
      </c>
      <c r="P24" s="78" t="n">
        <v>1158.9</v>
      </c>
      <c r="Q24" s="79" t="n">
        <v>-108.8</v>
      </c>
      <c r="R24" s="80" t="n">
        <v>1188.7</v>
      </c>
      <c r="U24" s="1" t="n">
        <v>18</v>
      </c>
      <c r="V24" s="90" t="s">
        <v>1575</v>
      </c>
      <c r="W24" s="77" t="n">
        <f aca="false">U24*3+3</f>
        <v>57</v>
      </c>
      <c r="X24" s="79" t="n">
        <f aca="false">(U24*2-4+1)*3</f>
        <v>99</v>
      </c>
      <c r="Y24" s="80" t="n">
        <v>2</v>
      </c>
    </row>
    <row r="25" customFormat="false" ht="13.8" hidden="false" customHeight="false" outlineLevel="0" collapsed="false">
      <c r="A25" s="90" t="s">
        <v>1577</v>
      </c>
      <c r="B25" s="63"/>
      <c r="C25" s="64"/>
      <c r="D25" s="65"/>
      <c r="E25" s="66"/>
      <c r="F25" s="67"/>
      <c r="O25" s="95" t="s">
        <v>1576</v>
      </c>
      <c r="P25" s="78" t="n">
        <v>1152.8</v>
      </c>
      <c r="Q25" s="79" t="n">
        <v>-33.4</v>
      </c>
      <c r="R25" s="80" t="n">
        <v>1183</v>
      </c>
      <c r="U25" s="1" t="n">
        <v>18</v>
      </c>
      <c r="V25" s="90" t="s">
        <v>1576</v>
      </c>
      <c r="W25" s="77" t="n">
        <f aca="false">U25*3+3</f>
        <v>57</v>
      </c>
      <c r="X25" s="79" t="n">
        <f aca="false">(U25*2-6+1)*3</f>
        <v>93</v>
      </c>
      <c r="Y25" s="80" t="n">
        <v>2</v>
      </c>
    </row>
    <row r="26" customFormat="false" ht="13.8" hidden="false" customHeight="false" outlineLevel="0" collapsed="false">
      <c r="A26" s="90" t="s">
        <v>1578</v>
      </c>
      <c r="B26" s="97"/>
      <c r="C26" s="98"/>
      <c r="D26" s="99"/>
      <c r="E26" s="100"/>
      <c r="F26" s="101"/>
      <c r="O26" s="95" t="s">
        <v>1577</v>
      </c>
      <c r="P26" s="78"/>
      <c r="Q26" s="79"/>
      <c r="R26" s="96"/>
      <c r="U26" s="1" t="n">
        <v>20</v>
      </c>
      <c r="V26" s="90" t="s">
        <v>1577</v>
      </c>
      <c r="W26" s="77" t="n">
        <f aca="false">U26*3+3</f>
        <v>63</v>
      </c>
      <c r="X26" s="79" t="n">
        <f aca="false">(U26*2-2+1)*3</f>
        <v>117</v>
      </c>
      <c r="Y26" s="80" t="n">
        <v>2</v>
      </c>
    </row>
    <row r="27" customFormat="false" ht="13.8" hidden="false" customHeight="false" outlineLevel="0" collapsed="false">
      <c r="O27" s="102" t="s">
        <v>1578</v>
      </c>
      <c r="P27" s="87" t="n">
        <v>1506.7</v>
      </c>
      <c r="Q27" s="88" t="n">
        <v>-166.2</v>
      </c>
      <c r="R27" s="89" t="n">
        <v>1536.8</v>
      </c>
      <c r="U27" s="1" t="n">
        <v>22</v>
      </c>
      <c r="V27" s="90" t="s">
        <v>1578</v>
      </c>
      <c r="W27" s="86" t="n">
        <f aca="false">U27*3+3</f>
        <v>69</v>
      </c>
      <c r="X27" s="88" t="n">
        <f aca="false">(U27*2-2+1)*3</f>
        <v>129</v>
      </c>
      <c r="Y27" s="89" t="n">
        <v>2</v>
      </c>
    </row>
    <row r="28" customFormat="false" ht="13.8" hidden="false" customHeight="false" outlineLevel="0" collapsed="false">
      <c r="A28" s="90" t="s">
        <v>1579</v>
      </c>
      <c r="B28" s="103" t="n">
        <f aca="false">SUM(B9:B26)</f>
        <v>100</v>
      </c>
      <c r="C28" s="104" t="n">
        <f aca="false">SUM(C9:C26)</f>
        <v>109</v>
      </c>
      <c r="D28" s="104" t="n">
        <f aca="false">SUM(D9:D26)</f>
        <v>107.5</v>
      </c>
      <c r="E28" s="104" t="n">
        <f aca="false">SUM(E9:E26)</f>
        <v>105.5</v>
      </c>
      <c r="F28" s="105" t="n">
        <f aca="false">SUM(F9:F26)</f>
        <v>96</v>
      </c>
    </row>
    <row r="33" s="1" customFormat="true" ht="13.8" hidden="false" customHeight="false" outlineLevel="0" collapsed="false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customFormat="false" ht="13.8" hidden="false" customHeight="false" outlineLevel="0" collapsed="false">
      <c r="G34" s="2"/>
      <c r="H34" s="2"/>
      <c r="I34" s="2"/>
      <c r="J34" s="2"/>
      <c r="K34" s="2"/>
      <c r="S34" s="2"/>
    </row>
    <row r="35" customFormat="false" ht="13.8" hidden="false" customHeight="false" outlineLevel="0" collapsed="false">
      <c r="A35" s="2" t="s">
        <v>1580</v>
      </c>
      <c r="G35" s="107" t="s">
        <v>1581</v>
      </c>
      <c r="H35" s="108"/>
      <c r="M35" s="109"/>
      <c r="R35" s="109"/>
    </row>
    <row r="36" customFormat="false" ht="13.8" hidden="false" customHeight="false" outlineLevel="0" collapsed="false">
      <c r="A36" s="110"/>
      <c r="B36" s="111"/>
      <c r="C36" s="111"/>
      <c r="D36" s="111"/>
      <c r="E36" s="112" t="s">
        <v>1582</v>
      </c>
      <c r="G36" s="113" t="n">
        <f aca="false">AVERAGE(E38,E42,E37,E39)</f>
        <v>8301.75</v>
      </c>
      <c r="H36" s="114" t="s">
        <v>1582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customFormat="false" ht="13.8" hidden="false" customHeight="false" outlineLevel="0" collapsed="false">
      <c r="A37" s="115" t="s">
        <v>1583</v>
      </c>
      <c r="B37" s="116"/>
      <c r="C37" s="116"/>
      <c r="D37" s="116"/>
      <c r="E37" s="117" t="n">
        <v>8108</v>
      </c>
      <c r="I37" s="91"/>
      <c r="J37" s="91"/>
      <c r="K37" s="27"/>
      <c r="L37" s="27"/>
      <c r="M37" s="27"/>
      <c r="N37" s="27"/>
      <c r="O37" s="27"/>
      <c r="P37" s="27"/>
      <c r="Q37" s="27"/>
      <c r="R37" s="27"/>
      <c r="S37" s="27"/>
      <c r="U37" s="91"/>
      <c r="V37" s="91"/>
      <c r="W37" s="91"/>
      <c r="X37" s="91"/>
      <c r="Y37" s="27"/>
      <c r="Z37" s="27"/>
      <c r="AA37" s="27"/>
    </row>
    <row r="38" customFormat="false" ht="13.8" hidden="false" customHeight="false" outlineLevel="0" collapsed="false">
      <c r="A38" s="115" t="s">
        <v>1584</v>
      </c>
      <c r="B38" s="116"/>
      <c r="C38" s="116"/>
      <c r="D38" s="116"/>
      <c r="E38" s="117" t="n">
        <v>8445</v>
      </c>
      <c r="I38" s="27"/>
      <c r="J38" s="118"/>
      <c r="K38" s="27"/>
      <c r="L38" s="27"/>
      <c r="M38" s="27"/>
      <c r="N38" s="27"/>
      <c r="O38" s="27"/>
      <c r="P38" s="27"/>
      <c r="Q38" s="27"/>
      <c r="R38" s="27"/>
      <c r="S38" s="27"/>
      <c r="U38" s="27"/>
      <c r="V38" s="27"/>
      <c r="W38" s="27"/>
      <c r="X38" s="27"/>
      <c r="Y38" s="27"/>
      <c r="Z38" s="27"/>
      <c r="AA38" s="27"/>
    </row>
    <row r="39" customFormat="false" ht="13.8" hidden="false" customHeight="false" outlineLevel="0" collapsed="false">
      <c r="A39" s="115" t="s">
        <v>1585</v>
      </c>
      <c r="B39" s="116"/>
      <c r="C39" s="116"/>
      <c r="D39" s="116"/>
      <c r="E39" s="117" t="n">
        <v>8300</v>
      </c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U39" s="27"/>
      <c r="V39" s="79"/>
      <c r="W39" s="79"/>
      <c r="X39" s="27"/>
      <c r="Y39" s="27"/>
      <c r="Z39" s="27"/>
      <c r="AA39" s="27"/>
    </row>
    <row r="40" customFormat="false" ht="13.8" hidden="false" customHeight="false" outlineLevel="0" collapsed="false">
      <c r="A40" s="115" t="s">
        <v>1586</v>
      </c>
      <c r="B40" s="116"/>
      <c r="C40" s="116"/>
      <c r="D40" s="116"/>
      <c r="E40" s="117" t="n">
        <v>8291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U40" s="27"/>
      <c r="V40" s="79"/>
      <c r="W40" s="79"/>
      <c r="X40" s="27"/>
      <c r="Y40" s="27"/>
      <c r="Z40" s="27"/>
      <c r="AA40" s="27"/>
    </row>
    <row r="41" customFormat="false" ht="13.8" hidden="false" customHeight="false" outlineLevel="0" collapsed="false">
      <c r="A41" s="115" t="s">
        <v>1587</v>
      </c>
      <c r="B41" s="116"/>
      <c r="C41" s="116"/>
      <c r="D41" s="116"/>
      <c r="E41" s="117" t="n">
        <v>2728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U41" s="27"/>
      <c r="V41" s="79"/>
      <c r="W41" s="79"/>
      <c r="X41" s="27"/>
      <c r="Y41" s="27"/>
      <c r="Z41" s="27"/>
      <c r="AA41" s="27"/>
    </row>
    <row r="42" customFormat="false" ht="13.8" hidden="false" customHeight="false" outlineLevel="0" collapsed="false">
      <c r="A42" s="119" t="s">
        <v>1588</v>
      </c>
      <c r="B42" s="120"/>
      <c r="C42" s="120"/>
      <c r="D42" s="120"/>
      <c r="E42" s="121" t="n">
        <v>8354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U42" s="27"/>
      <c r="V42" s="79"/>
      <c r="W42" s="79"/>
      <c r="X42" s="27"/>
      <c r="Y42" s="27"/>
      <c r="Z42" s="27"/>
      <c r="AA42" s="27"/>
    </row>
    <row r="43" customFormat="false" ht="13.8" hidden="false" customHeight="false" outlineLevel="0" collapsed="false">
      <c r="G43" s="79"/>
      <c r="H43" s="79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U43" s="27"/>
      <c r="V43" s="79"/>
      <c r="W43" s="79"/>
      <c r="X43" s="27"/>
      <c r="Y43" s="27"/>
      <c r="Z43" s="27"/>
      <c r="AA43" s="27"/>
    </row>
    <row r="44" customFormat="false" ht="13.8" hidden="false" customHeight="false" outlineLevel="0" collapsed="false">
      <c r="G44" s="79"/>
      <c r="H44" s="79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U44" s="27"/>
      <c r="V44" s="79"/>
      <c r="W44" s="79"/>
      <c r="X44" s="27"/>
      <c r="Y44" s="27"/>
      <c r="Z44" s="27"/>
      <c r="AA44" s="27"/>
    </row>
    <row r="45" customFormat="false" ht="13.8" hidden="false" customHeight="false" outlineLevel="0" collapsed="false">
      <c r="G45" s="79"/>
      <c r="H45" s="79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U45" s="27"/>
      <c r="V45" s="79"/>
      <c r="W45" s="79"/>
      <c r="X45" s="27"/>
      <c r="Y45" s="27"/>
      <c r="Z45" s="27"/>
      <c r="AA45" s="27"/>
    </row>
    <row r="46" customFormat="false" ht="13.8" hidden="false" customHeight="false" outlineLevel="0" collapsed="false">
      <c r="G46" s="79"/>
      <c r="H46" s="79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U46" s="27"/>
      <c r="V46" s="79"/>
      <c r="W46" s="79"/>
      <c r="X46" s="27"/>
      <c r="Y46" s="27"/>
      <c r="Z46" s="27"/>
      <c r="AA46" s="27"/>
    </row>
    <row r="47" customFormat="false" ht="13.8" hidden="false" customHeight="false" outlineLevel="0" collapsed="false">
      <c r="G47" s="79"/>
      <c r="H47" s="79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U47" s="27"/>
      <c r="V47" s="79"/>
      <c r="W47" s="27"/>
      <c r="X47" s="27"/>
      <c r="Y47" s="27"/>
      <c r="Z47" s="27"/>
      <c r="AA47" s="27"/>
    </row>
    <row r="48" customFormat="false" ht="13.8" hidden="false" customHeight="false" outlineLevel="0" collapsed="false">
      <c r="G48" s="91"/>
      <c r="H48" s="91"/>
      <c r="I48" s="91"/>
      <c r="J48" s="27"/>
      <c r="K48" s="27"/>
      <c r="L48" s="27"/>
      <c r="M48" s="27"/>
      <c r="N48" s="27"/>
      <c r="O48" s="27"/>
      <c r="P48" s="27"/>
      <c r="Q48" s="27"/>
      <c r="R48" s="27"/>
      <c r="S48" s="27"/>
      <c r="U48" s="91"/>
      <c r="V48" s="91"/>
      <c r="W48" s="91"/>
      <c r="X48" s="91"/>
      <c r="Y48" s="27"/>
      <c r="Z48" s="27"/>
      <c r="AA48" s="27"/>
    </row>
    <row r="49" customFormat="false" ht="13.8" hidden="false" customHeight="false" outlineLevel="0" collapsed="false">
      <c r="G49" s="79"/>
      <c r="H49" s="79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U49" s="27"/>
      <c r="V49" s="79"/>
      <c r="W49" s="27"/>
      <c r="X49" s="27"/>
      <c r="Y49" s="27"/>
      <c r="Z49" s="27"/>
      <c r="AA49" s="27"/>
    </row>
    <row r="50" customFormat="false" ht="13.8" hidden="false" customHeight="false" outlineLevel="0" collapsed="false">
      <c r="G50" s="79"/>
      <c r="H50" s="79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U50" s="27"/>
      <c r="V50" s="79"/>
      <c r="W50" s="79"/>
      <c r="X50" s="27"/>
      <c r="Y50" s="27"/>
      <c r="Z50" s="27"/>
      <c r="AA50" s="27"/>
    </row>
    <row r="51" customFormat="false" ht="13.8" hidden="false" customHeight="false" outlineLevel="0" collapsed="false">
      <c r="G51" s="79"/>
      <c r="H51" s="79"/>
      <c r="I51" s="27"/>
      <c r="U51" s="27"/>
      <c r="V51" s="79"/>
      <c r="W51" s="79"/>
      <c r="X51" s="27"/>
      <c r="Y51" s="27"/>
      <c r="Z51" s="27"/>
      <c r="AA51" s="27"/>
    </row>
    <row r="52" customFormat="false" ht="13.8" hidden="false" customHeight="false" outlineLevel="0" collapsed="false">
      <c r="G52" s="79"/>
      <c r="H52" s="79"/>
      <c r="I52" s="27"/>
      <c r="U52" s="27"/>
      <c r="V52" s="79"/>
      <c r="W52" s="79"/>
      <c r="X52" s="27"/>
      <c r="Y52" s="27"/>
      <c r="Z52" s="27"/>
      <c r="AA52" s="27"/>
    </row>
    <row r="53" customFormat="false" ht="13.8" hidden="false" customHeight="false" outlineLevel="0" collapsed="false">
      <c r="G53" s="79"/>
      <c r="H53" s="79"/>
      <c r="I53" s="27"/>
      <c r="J53" s="79"/>
      <c r="K53" s="79"/>
      <c r="L53" s="79"/>
      <c r="M53" s="27"/>
      <c r="N53" s="27"/>
      <c r="O53" s="27"/>
      <c r="P53" s="27"/>
      <c r="Q53" s="27"/>
      <c r="R53" s="27"/>
      <c r="S53" s="27"/>
      <c r="T53" s="27"/>
      <c r="U53" s="27"/>
      <c r="V53" s="79"/>
      <c r="W53" s="79"/>
      <c r="X53" s="27"/>
      <c r="Y53" s="27"/>
      <c r="Z53" s="27"/>
      <c r="AA53" s="27"/>
    </row>
    <row r="54" customFormat="false" ht="13.8" hidden="false" customHeight="false" outlineLevel="0" collapsed="false">
      <c r="G54" s="79"/>
      <c r="H54" s="79"/>
      <c r="I54" s="27"/>
      <c r="J54" s="79"/>
      <c r="K54" s="79"/>
      <c r="L54" s="79"/>
      <c r="M54" s="27"/>
      <c r="N54" s="27"/>
      <c r="O54" s="27"/>
      <c r="P54" s="27"/>
      <c r="Q54" s="27"/>
      <c r="R54" s="27"/>
      <c r="S54" s="27"/>
      <c r="T54" s="122"/>
      <c r="U54" s="27"/>
      <c r="V54" s="79"/>
      <c r="W54" s="79"/>
      <c r="X54" s="27"/>
      <c r="Y54" s="27"/>
      <c r="Z54" s="27"/>
      <c r="AA54" s="27"/>
    </row>
    <row r="55" customFormat="false" ht="13.8" hidden="false" customHeight="false" outlineLevel="0" collapsed="false">
      <c r="G55" s="79"/>
      <c r="H55" s="79"/>
      <c r="I55" s="27"/>
      <c r="J55" s="79"/>
      <c r="K55" s="79"/>
      <c r="L55" s="79"/>
      <c r="M55" s="27"/>
      <c r="N55" s="27"/>
      <c r="O55" s="27"/>
      <c r="P55" s="27"/>
      <c r="Q55" s="27"/>
      <c r="R55" s="27"/>
      <c r="S55" s="27"/>
      <c r="T55" s="122"/>
      <c r="U55" s="27"/>
      <c r="V55" s="79"/>
      <c r="W55" s="79"/>
      <c r="X55" s="27"/>
      <c r="Y55" s="27"/>
      <c r="Z55" s="27"/>
      <c r="AA55" s="27"/>
    </row>
    <row r="56" customFormat="false" ht="13.8" hidden="false" customHeight="false" outlineLevel="0" collapsed="false">
      <c r="G56" s="79"/>
      <c r="H56" s="79"/>
      <c r="I56" s="27"/>
      <c r="J56" s="79"/>
      <c r="K56" s="79"/>
      <c r="L56" s="79"/>
      <c r="M56" s="27"/>
      <c r="N56" s="27"/>
      <c r="O56" s="27"/>
      <c r="P56" s="27"/>
      <c r="Q56" s="27"/>
      <c r="R56" s="27"/>
      <c r="S56" s="27"/>
      <c r="T56" s="122"/>
      <c r="U56" s="27"/>
      <c r="V56" s="79"/>
      <c r="W56" s="79"/>
      <c r="X56" s="27"/>
      <c r="Y56" s="27"/>
      <c r="Z56" s="27"/>
      <c r="AA56" s="27"/>
    </row>
    <row r="57" customFormat="false" ht="13.8" hidden="false" customHeight="false" outlineLevel="0" collapsed="false">
      <c r="G57" s="79"/>
      <c r="H57" s="79"/>
      <c r="I57" s="27"/>
      <c r="J57" s="79"/>
      <c r="K57" s="79"/>
      <c r="L57" s="79"/>
      <c r="M57" s="27"/>
      <c r="N57" s="27"/>
      <c r="O57" s="27"/>
      <c r="P57" s="27"/>
      <c r="Q57" s="27"/>
      <c r="R57" s="27"/>
      <c r="S57" s="27"/>
      <c r="T57" s="122"/>
      <c r="U57" s="27"/>
      <c r="V57" s="79"/>
      <c r="W57" s="79"/>
      <c r="X57" s="27"/>
      <c r="Y57" s="27"/>
      <c r="Z57" s="27"/>
      <c r="AA57" s="27"/>
    </row>
    <row r="58" customFormat="false" ht="13.8" hidden="false" customHeight="false" outlineLevel="0" collapsed="false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customFormat="false" ht="13.8" hidden="false" customHeight="false" outlineLevel="0" collapsed="false">
      <c r="I59" s="27"/>
      <c r="S59" s="27"/>
      <c r="T59" s="27"/>
      <c r="U59" s="27"/>
      <c r="V59" s="27"/>
      <c r="W59" s="27"/>
      <c r="X59" s="27"/>
      <c r="Y59" s="27"/>
      <c r="Z59" s="27"/>
      <c r="AA59" s="27"/>
    </row>
    <row r="60" customFormat="false" ht="13.8" hidden="false" customHeight="false" outlineLevel="0" collapsed="false">
      <c r="A60" s="91"/>
      <c r="B60" s="27"/>
      <c r="C60" s="91"/>
      <c r="D60" s="91"/>
      <c r="E60" s="91"/>
      <c r="F60" s="2"/>
      <c r="G60" s="2"/>
      <c r="I60" s="27"/>
      <c r="S60" s="27"/>
      <c r="T60" s="27"/>
      <c r="U60" s="27"/>
      <c r="V60" s="27"/>
      <c r="W60" s="27"/>
      <c r="X60" s="27"/>
      <c r="Y60" s="27"/>
      <c r="Z60" s="27"/>
      <c r="AA60" s="27"/>
    </row>
    <row r="61" customFormat="false" ht="13.8" hidden="false" customHeight="false" outlineLevel="0" collapsed="false">
      <c r="A61" s="27"/>
      <c r="B61" s="27"/>
      <c r="C61" s="27"/>
      <c r="D61" s="27"/>
      <c r="E61" s="27"/>
      <c r="F61" s="27"/>
      <c r="G61" s="27"/>
      <c r="I61" s="27"/>
      <c r="S61" s="27"/>
      <c r="T61" s="27"/>
      <c r="U61" s="27"/>
      <c r="V61" s="27"/>
      <c r="W61" s="27"/>
      <c r="X61" s="27"/>
      <c r="Y61" s="27"/>
      <c r="Z61" s="27"/>
      <c r="AA61" s="27"/>
    </row>
    <row r="62" customFormat="false" ht="13.8" hidden="false" customHeight="false" outlineLevel="0" collapsed="false">
      <c r="A62" s="91"/>
      <c r="B62" s="27"/>
      <c r="C62" s="27"/>
      <c r="D62" s="91"/>
      <c r="E62" s="27"/>
      <c r="F62" s="27"/>
      <c r="G62" s="27"/>
      <c r="I62" s="27"/>
      <c r="S62" s="27"/>
      <c r="T62" s="27"/>
      <c r="U62" s="27"/>
      <c r="V62" s="27"/>
      <c r="W62" s="27"/>
      <c r="X62" s="27"/>
      <c r="Y62" s="27"/>
      <c r="Z62" s="27"/>
      <c r="AA62" s="27"/>
    </row>
    <row r="63" customFormat="false" ht="13.8" hidden="false" customHeight="false" outlineLevel="0" collapsed="false">
      <c r="A63" s="91"/>
      <c r="B63" s="27"/>
      <c r="C63" s="91"/>
      <c r="D63" s="91"/>
      <c r="E63" s="27"/>
      <c r="F63" s="91"/>
      <c r="G63" s="91"/>
      <c r="I63" s="91"/>
      <c r="S63" s="27"/>
      <c r="T63" s="27"/>
      <c r="U63" s="27"/>
      <c r="V63" s="27"/>
      <c r="W63" s="27"/>
      <c r="X63" s="27"/>
      <c r="Y63" s="27"/>
      <c r="Z63" s="27"/>
      <c r="AA63" s="27"/>
    </row>
    <row r="64" customFormat="false" ht="13.8" hidden="false" customHeight="false" outlineLevel="0" collapsed="false">
      <c r="A64" s="27"/>
      <c r="B64" s="27"/>
      <c r="C64" s="27"/>
      <c r="D64" s="27"/>
      <c r="E64" s="27"/>
      <c r="F64" s="27"/>
      <c r="G64" s="79"/>
      <c r="I64" s="27"/>
      <c r="S64" s="27"/>
      <c r="T64" s="27"/>
      <c r="U64" s="27"/>
      <c r="V64" s="27"/>
      <c r="W64" s="27"/>
      <c r="X64" s="27"/>
      <c r="Y64" s="27"/>
      <c r="Z64" s="27"/>
      <c r="AA64" s="27"/>
    </row>
    <row r="65" customFormat="false" ht="13.8" hidden="false" customHeight="false" outlineLevel="0" collapsed="false">
      <c r="A65" s="27"/>
      <c r="B65" s="27"/>
      <c r="C65" s="27"/>
      <c r="D65" s="79"/>
      <c r="E65" s="27"/>
      <c r="F65" s="27"/>
      <c r="G65" s="79"/>
      <c r="I65" s="27"/>
      <c r="S65" s="27"/>
      <c r="T65" s="27"/>
      <c r="U65" s="27"/>
      <c r="V65" s="27"/>
      <c r="W65" s="27"/>
      <c r="X65" s="27"/>
      <c r="Y65" s="27"/>
      <c r="Z65" s="27"/>
      <c r="AA65" s="27"/>
    </row>
    <row r="66" customFormat="false" ht="13.8" hidden="false" customHeight="false" outlineLevel="0" collapsed="false">
      <c r="A66" s="27"/>
      <c r="B66" s="27"/>
      <c r="C66" s="27"/>
      <c r="D66" s="79"/>
      <c r="E66" s="27"/>
      <c r="F66" s="27"/>
      <c r="G66" s="79"/>
      <c r="I66" s="27"/>
      <c r="S66" s="27"/>
      <c r="T66" s="27"/>
      <c r="U66" s="27"/>
      <c r="V66" s="27"/>
      <c r="W66" s="27"/>
      <c r="X66" s="27"/>
      <c r="Y66" s="27"/>
      <c r="Z66" s="27"/>
      <c r="AA66" s="27"/>
    </row>
    <row r="67" customFormat="false" ht="13.8" hidden="false" customHeight="false" outlineLevel="0" collapsed="false">
      <c r="A67" s="27"/>
      <c r="B67" s="27"/>
      <c r="C67" s="27"/>
      <c r="D67" s="79"/>
      <c r="E67" s="27"/>
      <c r="F67" s="27"/>
      <c r="G67" s="79"/>
      <c r="I67" s="27"/>
      <c r="S67" s="27"/>
      <c r="T67" s="27"/>
      <c r="U67" s="27"/>
      <c r="V67" s="27"/>
      <c r="W67" s="27"/>
      <c r="X67" s="27"/>
      <c r="Y67" s="27"/>
      <c r="Z67" s="27"/>
      <c r="AA67" s="27"/>
    </row>
    <row r="68" customFormat="false" ht="13.8" hidden="false" customHeight="false" outlineLevel="0" collapsed="false">
      <c r="A68" s="27"/>
      <c r="B68" s="27"/>
      <c r="C68" s="27"/>
      <c r="D68" s="79"/>
      <c r="E68" s="27"/>
      <c r="F68" s="27"/>
      <c r="G68" s="79"/>
      <c r="I68" s="27"/>
      <c r="S68" s="27"/>
      <c r="T68" s="27"/>
      <c r="U68" s="27"/>
      <c r="V68" s="27"/>
      <c r="W68" s="27"/>
      <c r="X68" s="27"/>
      <c r="Y68" s="27"/>
      <c r="Z68" s="27"/>
      <c r="AA68" s="27"/>
    </row>
    <row r="69" customFormat="false" ht="13.8" hidden="false" customHeight="false" outlineLevel="0" collapsed="false">
      <c r="A69" s="27"/>
      <c r="B69" s="27"/>
      <c r="C69" s="27"/>
      <c r="D69" s="79"/>
      <c r="E69" s="27"/>
      <c r="F69" s="27"/>
      <c r="G69" s="79"/>
      <c r="I69" s="27"/>
      <c r="S69" s="27"/>
      <c r="T69" s="27"/>
      <c r="U69" s="27"/>
      <c r="V69" s="27"/>
      <c r="W69" s="27"/>
      <c r="X69" s="27"/>
      <c r="Y69" s="27"/>
      <c r="Z69" s="27"/>
      <c r="AA69" s="27"/>
    </row>
    <row r="70" customFormat="false" ht="13.8" hidden="false" customHeight="false" outlineLevel="0" collapsed="false">
      <c r="A70" s="27"/>
      <c r="B70" s="27"/>
      <c r="C70" s="27"/>
      <c r="D70" s="79"/>
      <c r="E70" s="27"/>
      <c r="F70" s="27"/>
      <c r="G70" s="79"/>
      <c r="I70" s="27"/>
      <c r="S70" s="27"/>
      <c r="T70" s="27"/>
      <c r="U70" s="27"/>
      <c r="V70" s="27"/>
      <c r="W70" s="27"/>
      <c r="X70" s="27"/>
      <c r="Y70" s="27"/>
      <c r="Z70" s="27"/>
      <c r="AA70" s="27"/>
    </row>
    <row r="71" customFormat="false" ht="13.8" hidden="false" customHeight="false" outlineLevel="0" collapsed="false">
      <c r="A71" s="27"/>
      <c r="B71" s="27"/>
      <c r="C71" s="27"/>
      <c r="D71" s="79"/>
      <c r="E71" s="27"/>
      <c r="F71" s="27"/>
      <c r="G71" s="79"/>
      <c r="I71" s="27"/>
      <c r="S71" s="27"/>
      <c r="T71" s="27"/>
      <c r="U71" s="27"/>
      <c r="V71" s="27"/>
      <c r="W71" s="27"/>
      <c r="X71" s="27"/>
      <c r="Y71" s="27"/>
      <c r="Z71" s="27"/>
      <c r="AA71" s="27"/>
    </row>
    <row r="72" customFormat="false" ht="13.8" hidden="false" customHeight="false" outlineLevel="0" collapsed="false">
      <c r="A72" s="27"/>
      <c r="B72" s="27"/>
      <c r="C72" s="27"/>
      <c r="D72" s="79"/>
      <c r="E72" s="27"/>
      <c r="F72" s="27"/>
      <c r="G72" s="79"/>
      <c r="I72" s="27"/>
      <c r="S72" s="27"/>
      <c r="T72" s="27"/>
      <c r="U72" s="27"/>
      <c r="V72" s="27"/>
      <c r="W72" s="27"/>
      <c r="X72" s="27"/>
      <c r="Y72" s="27"/>
      <c r="Z72" s="27"/>
      <c r="AA72" s="27"/>
    </row>
    <row r="73" customFormat="false" ht="13.8" hidden="false" customHeight="false" outlineLevel="0" collapsed="false">
      <c r="A73" s="91"/>
      <c r="B73" s="27"/>
      <c r="C73" s="27"/>
      <c r="D73" s="79"/>
      <c r="E73" s="27"/>
      <c r="F73" s="27"/>
      <c r="G73" s="79"/>
      <c r="I73" s="27"/>
      <c r="S73" s="27"/>
      <c r="T73" s="27"/>
      <c r="U73" s="27"/>
      <c r="V73" s="27"/>
      <c r="W73" s="27"/>
      <c r="X73" s="27"/>
      <c r="Y73" s="27"/>
      <c r="Z73" s="27"/>
      <c r="AA73" s="27"/>
    </row>
    <row r="74" customFormat="false" ht="13.8" hidden="false" customHeight="false" outlineLevel="0" collapsed="false">
      <c r="A74" s="91"/>
      <c r="B74" s="27"/>
      <c r="C74" s="91"/>
      <c r="D74" s="123"/>
      <c r="E74" s="27"/>
      <c r="F74" s="91"/>
      <c r="G74" s="123"/>
      <c r="I74" s="27"/>
      <c r="J74" s="27"/>
      <c r="K74" s="27"/>
      <c r="L74" s="27"/>
      <c r="M74" s="91"/>
      <c r="N74" s="123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 customFormat="false" ht="13.8" hidden="false" customHeight="false" outlineLevel="0" collapsed="false">
      <c r="A75" s="27"/>
      <c r="B75" s="122"/>
      <c r="C75" s="27"/>
      <c r="D75" s="79"/>
      <c r="E75" s="27"/>
      <c r="F75" s="27"/>
      <c r="G75" s="79"/>
      <c r="I75" s="27"/>
      <c r="J75" s="27"/>
      <c r="K75" s="27"/>
      <c r="L75" s="122"/>
      <c r="M75" s="27"/>
      <c r="N75" s="79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customFormat="false" ht="13.8" hidden="false" customHeight="false" outlineLevel="0" collapsed="false">
      <c r="A76" s="27"/>
      <c r="B76" s="122"/>
      <c r="C76" s="27"/>
      <c r="D76" s="79"/>
      <c r="E76" s="27"/>
      <c r="F76" s="27"/>
      <c r="G76" s="79"/>
      <c r="I76" s="27"/>
      <c r="J76" s="27"/>
      <c r="K76" s="27"/>
      <c r="L76" s="122"/>
      <c r="M76" s="27"/>
      <c r="N76" s="79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 customFormat="false" ht="13.8" hidden="false" customHeight="false" outlineLevel="0" collapsed="false">
      <c r="A77" s="27"/>
      <c r="B77" s="122"/>
      <c r="C77" s="27"/>
      <c r="D77" s="79"/>
      <c r="E77" s="27"/>
      <c r="F77" s="27"/>
      <c r="G77" s="79"/>
      <c r="I77" s="27"/>
      <c r="J77" s="27"/>
      <c r="K77" s="27"/>
      <c r="L77" s="122"/>
      <c r="M77" s="27"/>
      <c r="N77" s="79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 customFormat="false" ht="13.8" hidden="false" customHeight="false" outlineLevel="0" collapsed="false">
      <c r="A78" s="27"/>
      <c r="B78" s="27"/>
      <c r="C78" s="27"/>
      <c r="D78" s="79"/>
      <c r="E78" s="27"/>
      <c r="F78" s="27"/>
      <c r="G78" s="79"/>
      <c r="I78" s="27"/>
      <c r="J78" s="27"/>
      <c r="K78" s="27"/>
      <c r="L78" s="27"/>
      <c r="M78" s="27"/>
      <c r="N78" s="79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 customFormat="false" ht="13.8" hidden="false" customHeight="false" outlineLevel="0" collapsed="false">
      <c r="A79" s="27"/>
      <c r="B79" s="27"/>
      <c r="C79" s="27"/>
      <c r="D79" s="79"/>
      <c r="E79" s="27"/>
      <c r="F79" s="27"/>
      <c r="G79" s="79"/>
      <c r="I79" s="27"/>
      <c r="J79" s="27"/>
      <c r="K79" s="27"/>
      <c r="L79" s="27"/>
      <c r="M79" s="27"/>
      <c r="N79" s="79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 customFormat="false" ht="13.8" hidden="false" customHeight="false" outlineLevel="0" collapsed="false">
      <c r="A80" s="27"/>
      <c r="B80" s="122"/>
      <c r="C80" s="27"/>
      <c r="D80" s="79"/>
      <c r="E80" s="27"/>
      <c r="F80" s="27"/>
      <c r="G80" s="79"/>
      <c r="I80" s="27"/>
      <c r="J80" s="27"/>
      <c r="K80" s="27"/>
      <c r="L80" s="122"/>
      <c r="M80" s="27"/>
      <c r="N80" s="79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 customFormat="false" ht="13.8" hidden="false" customHeight="false" outlineLevel="0" collapsed="false">
      <c r="A81" s="27"/>
      <c r="B81" s="122"/>
      <c r="C81" s="27"/>
      <c r="D81" s="79"/>
      <c r="E81" s="27"/>
      <c r="F81" s="27"/>
      <c r="G81" s="79"/>
      <c r="I81" s="27"/>
      <c r="J81" s="27"/>
      <c r="K81" s="27"/>
      <c r="L81" s="122"/>
      <c r="M81" s="27"/>
      <c r="N81" s="79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 customFormat="false" ht="13.8" hidden="false" customHeight="false" outlineLevel="0" collapsed="false">
      <c r="A82" s="27"/>
      <c r="B82" s="122"/>
      <c r="C82" s="27"/>
      <c r="D82" s="79"/>
      <c r="E82" s="27"/>
      <c r="F82" s="27"/>
      <c r="G82" s="79"/>
      <c r="I82" s="27"/>
      <c r="J82" s="27"/>
      <c r="K82" s="27"/>
      <c r="L82" s="122"/>
      <c r="M82" s="27"/>
      <c r="N82" s="79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 customFormat="false" ht="13.8" hidden="false" customHeight="false" outlineLevel="0" collapsed="false">
      <c r="A83" s="27"/>
      <c r="B83" s="122"/>
      <c r="C83" s="27"/>
      <c r="D83" s="79"/>
      <c r="E83" s="27"/>
      <c r="F83" s="27"/>
      <c r="G83" s="79"/>
      <c r="I83" s="27"/>
      <c r="J83" s="27"/>
      <c r="K83" s="27"/>
      <c r="L83" s="122"/>
      <c r="M83" s="27"/>
      <c r="N83" s="79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 customFormat="false" ht="13.8" hidden="false" customHeight="false" outlineLevel="0" collapsed="false">
      <c r="A84" s="27"/>
      <c r="B84" s="27"/>
      <c r="C84" s="27"/>
      <c r="D84" s="27"/>
      <c r="E84" s="27"/>
      <c r="F84" s="27"/>
      <c r="G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 customFormat="false" ht="13.8" hidden="false" customHeight="false" outlineLevel="0" collapsed="false">
      <c r="A85" s="27"/>
      <c r="B85" s="27"/>
      <c r="C85" s="27"/>
      <c r="D85" s="27"/>
      <c r="E85" s="27"/>
      <c r="F85" s="27"/>
      <c r="G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 customFormat="false" ht="13.8" hidden="false" customHeight="false" outlineLevel="0" collapsed="false">
      <c r="A86" s="27"/>
      <c r="B86" s="27"/>
      <c r="C86" s="27"/>
      <c r="D86" s="27"/>
      <c r="E86" s="27"/>
      <c r="F86" s="27"/>
      <c r="G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 customFormat="false" ht="13.8" hidden="false" customHeight="false" outlineLevel="0" collapsed="false">
      <c r="A87" s="27"/>
      <c r="B87" s="27"/>
      <c r="C87" s="27"/>
      <c r="D87" s="27"/>
      <c r="E87" s="27"/>
      <c r="F87" s="27"/>
      <c r="G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 customFormat="false" ht="13.8" hidden="false" customHeight="false" outlineLevel="0" collapsed="false">
      <c r="A88" s="27"/>
      <c r="B88" s="27"/>
      <c r="C88" s="27"/>
      <c r="D88" s="27"/>
      <c r="E88" s="27"/>
      <c r="F88" s="27"/>
      <c r="G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 customFormat="false" ht="13.8" hidden="false" customHeight="false" outlineLevel="0" collapsed="false">
      <c r="A89" s="27"/>
      <c r="B89" s="27"/>
      <c r="C89" s="27"/>
      <c r="D89" s="27"/>
      <c r="E89" s="27"/>
      <c r="F89" s="27"/>
      <c r="G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 customFormat="false" ht="13.8" hidden="false" customHeight="false" outlineLevel="0" collapsed="false">
      <c r="A90" s="27"/>
      <c r="B90" s="27"/>
      <c r="C90" s="27"/>
      <c r="D90" s="27"/>
      <c r="E90" s="27"/>
      <c r="F90" s="27"/>
      <c r="G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 customFormat="false" ht="13.8" hidden="false" customHeight="false" outlineLevel="0" collapsed="false">
      <c r="A91" s="27"/>
      <c r="B91" s="27"/>
      <c r="C91" s="27"/>
      <c r="D91" s="27"/>
      <c r="E91" s="27"/>
      <c r="F91" s="27"/>
      <c r="G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 customFormat="false" ht="13.8" hidden="false" customHeight="false" outlineLevel="0" collapsed="false">
      <c r="A92" s="27"/>
      <c r="B92" s="27"/>
      <c r="C92" s="27"/>
      <c r="D92" s="27"/>
      <c r="E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 customFormat="false" ht="13.8" hidden="false" customHeight="false" outlineLevel="0" collapsed="false">
      <c r="A93" s="27"/>
      <c r="B93" s="27"/>
      <c r="C93" s="27"/>
      <c r="D93" s="27"/>
      <c r="E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 customFormat="false" ht="13.8" hidden="false" customHeight="false" outlineLevel="0" collapsed="false">
      <c r="A94" s="27"/>
      <c r="B94" s="27"/>
      <c r="C94" s="27"/>
      <c r="D94" s="27"/>
      <c r="E94" s="27"/>
    </row>
    <row r="95" customFormat="false" ht="13.8" hidden="false" customHeight="false" outlineLevel="0" collapsed="false">
      <c r="A95" s="27"/>
      <c r="B95" s="27"/>
      <c r="C95" s="27"/>
      <c r="D95" s="27"/>
      <c r="E95" s="27"/>
    </row>
    <row r="96" customFormat="false" ht="13.8" hidden="false" customHeight="false" outlineLevel="0" collapsed="false">
      <c r="A96" s="27"/>
      <c r="B96" s="27"/>
      <c r="C96" s="27"/>
      <c r="D96" s="27"/>
      <c r="E96" s="27"/>
    </row>
    <row r="97" customFormat="false" ht="13.8" hidden="false" customHeight="false" outlineLevel="0" collapsed="false">
      <c r="A97" s="27"/>
      <c r="B97" s="27"/>
      <c r="C97" s="27"/>
      <c r="D97" s="27"/>
      <c r="E97" s="27"/>
    </row>
    <row r="98" customFormat="false" ht="13.8" hidden="false" customHeight="false" outlineLevel="0" collapsed="false">
      <c r="A98" s="27"/>
      <c r="B98" s="27"/>
      <c r="C98" s="27"/>
      <c r="D98" s="27"/>
      <c r="E98" s="27"/>
    </row>
    <row r="99" customFormat="false" ht="13.8" hidden="false" customHeight="false" outlineLevel="0" collapsed="false">
      <c r="A99" s="27"/>
      <c r="B99" s="27"/>
      <c r="C99" s="27"/>
      <c r="D99" s="27"/>
      <c r="E99" s="27"/>
    </row>
  </sheetData>
  <mergeCells count="5">
    <mergeCell ref="B5:F5"/>
    <mergeCell ref="H5:M5"/>
    <mergeCell ref="O5:R5"/>
    <mergeCell ref="T5:Y5"/>
    <mergeCell ref="A33:Z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2020-04-11T21:54:20Z</dcterms:created>
  <dc:creator>Jeffrey</dc:creator>
  <dc:description/>
  <dc:language>en-US</dc:language>
  <cp:lastModifiedBy/>
  <dcterms:modified xsi:type="dcterms:W3CDTF">2021-02-01T10:56:47Z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