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60" windowWidth="14805" windowHeight="8055"/>
  </bookViews>
  <sheets>
    <sheet name=" Certificates List-ALL" sheetId="3" r:id="rId1"/>
    <sheet name=" Certificates List-Individual " sheetId="2" r:id="rId2"/>
    <sheet name="Status Report" sheetId="4" r:id="rId3"/>
  </sheets>
  <definedNames>
    <definedName name="_xlnm._FilterDatabase" localSheetId="1" hidden="1">' Certificates List-Individual '!$K$9:$K$23</definedName>
    <definedName name="_xlnm.Extract" localSheetId="1">' Certificates List-Individual '!#REF!</definedName>
    <definedName name="_xlnm.Print_Area" localSheetId="1">' Certificates List-Individual '!$A$1:$K$24</definedName>
    <definedName name="_xlnm.Print_Titles" localSheetId="2">'Status Report'!$A:$B</definedName>
  </definedNames>
  <calcPr calcId="145621"/>
</workbook>
</file>

<file path=xl/calcChain.xml><?xml version="1.0" encoding="utf-8"?>
<calcChain xmlns="http://schemas.openxmlformats.org/spreadsheetml/2006/main">
  <c r="I23" i="2" l="1"/>
  <c r="G23" i="2"/>
  <c r="F23" i="2"/>
  <c r="I22" i="2"/>
  <c r="G22" i="2"/>
  <c r="F22" i="2"/>
  <c r="I21" i="2"/>
  <c r="G21" i="2"/>
  <c r="F21" i="2"/>
  <c r="F20" i="2"/>
  <c r="I20" i="2" l="1"/>
  <c r="G20" i="2"/>
  <c r="I19" i="2"/>
  <c r="G19" i="2"/>
  <c r="F19" i="2"/>
  <c r="I18" i="2"/>
  <c r="G18" i="2"/>
  <c r="F18" i="2"/>
  <c r="I17" i="2"/>
  <c r="G17" i="2"/>
  <c r="F17" i="2"/>
  <c r="I16" i="2"/>
  <c r="G16" i="2"/>
  <c r="F16" i="2"/>
  <c r="I15" i="2"/>
  <c r="G15" i="2"/>
  <c r="F15" i="2"/>
  <c r="F14" i="2"/>
  <c r="I14" i="2"/>
  <c r="G14" i="2"/>
  <c r="I13" i="2"/>
  <c r="G13" i="2"/>
  <c r="F13" i="2"/>
  <c r="I12" i="2"/>
  <c r="G12" i="2"/>
  <c r="F12" i="2"/>
  <c r="I11" i="2"/>
  <c r="G11" i="2"/>
  <c r="F11" i="2"/>
  <c r="I10" i="2"/>
  <c r="G10" i="2"/>
  <c r="F10" i="2"/>
  <c r="I7" i="2"/>
  <c r="I6" i="2"/>
  <c r="I5" i="2"/>
  <c r="F9" i="2"/>
  <c r="G9" i="2"/>
  <c r="I9" i="2"/>
  <c r="M1" i="2" l="1"/>
  <c r="K14" i="2" l="1"/>
  <c r="K16" i="2"/>
  <c r="K20" i="2"/>
  <c r="K9" i="2"/>
  <c r="K19" i="2"/>
  <c r="K17" i="2"/>
  <c r="K21" i="2"/>
  <c r="K23" i="2"/>
  <c r="K12" i="2"/>
  <c r="K18" i="2"/>
  <c r="K13" i="2"/>
  <c r="K22" i="2"/>
  <c r="K10" i="2"/>
  <c r="K11" i="2"/>
  <c r="C5" i="2"/>
  <c r="K15" i="2" l="1"/>
</calcChain>
</file>

<file path=xl/connections.xml><?xml version="1.0" encoding="utf-8"?>
<connections xmlns="http://schemas.openxmlformats.org/spreadsheetml/2006/main">
  <connection id="1" sourceFile="C:\Users\Iyad\Desktop\K.F Shipping\KFS.accdb" keepAlive="1" name="KFS" type="5" refreshedVersion="4" background="1" saveData="1">
    <dbPr connection="Provider=Microsoft.ACE.OLEDB.12.0;User ID=Admin;Data Source=C:\Users\Iyad\Desktop\K.F Shipping\KF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Asyeh" commandType="3"/>
  </connection>
</connections>
</file>

<file path=xl/sharedStrings.xml><?xml version="1.0" encoding="utf-8"?>
<sst xmlns="http://schemas.openxmlformats.org/spreadsheetml/2006/main" count="196" uniqueCount="75">
  <si>
    <t>Issue Date</t>
  </si>
  <si>
    <t>Vessel Name</t>
  </si>
  <si>
    <t>RO's</t>
  </si>
  <si>
    <t>Expiry date</t>
  </si>
  <si>
    <t>ASYEH</t>
  </si>
  <si>
    <t>AZAH</t>
  </si>
  <si>
    <t>S.N</t>
  </si>
  <si>
    <t>Issue Date:</t>
  </si>
  <si>
    <t>Vessel's Name:</t>
  </si>
  <si>
    <t>Certificate</t>
  </si>
  <si>
    <t>Expiry Date</t>
  </si>
  <si>
    <t>S.N:</t>
  </si>
  <si>
    <t>ARADEH</t>
  </si>
  <si>
    <t>GEZLLAN</t>
  </si>
  <si>
    <t>GHANIM</t>
  </si>
  <si>
    <t>HAMDAH-1</t>
  </si>
  <si>
    <t>HARMIAH</t>
  </si>
  <si>
    <t>HAWAYAH</t>
  </si>
  <si>
    <t>KHAWLAH-1</t>
  </si>
  <si>
    <t>LATEER</t>
  </si>
  <si>
    <t>LULU-1</t>
  </si>
  <si>
    <t>MARIYAM</t>
  </si>
  <si>
    <t>MARBAN</t>
  </si>
  <si>
    <t>MOGAIRAH-1</t>
  </si>
  <si>
    <t>OMRAN</t>
  </si>
  <si>
    <t>RAMASI</t>
  </si>
  <si>
    <t>RAWDAH</t>
  </si>
  <si>
    <t>REDOOM</t>
  </si>
  <si>
    <t>REEM MAY</t>
  </si>
  <si>
    <t>SAEED</t>
  </si>
  <si>
    <t>SALMA</t>
  </si>
  <si>
    <t>SAMHA</t>
  </si>
  <si>
    <t>SARWAN</t>
  </si>
  <si>
    <t>SHAM</t>
  </si>
  <si>
    <t>SOHAILEH</t>
  </si>
  <si>
    <t>SULTAN-II</t>
  </si>
  <si>
    <t>WARAYA</t>
  </si>
  <si>
    <t>SWYHAN-1</t>
  </si>
  <si>
    <t>TAIBAH-1</t>
  </si>
  <si>
    <t>TRAYCE</t>
  </si>
  <si>
    <t>BAAYA 1</t>
  </si>
  <si>
    <t>DAYYINAH STAR-1</t>
  </si>
  <si>
    <t>Vessel's Taype:</t>
  </si>
  <si>
    <t>Landing Craft</t>
  </si>
  <si>
    <t>Barge</t>
  </si>
  <si>
    <t>Tug Boat</t>
  </si>
  <si>
    <t>G.T:</t>
  </si>
  <si>
    <t>Life Raft (2)</t>
  </si>
  <si>
    <t>Life Raft (1)</t>
  </si>
  <si>
    <t>Rescue Boat Davit</t>
  </si>
  <si>
    <t>Portable Fire Extinguishers</t>
  </si>
  <si>
    <t>EPIRB Annual Test</t>
  </si>
  <si>
    <t>AIS Annual Test</t>
  </si>
  <si>
    <t>Fire Detection System Calibration</t>
  </si>
  <si>
    <t>EEBD'S</t>
  </si>
  <si>
    <t>B.A Sets</t>
  </si>
  <si>
    <t>Shore Base Maintenance</t>
  </si>
  <si>
    <t>SART Annual Test</t>
  </si>
  <si>
    <t>Fixed Extinguishing System (Co₂)</t>
  </si>
  <si>
    <t>B.A Sets / SCABA</t>
  </si>
  <si>
    <t xml:space="preserve">Alcometer </t>
  </si>
  <si>
    <t>Fixed H2S Calibration</t>
  </si>
  <si>
    <t>Portable H2S Calibration</t>
  </si>
  <si>
    <t>Alcometer</t>
  </si>
  <si>
    <t>INTEGRATED MANAGEMENT SYSTEM</t>
  </si>
  <si>
    <t>018 IMF-OPS- LSA &amp; FSS Certificates List    | Issue/Rev:01/00</t>
  </si>
  <si>
    <t xml:space="preserve">LSA &amp; FFA Certificates List -For Individual Vessel </t>
  </si>
  <si>
    <t>LSA &amp; FFA Certificates Status Report</t>
  </si>
  <si>
    <t xml:space="preserve">Doc. No. </t>
  </si>
  <si>
    <t>KFS/IMSF/SOM/02</t>
  </si>
  <si>
    <t xml:space="preserve">REVISION </t>
  </si>
  <si>
    <t xml:space="preserve">ISSUE DATE </t>
  </si>
  <si>
    <t>LSA &amp; FSS Certificates List</t>
  </si>
  <si>
    <t>KFS/IMSF/SOM/LSA &amp; FSS Certificates List</t>
  </si>
  <si>
    <t>KFS/IMSF/SOM/02/LSA &amp; FSS Certificates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</si>
</sst>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6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indexed="12"/>
      <name val="Calibri"/>
      <family val="2"/>
      <scheme val="minor"/>
    </font>
    <font>
      <b/>
      <sz val="9"/>
      <color theme="1"/>
      <name val="Century Gothic"/>
      <family val="2"/>
    </font>
    <font>
      <sz val="14"/>
      <color theme="1"/>
      <name val="Calibri"/>
      <family val="2"/>
      <scheme val="minor"/>
    </font>
    <font>
      <b/>
      <sz val="12"/>
      <name val="Century Gothic"/>
      <family val="2"/>
    </font>
    <font>
      <sz val="12"/>
      <color theme="1"/>
      <name val="Century Gothic"/>
      <family val="2"/>
    </font>
    <font>
      <b/>
      <sz val="14"/>
      <name val="Calibri"/>
      <family val="2"/>
      <scheme val="minor"/>
    </font>
    <font>
      <b/>
      <sz val="16"/>
      <name val="Arial Black"/>
      <family val="2"/>
    </font>
    <font>
      <b/>
      <sz val="8"/>
      <color theme="1"/>
      <name val="Century Gothic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2" fillId="0" borderId="0" xfId="0" applyNumberFormat="1" applyFont="1" applyBorder="1"/>
    <xf numFmtId="0" fontId="2" fillId="0" borderId="0" xfId="0" applyNumberFormat="1" applyFont="1"/>
    <xf numFmtId="0" fontId="2" fillId="0" borderId="0" xfId="0" applyNumberFormat="1" applyFont="1" applyBorder="1" applyAlignment="1">
      <alignment horizontal="center" vertical="center"/>
    </xf>
    <xf numFmtId="0" fontId="3" fillId="0" borderId="0" xfId="0" applyNumberFormat="1" applyFont="1"/>
    <xf numFmtId="0" fontId="0" fillId="0" borderId="0" xfId="0" applyNumberFormat="1"/>
    <xf numFmtId="2" fontId="2" fillId="0" borderId="0" xfId="0" applyNumberFormat="1" applyFont="1"/>
    <xf numFmtId="0" fontId="2" fillId="0" borderId="0" xfId="0" applyNumberFormat="1" applyFont="1" applyBorder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2" fillId="0" borderId="0" xfId="0" applyNumberFormat="1" applyFont="1" applyAlignment="1"/>
    <xf numFmtId="14" fontId="10" fillId="0" borderId="0" xfId="0" applyNumberFormat="1" applyFont="1" applyAlignment="1"/>
    <xf numFmtId="0" fontId="2" fillId="0" borderId="1" xfId="0" applyNumberFormat="1" applyFont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right" vertical="center"/>
    </xf>
    <xf numFmtId="0" fontId="4" fillId="0" borderId="6" xfId="0" applyNumberFormat="1" applyFont="1" applyFill="1" applyBorder="1" applyAlignment="1" applyProtection="1">
      <alignment horizontal="left" vertical="center"/>
    </xf>
    <xf numFmtId="0" fontId="2" fillId="0" borderId="6" xfId="0" applyNumberFormat="1" applyFont="1" applyFill="1" applyBorder="1" applyAlignment="1">
      <alignment horizontal="left" vertical="center"/>
    </xf>
    <xf numFmtId="0" fontId="5" fillId="0" borderId="6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left" vertical="center"/>
    </xf>
    <xf numFmtId="0" fontId="2" fillId="0" borderId="3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5" fillId="0" borderId="0" xfId="0" applyNumberFormat="1" applyFont="1"/>
    <xf numFmtId="0" fontId="15" fillId="0" borderId="0" xfId="0" applyNumberFormat="1" applyFont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left" vertical="center"/>
    </xf>
    <xf numFmtId="0" fontId="15" fillId="0" borderId="0" xfId="0" applyNumberFormat="1" applyFont="1" applyBorder="1"/>
    <xf numFmtId="0" fontId="15" fillId="0" borderId="0" xfId="0" applyNumberFormat="1" applyFont="1" applyBorder="1" applyAlignment="1">
      <alignment horizontal="center" vertical="center"/>
    </xf>
    <xf numFmtId="0" fontId="16" fillId="0" borderId="0" xfId="0" applyNumberFormat="1" applyFont="1"/>
    <xf numFmtId="0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/>
    <xf numFmtId="0" fontId="23" fillId="0" borderId="1" xfId="0" applyNumberFormat="1" applyFont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0" xfId="0" applyNumberFormat="1" applyFont="1"/>
    <xf numFmtId="0" fontId="0" fillId="0" borderId="1" xfId="0" applyNumberFormat="1" applyFont="1" applyBorder="1" applyAlignment="1">
      <alignment horizontal="center" vertical="center"/>
    </xf>
    <xf numFmtId="0" fontId="24" fillId="0" borderId="1" xfId="0" applyNumberFormat="1" applyFont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 wrapText="1"/>
    </xf>
    <xf numFmtId="0" fontId="24" fillId="0" borderId="0" xfId="0" applyNumberFormat="1" applyFont="1" applyAlignment="1">
      <alignment horizontal="left" vertical="center"/>
    </xf>
    <xf numFmtId="0" fontId="15" fillId="0" borderId="1" xfId="0" applyNumberFormat="1" applyFont="1" applyBorder="1" applyAlignment="1">
      <alignment horizontal="center" vertical="center"/>
    </xf>
    <xf numFmtId="0" fontId="15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5" fillId="0" borderId="14" xfId="0" applyNumberFormat="1" applyFont="1" applyBorder="1" applyAlignment="1">
      <alignment vertical="center"/>
    </xf>
    <xf numFmtId="0" fontId="15" fillId="2" borderId="11" xfId="0" applyNumberFormat="1" applyFont="1" applyFill="1" applyBorder="1" applyAlignment="1">
      <alignment vertical="center"/>
    </xf>
    <xf numFmtId="0" fontId="15" fillId="2" borderId="2" xfId="0" applyNumberFormat="1" applyFont="1" applyFill="1" applyBorder="1" applyAlignment="1">
      <alignment vertical="center"/>
    </xf>
    <xf numFmtId="0" fontId="15" fillId="2" borderId="12" xfId="0" applyNumberFormat="1" applyFont="1" applyFill="1" applyBorder="1" applyAlignment="1">
      <alignment vertical="center"/>
    </xf>
    <xf numFmtId="0" fontId="15" fillId="0" borderId="11" xfId="0" applyNumberFormat="1" applyFont="1" applyBorder="1" applyAlignment="1">
      <alignment vertical="center"/>
    </xf>
    <xf numFmtId="0" fontId="15" fillId="0" borderId="2" xfId="0" applyNumberFormat="1" applyFont="1" applyBorder="1" applyAlignment="1">
      <alignment vertical="center"/>
    </xf>
    <xf numFmtId="0" fontId="15" fillId="0" borderId="12" xfId="0" applyNumberFormat="1" applyFont="1" applyBorder="1" applyAlignment="1">
      <alignment vertical="center"/>
    </xf>
    <xf numFmtId="0" fontId="15" fillId="0" borderId="13" xfId="0" applyNumberFormat="1" applyFon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8" xfId="0" applyNumberFormat="1" applyBorder="1" applyAlignment="1"/>
    <xf numFmtId="0" fontId="0" fillId="0" borderId="0" xfId="0" applyNumberFormat="1" applyAlignment="1"/>
    <xf numFmtId="0" fontId="15" fillId="0" borderId="2" xfId="0" applyNumberFormat="1" applyFont="1" applyBorder="1" applyAlignment="1">
      <alignment horizontal="right" vertical="center"/>
    </xf>
    <xf numFmtId="0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4" xfId="0" applyNumberFormat="1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12" fillId="0" borderId="1" xfId="0" applyNumberFormat="1" applyFont="1" applyFill="1" applyBorder="1" applyAlignment="1">
      <alignment horizontal="center" vertical="center"/>
    </xf>
    <xf numFmtId="0" fontId="20" fillId="0" borderId="11" xfId="0" applyNumberFormat="1" applyFont="1" applyFill="1" applyBorder="1" applyAlignment="1">
      <alignment horizontal="center" vertical="center"/>
    </xf>
    <xf numFmtId="0" fontId="20" fillId="0" borderId="2" xfId="0" applyNumberFormat="1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4" fillId="0" borderId="8" xfId="0" applyNumberFormat="1" applyFont="1" applyFill="1" applyBorder="1" applyAlignment="1">
      <alignment horizontal="right" vertical="center"/>
    </xf>
    <xf numFmtId="0" fontId="14" fillId="0" borderId="0" xfId="0" applyNumberFormat="1" applyFont="1" applyFill="1" applyBorder="1" applyAlignment="1">
      <alignment horizontal="right" vertical="center"/>
    </xf>
    <xf numFmtId="0" fontId="19" fillId="0" borderId="11" xfId="0" applyNumberFormat="1" applyFont="1" applyFill="1" applyBorder="1" applyAlignment="1">
      <alignment horizontal="center" vertical="center" wrapText="1"/>
    </xf>
    <xf numFmtId="0" fontId="19" fillId="0" borderId="2" xfId="0" applyNumberFormat="1" applyFont="1" applyFill="1" applyBorder="1" applyAlignment="1">
      <alignment horizontal="center" vertical="center"/>
    </xf>
    <xf numFmtId="0" fontId="19" fillId="0" borderId="12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left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right" vertical="top"/>
    </xf>
    <xf numFmtId="0" fontId="13" fillId="0" borderId="0" xfId="0" applyNumberFormat="1" applyFont="1" applyBorder="1" applyAlignment="1">
      <alignment horizontal="left" vertical="top"/>
    </xf>
    <xf numFmtId="0" fontId="14" fillId="0" borderId="3" xfId="0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/>
    </xf>
    <xf numFmtId="0" fontId="16" fillId="0" borderId="5" xfId="0" applyNumberFormat="1" applyFont="1" applyBorder="1" applyAlignment="1">
      <alignment horizontal="center" vertical="center" wrapText="1"/>
    </xf>
    <xf numFmtId="0" fontId="16" fillId="0" borderId="6" xfId="0" applyNumberFormat="1" applyFont="1" applyBorder="1" applyAlignment="1">
      <alignment horizontal="center" vertical="center" wrapText="1"/>
    </xf>
    <xf numFmtId="0" fontId="16" fillId="0" borderId="4" xfId="0" applyNumberFormat="1" applyFont="1" applyBorder="1" applyAlignment="1">
      <alignment horizontal="center" vertical="center" wrapText="1"/>
    </xf>
    <xf numFmtId="0" fontId="16" fillId="0" borderId="3" xfId="0" applyNumberFormat="1" applyFont="1" applyBorder="1" applyAlignment="1">
      <alignment horizontal="center" vertical="center" wrapText="1"/>
    </xf>
    <xf numFmtId="0" fontId="25" fillId="0" borderId="1" xfId="0" applyNumberFormat="1" applyFont="1" applyBorder="1" applyAlignment="1">
      <alignment horizontal="center" vertical="center" wrapText="1"/>
    </xf>
    <xf numFmtId="15" fontId="25" fillId="0" borderId="1" xfId="0" applyNumberFormat="1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26872</xdr:colOff>
      <xdr:row>0</xdr:row>
      <xdr:rowOff>0</xdr:rowOff>
    </xdr:from>
    <xdr:to>
      <xdr:col>1</xdr:col>
      <xdr:colOff>1173892</xdr:colOff>
      <xdr:row>1</xdr:row>
      <xdr:rowOff>222250</xdr:rowOff>
    </xdr:to>
    <xdr:pic>
      <xdr:nvPicPr>
        <xdr:cNvPr id="2" name="Picture 3" descr="khalid-faraj -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2" y="0"/>
          <a:ext cx="1538603" cy="465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1068916</xdr:colOff>
      <xdr:row>1</xdr:row>
      <xdr:rowOff>222250</xdr:rowOff>
    </xdr:to>
    <xdr:pic>
      <xdr:nvPicPr>
        <xdr:cNvPr id="9" name="Picture 3" descr="khalid-faraj -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3667" y="0"/>
          <a:ext cx="2211916" cy="465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1068916</xdr:colOff>
      <xdr:row>1</xdr:row>
      <xdr:rowOff>219919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24667" y="0"/>
          <a:ext cx="2211916" cy="46333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22</xdr:col>
      <xdr:colOff>1100666</xdr:colOff>
      <xdr:row>1</xdr:row>
      <xdr:rowOff>219919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25667" y="0"/>
          <a:ext cx="2243666" cy="463336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1068916</xdr:colOff>
      <xdr:row>1</xdr:row>
      <xdr:rowOff>219919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326667" y="0"/>
          <a:ext cx="2211916" cy="463336"/>
        </a:xfrm>
        <a:prstGeom prst="rect">
          <a:avLst/>
        </a:prstGeom>
      </xdr:spPr>
    </xdr:pic>
    <xdr:clientData/>
  </xdr:twoCellAnchor>
  <xdr:twoCellAnchor editAs="oneCell">
    <xdr:from>
      <xdr:col>35</xdr:col>
      <xdr:colOff>63500</xdr:colOff>
      <xdr:row>0</xdr:row>
      <xdr:rowOff>0</xdr:rowOff>
    </xdr:from>
    <xdr:to>
      <xdr:col>36</xdr:col>
      <xdr:colOff>1100666</xdr:colOff>
      <xdr:row>1</xdr:row>
      <xdr:rowOff>222250</xdr:rowOff>
    </xdr:to>
    <xdr:pic>
      <xdr:nvPicPr>
        <xdr:cNvPr id="20" name="Picture 3" descr="khalid-faraj -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91167" y="0"/>
          <a:ext cx="2180166" cy="465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0</xdr:row>
      <xdr:rowOff>241300</xdr:rowOff>
    </xdr:from>
    <xdr:to>
      <xdr:col>4</xdr:col>
      <xdr:colOff>950360</xdr:colOff>
      <xdr:row>1</xdr:row>
      <xdr:rowOff>292100</xdr:rowOff>
    </xdr:to>
    <xdr:pic>
      <xdr:nvPicPr>
        <xdr:cNvPr id="2" name="Picture 3" descr="khalid-faraj -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241300"/>
          <a:ext cx="291886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35983</xdr:rowOff>
    </xdr:from>
    <xdr:to>
      <xdr:col>4</xdr:col>
      <xdr:colOff>709083</xdr:colOff>
      <xdr:row>1</xdr:row>
      <xdr:rowOff>222250</xdr:rowOff>
    </xdr:to>
    <xdr:pic>
      <xdr:nvPicPr>
        <xdr:cNvPr id="2" name="Picture 3" descr="khalid-faraj -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83"/>
          <a:ext cx="3344333" cy="440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6"/>
  <sheetViews>
    <sheetView tabSelected="1" zoomScale="90" zoomScaleNormal="9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C9" sqref="C9"/>
    </sheetView>
  </sheetViews>
  <sheetFormatPr defaultColWidth="9.140625" defaultRowHeight="15" x14ac:dyDescent="0.25"/>
  <cols>
    <col min="1" max="1" width="5.85546875" style="1" customWidth="1"/>
    <col min="2" max="2" width="18.28515625" style="2" customWidth="1"/>
    <col min="3" max="38" width="17.140625" style="1" customWidth="1"/>
    <col min="39" max="39" width="7.140625" style="1" customWidth="1"/>
    <col min="40" max="41" width="14.28515625" style="1" customWidth="1"/>
    <col min="42" max="42" width="7.140625" style="1" customWidth="1"/>
    <col min="43" max="44" width="14.28515625" style="1" customWidth="1"/>
    <col min="45" max="45" width="7.140625" style="1" customWidth="1"/>
    <col min="46" max="47" width="14.28515625" style="1" customWidth="1"/>
    <col min="48" max="49" width="9.140625" style="7"/>
    <col min="50" max="50" width="9.140625" style="19"/>
    <col min="51" max="16384" width="9.140625" style="7"/>
  </cols>
  <sheetData>
    <row r="1" spans="1:54" ht="18.75" customHeight="1" x14ac:dyDescent="0.25">
      <c r="A1" s="83"/>
      <c r="B1" s="84"/>
      <c r="C1" s="85" t="s">
        <v>64</v>
      </c>
      <c r="D1" s="86"/>
      <c r="E1" s="86"/>
      <c r="F1" s="86"/>
      <c r="G1" s="86"/>
      <c r="H1" s="83"/>
      <c r="I1" s="84"/>
      <c r="J1" s="85" t="s">
        <v>64</v>
      </c>
      <c r="K1" s="86"/>
      <c r="L1" s="86"/>
      <c r="M1" s="86"/>
      <c r="N1" s="86"/>
      <c r="O1" s="83"/>
      <c r="P1" s="84"/>
      <c r="Q1" s="85" t="s">
        <v>64</v>
      </c>
      <c r="R1" s="86"/>
      <c r="S1" s="86"/>
      <c r="T1" s="86"/>
      <c r="U1" s="86"/>
      <c r="V1" s="83"/>
      <c r="W1" s="84"/>
      <c r="X1" s="85" t="s">
        <v>64</v>
      </c>
      <c r="Y1" s="86"/>
      <c r="Z1" s="86"/>
      <c r="AA1" s="86"/>
      <c r="AB1" s="86"/>
      <c r="AC1" s="83"/>
      <c r="AD1" s="84"/>
      <c r="AE1" s="85" t="s">
        <v>64</v>
      </c>
      <c r="AF1" s="86"/>
      <c r="AG1" s="86"/>
      <c r="AH1" s="86"/>
      <c r="AI1" s="86"/>
      <c r="AJ1" s="83"/>
      <c r="AK1" s="84"/>
      <c r="AL1" s="87" t="s">
        <v>64</v>
      </c>
      <c r="AM1" s="88"/>
      <c r="AN1" s="88"/>
      <c r="AO1" s="88"/>
      <c r="AP1" s="88"/>
      <c r="AQ1" s="78"/>
      <c r="AR1" s="79"/>
      <c r="AS1" s="89" t="s">
        <v>64</v>
      </c>
      <c r="AT1" s="90"/>
      <c r="AU1" s="90"/>
      <c r="AV1" s="90"/>
      <c r="AW1" s="90"/>
      <c r="AX1" s="90"/>
      <c r="AY1" s="90"/>
      <c r="AZ1" s="90"/>
      <c r="BA1" s="90"/>
      <c r="BB1" s="91"/>
    </row>
    <row r="2" spans="1:54" ht="19.899999999999999" customHeight="1" x14ac:dyDescent="0.25">
      <c r="A2" s="84"/>
      <c r="B2" s="84"/>
      <c r="C2" s="80" t="s">
        <v>72</v>
      </c>
      <c r="D2" s="80"/>
      <c r="E2" s="81" t="s">
        <v>74</v>
      </c>
      <c r="F2" s="81"/>
      <c r="G2" s="81"/>
      <c r="H2" s="84"/>
      <c r="I2" s="84"/>
      <c r="J2" s="80" t="s">
        <v>72</v>
      </c>
      <c r="K2" s="80"/>
      <c r="L2" s="81" t="s">
        <v>74</v>
      </c>
      <c r="M2" s="81"/>
      <c r="N2" s="81"/>
      <c r="O2" s="84"/>
      <c r="P2" s="84"/>
      <c r="Q2" s="80" t="s">
        <v>72</v>
      </c>
      <c r="R2" s="80"/>
      <c r="S2" s="81" t="s">
        <v>74</v>
      </c>
      <c r="T2" s="81"/>
      <c r="U2" s="81"/>
      <c r="V2" s="84"/>
      <c r="W2" s="84"/>
      <c r="X2" s="80" t="s">
        <v>72</v>
      </c>
      <c r="Y2" s="80"/>
      <c r="Z2" s="81" t="s">
        <v>74</v>
      </c>
      <c r="AA2" s="81"/>
      <c r="AB2" s="81"/>
      <c r="AC2" s="84"/>
      <c r="AD2" s="84"/>
      <c r="AE2" s="80" t="s">
        <v>72</v>
      </c>
      <c r="AF2" s="80"/>
      <c r="AG2" s="81" t="s">
        <v>74</v>
      </c>
      <c r="AH2" s="81"/>
      <c r="AI2" s="81"/>
      <c r="AJ2" s="84"/>
      <c r="AK2" s="84"/>
      <c r="AL2" s="80" t="s">
        <v>72</v>
      </c>
      <c r="AM2" s="80"/>
      <c r="AN2" s="80"/>
      <c r="AO2" s="82" t="s">
        <v>73</v>
      </c>
      <c r="AP2" s="82"/>
      <c r="AQ2" s="82"/>
      <c r="AR2" s="82"/>
      <c r="AS2" s="80"/>
      <c r="AT2" s="81"/>
      <c r="AU2" s="81"/>
      <c r="AV2" s="82"/>
      <c r="AW2" s="92"/>
      <c r="AX2" s="93"/>
      <c r="AY2" s="93"/>
      <c r="AZ2" s="93"/>
      <c r="BA2" s="93"/>
      <c r="BB2" s="93"/>
    </row>
    <row r="3" spans="1:54" s="43" customFormat="1" ht="22.5" customHeight="1" x14ac:dyDescent="0.25">
      <c r="A3" s="65" t="s">
        <v>6</v>
      </c>
      <c r="B3" s="65" t="s">
        <v>1</v>
      </c>
      <c r="C3" s="66" t="s">
        <v>48</v>
      </c>
      <c r="D3" s="67"/>
      <c r="E3" s="68"/>
      <c r="F3" s="69" t="s">
        <v>47</v>
      </c>
      <c r="G3" s="70"/>
      <c r="H3" s="71"/>
      <c r="I3" s="66" t="s">
        <v>49</v>
      </c>
      <c r="J3" s="67"/>
      <c r="K3" s="68"/>
      <c r="L3" s="69" t="s">
        <v>50</v>
      </c>
      <c r="M3" s="70"/>
      <c r="N3" s="71"/>
      <c r="O3" s="66" t="s">
        <v>58</v>
      </c>
      <c r="P3" s="67"/>
      <c r="Q3" s="68"/>
      <c r="R3" s="69" t="s">
        <v>51</v>
      </c>
      <c r="S3" s="70"/>
      <c r="T3" s="71"/>
      <c r="U3" s="66" t="s">
        <v>52</v>
      </c>
      <c r="V3" s="67"/>
      <c r="W3" s="68"/>
      <c r="X3" s="69" t="s">
        <v>57</v>
      </c>
      <c r="Y3" s="70"/>
      <c r="Z3" s="71"/>
      <c r="AA3" s="66" t="s">
        <v>54</v>
      </c>
      <c r="AB3" s="67"/>
      <c r="AC3" s="68"/>
      <c r="AD3" s="69" t="s">
        <v>59</v>
      </c>
      <c r="AE3" s="70"/>
      <c r="AF3" s="71"/>
      <c r="AG3" s="66" t="s">
        <v>56</v>
      </c>
      <c r="AH3" s="67"/>
      <c r="AI3" s="68"/>
      <c r="AJ3" s="69" t="s">
        <v>53</v>
      </c>
      <c r="AK3" s="70"/>
      <c r="AL3" s="71"/>
      <c r="AM3" s="66" t="s">
        <v>60</v>
      </c>
      <c r="AN3" s="67"/>
      <c r="AO3" s="68"/>
      <c r="AP3" s="69" t="s">
        <v>61</v>
      </c>
      <c r="AQ3" s="77"/>
      <c r="AR3" s="71"/>
      <c r="AS3" s="66" t="s">
        <v>62</v>
      </c>
      <c r="AT3" s="67"/>
      <c r="AU3" s="68"/>
      <c r="AV3" s="47"/>
      <c r="AW3" s="47"/>
      <c r="AX3" s="48"/>
      <c r="AY3" s="47"/>
      <c r="AZ3" s="47"/>
      <c r="BA3" s="47"/>
      <c r="BB3" s="47"/>
    </row>
    <row r="4" spans="1:54" s="44" customFormat="1" ht="13.5" x14ac:dyDescent="0.25">
      <c r="A4" s="72"/>
      <c r="B4" s="72"/>
      <c r="C4" s="62" t="s">
        <v>2</v>
      </c>
      <c r="D4" s="62" t="s">
        <v>0</v>
      </c>
      <c r="E4" s="62" t="s">
        <v>3</v>
      </c>
      <c r="F4" s="61" t="s">
        <v>2</v>
      </c>
      <c r="G4" s="61" t="s">
        <v>0</v>
      </c>
      <c r="H4" s="61" t="s">
        <v>3</v>
      </c>
      <c r="I4" s="62" t="s">
        <v>2</v>
      </c>
      <c r="J4" s="62" t="s">
        <v>0</v>
      </c>
      <c r="K4" s="62" t="s">
        <v>3</v>
      </c>
      <c r="L4" s="61" t="s">
        <v>2</v>
      </c>
      <c r="M4" s="61" t="s">
        <v>0</v>
      </c>
      <c r="N4" s="61" t="s">
        <v>3</v>
      </c>
      <c r="O4" s="62" t="s">
        <v>2</v>
      </c>
      <c r="P4" s="62" t="s">
        <v>0</v>
      </c>
      <c r="Q4" s="62" t="s">
        <v>3</v>
      </c>
      <c r="R4" s="61" t="s">
        <v>2</v>
      </c>
      <c r="S4" s="61" t="s">
        <v>0</v>
      </c>
      <c r="T4" s="61" t="s">
        <v>3</v>
      </c>
      <c r="U4" s="62" t="s">
        <v>2</v>
      </c>
      <c r="V4" s="62" t="s">
        <v>0</v>
      </c>
      <c r="W4" s="62" t="s">
        <v>3</v>
      </c>
      <c r="X4" s="61" t="s">
        <v>2</v>
      </c>
      <c r="Y4" s="61" t="s">
        <v>0</v>
      </c>
      <c r="Z4" s="61" t="s">
        <v>3</v>
      </c>
      <c r="AA4" s="62" t="s">
        <v>2</v>
      </c>
      <c r="AB4" s="62" t="s">
        <v>0</v>
      </c>
      <c r="AC4" s="62" t="s">
        <v>3</v>
      </c>
      <c r="AD4" s="61" t="s">
        <v>2</v>
      </c>
      <c r="AE4" s="61" t="s">
        <v>0</v>
      </c>
      <c r="AF4" s="61" t="s">
        <v>3</v>
      </c>
      <c r="AG4" s="62" t="s">
        <v>2</v>
      </c>
      <c r="AH4" s="62" t="s">
        <v>0</v>
      </c>
      <c r="AI4" s="62" t="s">
        <v>3</v>
      </c>
      <c r="AJ4" s="61" t="s">
        <v>2</v>
      </c>
      <c r="AK4" s="61" t="s">
        <v>0</v>
      </c>
      <c r="AL4" s="61" t="s">
        <v>3</v>
      </c>
      <c r="AM4" s="62" t="s">
        <v>2</v>
      </c>
      <c r="AN4" s="62" t="s">
        <v>0</v>
      </c>
      <c r="AO4" s="62" t="s">
        <v>3</v>
      </c>
      <c r="AP4" s="61" t="s">
        <v>2</v>
      </c>
      <c r="AQ4" s="61" t="s">
        <v>0</v>
      </c>
      <c r="AR4" s="61" t="s">
        <v>3</v>
      </c>
      <c r="AS4" s="62" t="s">
        <v>2</v>
      </c>
      <c r="AT4" s="62" t="s">
        <v>0</v>
      </c>
      <c r="AU4" s="62" t="s">
        <v>3</v>
      </c>
      <c r="AV4" s="48"/>
      <c r="AW4" s="48"/>
      <c r="AX4" s="48"/>
      <c r="AY4" s="48"/>
      <c r="AZ4" s="48"/>
      <c r="BA4" s="48"/>
      <c r="BB4" s="48"/>
    </row>
    <row r="5" spans="1:54" s="63" customFormat="1" x14ac:dyDescent="0.25">
      <c r="A5" s="45"/>
      <c r="B5" s="46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73" t="s">
        <v>43</v>
      </c>
      <c r="AW5" s="74"/>
      <c r="AX5" s="63">
        <v>869</v>
      </c>
    </row>
    <row r="6" spans="1:54" x14ac:dyDescent="0.25">
      <c r="A6" s="64"/>
      <c r="B6" s="22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75" t="s">
        <v>44</v>
      </c>
      <c r="AW6" s="76"/>
      <c r="AX6" s="63">
        <v>1100</v>
      </c>
    </row>
    <row r="7" spans="1:54" x14ac:dyDescent="0.25">
      <c r="A7" s="64"/>
      <c r="B7" s="22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23"/>
      <c r="AO7" s="23"/>
      <c r="AP7" s="64"/>
      <c r="AQ7" s="23"/>
      <c r="AR7" s="23"/>
      <c r="AS7" s="64"/>
      <c r="AT7" s="23"/>
      <c r="AU7" s="23"/>
      <c r="AV7" s="75" t="s">
        <v>43</v>
      </c>
      <c r="AW7" s="76"/>
      <c r="AX7" s="63">
        <v>456</v>
      </c>
    </row>
    <row r="8" spans="1:54" x14ac:dyDescent="0.25">
      <c r="A8" s="64"/>
      <c r="B8" s="22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23"/>
      <c r="AO8" s="23"/>
      <c r="AP8" s="64"/>
      <c r="AQ8" s="23"/>
      <c r="AR8" s="23"/>
      <c r="AS8" s="64"/>
      <c r="AT8" s="23"/>
      <c r="AU8" s="23"/>
      <c r="AV8" s="75" t="s">
        <v>43</v>
      </c>
      <c r="AW8" s="76"/>
      <c r="AX8" s="63">
        <v>499</v>
      </c>
    </row>
    <row r="9" spans="1:54" ht="20.25" customHeight="1" x14ac:dyDescent="0.25">
      <c r="A9" s="64"/>
      <c r="B9" s="22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23"/>
      <c r="AO9" s="23"/>
      <c r="AP9" s="64"/>
      <c r="AQ9" s="23"/>
      <c r="AR9" s="23"/>
      <c r="AS9" s="64"/>
      <c r="AT9" s="23"/>
      <c r="AU9" s="23"/>
      <c r="AV9" s="75" t="s">
        <v>43</v>
      </c>
      <c r="AW9" s="76"/>
      <c r="AX9" s="63">
        <v>679</v>
      </c>
    </row>
    <row r="10" spans="1:54" x14ac:dyDescent="0.25">
      <c r="A10" s="64"/>
      <c r="B10" s="22"/>
      <c r="C10" s="64"/>
      <c r="D10" s="64"/>
      <c r="E10" s="64"/>
      <c r="F10" s="24"/>
      <c r="G10" s="24"/>
      <c r="H10" s="2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75" t="s">
        <v>43</v>
      </c>
      <c r="AW10" s="76"/>
      <c r="AX10" s="63">
        <v>296</v>
      </c>
    </row>
    <row r="11" spans="1:54" x14ac:dyDescent="0.25">
      <c r="A11" s="64"/>
      <c r="B11" s="22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75" t="s">
        <v>45</v>
      </c>
      <c r="AW11" s="76"/>
      <c r="AX11" s="63">
        <v>88</v>
      </c>
    </row>
    <row r="12" spans="1:54" x14ac:dyDescent="0.25">
      <c r="A12" s="64"/>
      <c r="B12" s="22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23"/>
      <c r="AO12" s="23"/>
      <c r="AP12" s="64"/>
      <c r="AQ12" s="23"/>
      <c r="AR12" s="23"/>
      <c r="AS12" s="64"/>
      <c r="AT12" s="23"/>
      <c r="AU12" s="23"/>
      <c r="AV12" s="75" t="s">
        <v>43</v>
      </c>
      <c r="AW12" s="76"/>
      <c r="AX12" s="63">
        <v>481</v>
      </c>
    </row>
    <row r="13" spans="1:54" x14ac:dyDescent="0.25">
      <c r="A13" s="64"/>
      <c r="B13" s="22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75" t="s">
        <v>44</v>
      </c>
      <c r="AW13" s="76"/>
      <c r="AX13" s="63">
        <v>1957</v>
      </c>
    </row>
    <row r="14" spans="1:54" x14ac:dyDescent="0.25">
      <c r="A14" s="64"/>
      <c r="B14" s="22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23"/>
      <c r="AO14" s="23"/>
      <c r="AP14" s="64"/>
      <c r="AQ14" s="23"/>
      <c r="AR14" s="23"/>
      <c r="AS14" s="64"/>
      <c r="AT14" s="23"/>
      <c r="AU14" s="23"/>
      <c r="AV14" s="75" t="s">
        <v>43</v>
      </c>
      <c r="AW14" s="76"/>
      <c r="AX14" s="63">
        <v>869</v>
      </c>
    </row>
    <row r="15" spans="1:54" x14ac:dyDescent="0.25">
      <c r="A15" s="64"/>
      <c r="B15" s="22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23"/>
      <c r="AO15" s="23"/>
      <c r="AP15" s="64"/>
      <c r="AQ15" s="23"/>
      <c r="AR15" s="23"/>
      <c r="AS15" s="64"/>
      <c r="AT15" s="23"/>
      <c r="AU15" s="23"/>
      <c r="AV15" s="75" t="s">
        <v>43</v>
      </c>
      <c r="AW15" s="76"/>
      <c r="AX15" s="63">
        <v>869</v>
      </c>
    </row>
    <row r="16" spans="1:54" x14ac:dyDescent="0.25">
      <c r="A16" s="64"/>
      <c r="B16" s="22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75" t="s">
        <v>45</v>
      </c>
      <c r="AW16" s="76"/>
      <c r="AX16" s="63">
        <v>190</v>
      </c>
    </row>
    <row r="17" spans="1:50" x14ac:dyDescent="0.25">
      <c r="A17" s="64"/>
      <c r="B17" s="22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23"/>
      <c r="AO17" s="23"/>
      <c r="AP17" s="64"/>
      <c r="AQ17" s="23"/>
      <c r="AR17" s="23"/>
      <c r="AS17" s="64"/>
      <c r="AT17" s="23"/>
      <c r="AU17" s="23"/>
      <c r="AV17" s="75" t="s">
        <v>43</v>
      </c>
      <c r="AW17" s="76"/>
      <c r="AX17" s="63">
        <v>481</v>
      </c>
    </row>
    <row r="18" spans="1:50" x14ac:dyDescent="0.25">
      <c r="A18" s="64"/>
      <c r="B18" s="22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23"/>
      <c r="AO18" s="23"/>
      <c r="AP18" s="64"/>
      <c r="AQ18" s="23"/>
      <c r="AR18" s="23"/>
      <c r="AS18" s="64"/>
      <c r="AT18" s="23"/>
      <c r="AU18" s="23"/>
      <c r="AV18" s="75" t="s">
        <v>43</v>
      </c>
      <c r="AW18" s="76"/>
      <c r="AX18" s="63">
        <v>481</v>
      </c>
    </row>
    <row r="19" spans="1:50" x14ac:dyDescent="0.25">
      <c r="A19" s="64"/>
      <c r="B19" s="22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75" t="s">
        <v>45</v>
      </c>
      <c r="AW19" s="76"/>
      <c r="AX19" s="63">
        <v>170</v>
      </c>
    </row>
    <row r="20" spans="1:50" x14ac:dyDescent="0.25">
      <c r="A20" s="64"/>
      <c r="B20" s="22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75" t="s">
        <v>44</v>
      </c>
      <c r="AW20" s="76"/>
      <c r="AX20" s="63">
        <v>1100</v>
      </c>
    </row>
    <row r="21" spans="1:50" x14ac:dyDescent="0.25">
      <c r="A21" s="64"/>
      <c r="B21" s="22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75" t="s">
        <v>45</v>
      </c>
      <c r="AW21" s="76"/>
      <c r="AX21" s="63">
        <v>88</v>
      </c>
    </row>
    <row r="22" spans="1:50" x14ac:dyDescent="0.25">
      <c r="A22" s="64"/>
      <c r="B22" s="22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75" t="s">
        <v>45</v>
      </c>
      <c r="AW22" s="76"/>
      <c r="AX22" s="63">
        <v>256</v>
      </c>
    </row>
    <row r="23" spans="1:50" x14ac:dyDescent="0.25">
      <c r="A23" s="64"/>
      <c r="B23" s="22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75" t="s">
        <v>43</v>
      </c>
      <c r="AW23" s="76"/>
      <c r="AX23" s="63">
        <v>250</v>
      </c>
    </row>
    <row r="24" spans="1:50" x14ac:dyDescent="0.25">
      <c r="A24" s="64"/>
      <c r="B24" s="22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75" t="s">
        <v>45</v>
      </c>
      <c r="AW24" s="76"/>
      <c r="AX24" s="63">
        <v>320</v>
      </c>
    </row>
    <row r="25" spans="1:50" x14ac:dyDescent="0.25">
      <c r="A25" s="64"/>
      <c r="B25" s="22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23"/>
      <c r="AO25" s="23"/>
      <c r="AP25" s="64"/>
      <c r="AQ25" s="23"/>
      <c r="AR25" s="23"/>
      <c r="AS25" s="64"/>
      <c r="AT25" s="23"/>
      <c r="AU25" s="23"/>
      <c r="AV25" s="75" t="s">
        <v>43</v>
      </c>
      <c r="AW25" s="76"/>
      <c r="AX25" s="63">
        <v>691</v>
      </c>
    </row>
    <row r="26" spans="1:50" x14ac:dyDescent="0.25">
      <c r="A26" s="64"/>
      <c r="B26" s="22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75" t="s">
        <v>45</v>
      </c>
      <c r="AW26" s="76"/>
      <c r="AX26" s="63">
        <v>297</v>
      </c>
    </row>
    <row r="27" spans="1:50" x14ac:dyDescent="0.25">
      <c r="A27" s="64"/>
      <c r="B27" s="22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23"/>
      <c r="AO27" s="23"/>
      <c r="AP27" s="64"/>
      <c r="AQ27" s="23"/>
      <c r="AR27" s="23"/>
      <c r="AS27" s="64"/>
      <c r="AT27" s="23"/>
      <c r="AU27" s="23"/>
      <c r="AV27" s="75" t="s">
        <v>43</v>
      </c>
      <c r="AW27" s="76"/>
      <c r="AX27" s="63">
        <v>481</v>
      </c>
    </row>
    <row r="28" spans="1:50" x14ac:dyDescent="0.25">
      <c r="A28" s="64"/>
      <c r="B28" s="22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23"/>
      <c r="AO28" s="23"/>
      <c r="AP28" s="64"/>
      <c r="AQ28" s="23"/>
      <c r="AR28" s="23"/>
      <c r="AS28" s="64"/>
      <c r="AT28" s="23"/>
      <c r="AU28" s="23"/>
      <c r="AV28" s="75" t="s">
        <v>43</v>
      </c>
      <c r="AW28" s="76"/>
      <c r="AX28" s="63">
        <v>456</v>
      </c>
    </row>
    <row r="29" spans="1:50" x14ac:dyDescent="0.25">
      <c r="A29" s="64"/>
      <c r="B29" s="22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75" t="s">
        <v>45</v>
      </c>
      <c r="AW29" s="76"/>
      <c r="AX29" s="63">
        <v>256</v>
      </c>
    </row>
    <row r="30" spans="1:50" x14ac:dyDescent="0.25">
      <c r="A30" s="64"/>
      <c r="B30" s="22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23"/>
      <c r="AO30" s="23"/>
      <c r="AP30" s="64"/>
      <c r="AQ30" s="23"/>
      <c r="AR30" s="23"/>
      <c r="AS30" s="64"/>
      <c r="AT30" s="23"/>
      <c r="AU30" s="23"/>
      <c r="AV30" s="75" t="s">
        <v>43</v>
      </c>
      <c r="AW30" s="76"/>
      <c r="AX30" s="63">
        <v>481</v>
      </c>
    </row>
    <row r="31" spans="1:50" x14ac:dyDescent="0.25">
      <c r="A31" s="64"/>
      <c r="B31" s="22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75" t="s">
        <v>44</v>
      </c>
      <c r="AW31" s="76"/>
      <c r="AX31" s="63">
        <v>1100</v>
      </c>
    </row>
    <row r="32" spans="1:50" x14ac:dyDescent="0.25">
      <c r="A32" s="64"/>
      <c r="B32" s="22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23"/>
      <c r="AO32" s="23"/>
      <c r="AP32" s="64"/>
      <c r="AQ32" s="23"/>
      <c r="AR32" s="23"/>
      <c r="AS32" s="64"/>
      <c r="AT32" s="23"/>
      <c r="AU32" s="23"/>
      <c r="AV32" s="75" t="s">
        <v>43</v>
      </c>
      <c r="AW32" s="76"/>
      <c r="AX32" s="63">
        <v>453</v>
      </c>
    </row>
    <row r="33" spans="1:50" x14ac:dyDescent="0.25">
      <c r="A33" s="64"/>
      <c r="B33" s="22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75" t="s">
        <v>45</v>
      </c>
      <c r="AW33" s="76"/>
      <c r="AX33" s="63">
        <v>202</v>
      </c>
    </row>
    <row r="34" spans="1:50" x14ac:dyDescent="0.25">
      <c r="A34" s="64"/>
      <c r="B34" s="22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23"/>
      <c r="AO34" s="23"/>
      <c r="AP34" s="64"/>
      <c r="AQ34" s="23"/>
      <c r="AR34" s="23"/>
      <c r="AS34" s="64"/>
      <c r="AT34" s="23"/>
      <c r="AU34" s="23"/>
      <c r="AV34" s="75" t="s">
        <v>43</v>
      </c>
      <c r="AW34" s="76"/>
      <c r="AX34" s="63">
        <v>869</v>
      </c>
    </row>
    <row r="35" spans="1:50" x14ac:dyDescent="0.25">
      <c r="A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76" t="s">
        <v>45</v>
      </c>
      <c r="AW35" s="76"/>
      <c r="AX35" s="63">
        <v>297</v>
      </c>
    </row>
    <row r="36" spans="1:50" x14ac:dyDescent="0.25">
      <c r="A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16"/>
      <c r="AO36" s="16"/>
      <c r="AP36" s="63"/>
      <c r="AQ36" s="16"/>
      <c r="AR36" s="16"/>
      <c r="AS36" s="63"/>
      <c r="AT36" s="16"/>
      <c r="AU36" s="16"/>
      <c r="AV36" s="76" t="s">
        <v>43</v>
      </c>
      <c r="AW36" s="76"/>
      <c r="AX36" s="63">
        <v>869</v>
      </c>
    </row>
    <row r="37" spans="1:50" x14ac:dyDescent="0.25">
      <c r="A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X37" s="63"/>
    </row>
    <row r="38" spans="1:50" x14ac:dyDescent="0.25">
      <c r="A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X38" s="63"/>
    </row>
    <row r="39" spans="1:50" x14ac:dyDescent="0.25">
      <c r="A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X39" s="63"/>
    </row>
    <row r="40" spans="1:50" x14ac:dyDescent="0.25">
      <c r="A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X40" s="63"/>
    </row>
    <row r="41" spans="1:50" x14ac:dyDescent="0.25">
      <c r="A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X41" s="63"/>
    </row>
    <row r="42" spans="1:50" x14ac:dyDescent="0.25">
      <c r="A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X42" s="63"/>
    </row>
    <row r="43" spans="1:50" x14ac:dyDescent="0.25">
      <c r="A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X43" s="63"/>
    </row>
    <row r="44" spans="1:50" x14ac:dyDescent="0.25">
      <c r="A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X44" s="63"/>
    </row>
    <row r="45" spans="1:50" x14ac:dyDescent="0.25">
      <c r="A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X45" s="63"/>
    </row>
    <row r="46" spans="1:50" x14ac:dyDescent="0.25">
      <c r="A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X46" s="63"/>
    </row>
  </sheetData>
  <mergeCells count="26">
    <mergeCell ref="AS1:BB1"/>
    <mergeCell ref="AS2:BB2"/>
    <mergeCell ref="AL2:AN2"/>
    <mergeCell ref="AO2:AR2"/>
    <mergeCell ref="A1:B2"/>
    <mergeCell ref="C1:G1"/>
    <mergeCell ref="H1:I2"/>
    <mergeCell ref="J1:N1"/>
    <mergeCell ref="O1:P2"/>
    <mergeCell ref="Q1:U1"/>
    <mergeCell ref="V1:W2"/>
    <mergeCell ref="X1:AB1"/>
    <mergeCell ref="AC1:AD2"/>
    <mergeCell ref="AE1:AI1"/>
    <mergeCell ref="AJ1:AK2"/>
    <mergeCell ref="AL1:AP1"/>
    <mergeCell ref="S2:U2"/>
    <mergeCell ref="X2:Y2"/>
    <mergeCell ref="Z2:AB2"/>
    <mergeCell ref="AE2:AF2"/>
    <mergeCell ref="AG2:AI2"/>
    <mergeCell ref="C2:D2"/>
    <mergeCell ref="E2:G2"/>
    <mergeCell ref="J2:K2"/>
    <mergeCell ref="L2:N2"/>
    <mergeCell ref="Q2:R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view="pageLayout" zoomScale="55" zoomScaleNormal="80" zoomScaleSheetLayoutView="100" zoomScalePageLayoutView="55" workbookViewId="0">
      <selection activeCell="F2" sqref="F2:K2"/>
    </sheetView>
  </sheetViews>
  <sheetFormatPr defaultRowHeight="15" customHeight="1" x14ac:dyDescent="0.25"/>
  <cols>
    <col min="1" max="1" width="5.85546875" style="11" customWidth="1"/>
    <col min="2" max="3" width="10" style="10" customWidth="1"/>
    <col min="4" max="4" width="5.7109375" style="10" customWidth="1"/>
    <col min="5" max="5" width="17.85546875" style="10" customWidth="1"/>
    <col min="6" max="6" width="25.85546875" style="11" customWidth="1"/>
    <col min="7" max="10" width="15.7109375" style="11" customWidth="1"/>
    <col min="11" max="11" width="2.85546875" style="15" customWidth="1"/>
    <col min="12" max="12" width="9.140625" style="4"/>
    <col min="13" max="13" width="18.85546875" style="4" bestFit="1" customWidth="1"/>
    <col min="14" max="215" width="9.140625" style="4"/>
    <col min="216" max="216" width="4.7109375" style="4" customWidth="1"/>
    <col min="217" max="218" width="10.140625" style="4" customWidth="1"/>
    <col min="219" max="220" width="4.85546875" style="4" customWidth="1"/>
    <col min="221" max="221" width="5.42578125" style="4" customWidth="1"/>
    <col min="222" max="222" width="3.42578125" style="4" customWidth="1"/>
    <col min="223" max="223" width="14.28515625" style="4" customWidth="1"/>
    <col min="224" max="224" width="1.85546875" style="4" customWidth="1"/>
    <col min="225" max="225" width="6.7109375" style="4" customWidth="1"/>
    <col min="226" max="226" width="2.7109375" style="4" customWidth="1"/>
    <col min="227" max="227" width="5.7109375" style="4" customWidth="1"/>
    <col min="228" max="228" width="7.140625" style="4" customWidth="1"/>
    <col min="229" max="229" width="5.7109375" style="4" customWidth="1"/>
    <col min="230" max="230" width="7.42578125" style="4" customWidth="1"/>
    <col min="231" max="231" width="7.7109375" style="4" customWidth="1"/>
    <col min="232" max="232" width="5.7109375" style="4" customWidth="1"/>
    <col min="233" max="233" width="6.42578125" style="4" customWidth="1"/>
    <col min="234" max="234" width="5.28515625" style="4" customWidth="1"/>
    <col min="235" max="235" width="5.7109375" style="4" customWidth="1"/>
    <col min="236" max="236" width="14.85546875" style="4" customWidth="1"/>
    <col min="237" max="237" width="24.7109375" style="4" customWidth="1"/>
    <col min="238" max="238" width="27.140625" style="4" customWidth="1"/>
    <col min="239" max="241" width="5.7109375" style="4" customWidth="1"/>
    <col min="242" max="243" width="9.140625" style="4" customWidth="1"/>
    <col min="244" max="244" width="23" style="4" customWidth="1"/>
    <col min="245" max="245" width="7.85546875" style="4" customWidth="1"/>
    <col min="246" max="246" width="27.28515625" style="4" customWidth="1"/>
    <col min="247" max="247" width="9.140625" style="4" customWidth="1"/>
    <col min="248" max="248" width="27.42578125" style="4" customWidth="1"/>
    <col min="249" max="249" width="24.85546875" style="4" customWidth="1"/>
    <col min="250" max="471" width="9.140625" style="4"/>
    <col min="472" max="472" width="4.7109375" style="4" customWidth="1"/>
    <col min="473" max="474" width="10.140625" style="4" customWidth="1"/>
    <col min="475" max="476" width="4.85546875" style="4" customWidth="1"/>
    <col min="477" max="477" width="5.42578125" style="4" customWidth="1"/>
    <col min="478" max="478" width="3.42578125" style="4" customWidth="1"/>
    <col min="479" max="479" width="14.28515625" style="4" customWidth="1"/>
    <col min="480" max="480" width="1.85546875" style="4" customWidth="1"/>
    <col min="481" max="481" width="6.7109375" style="4" customWidth="1"/>
    <col min="482" max="482" width="2.7109375" style="4" customWidth="1"/>
    <col min="483" max="483" width="5.7109375" style="4" customWidth="1"/>
    <col min="484" max="484" width="7.140625" style="4" customWidth="1"/>
    <col min="485" max="485" width="5.7109375" style="4" customWidth="1"/>
    <col min="486" max="486" width="7.42578125" style="4" customWidth="1"/>
    <col min="487" max="487" width="7.7109375" style="4" customWidth="1"/>
    <col min="488" max="488" width="5.7109375" style="4" customWidth="1"/>
    <col min="489" max="489" width="6.42578125" style="4" customWidth="1"/>
    <col min="490" max="490" width="5.28515625" style="4" customWidth="1"/>
    <col min="491" max="491" width="5.7109375" style="4" customWidth="1"/>
    <col min="492" max="492" width="14.85546875" style="4" customWidth="1"/>
    <col min="493" max="493" width="24.7109375" style="4" customWidth="1"/>
    <col min="494" max="494" width="27.140625" style="4" customWidth="1"/>
    <col min="495" max="497" width="5.7109375" style="4" customWidth="1"/>
    <col min="498" max="499" width="9.140625" style="4" customWidth="1"/>
    <col min="500" max="500" width="23" style="4" customWidth="1"/>
    <col min="501" max="501" width="7.85546875" style="4" customWidth="1"/>
    <col min="502" max="502" width="27.28515625" style="4" customWidth="1"/>
    <col min="503" max="503" width="9.140625" style="4" customWidth="1"/>
    <col min="504" max="504" width="27.42578125" style="4" customWidth="1"/>
    <col min="505" max="505" width="24.85546875" style="4" customWidth="1"/>
    <col min="506" max="727" width="9.140625" style="4"/>
    <col min="728" max="728" width="4.7109375" style="4" customWidth="1"/>
    <col min="729" max="730" width="10.140625" style="4" customWidth="1"/>
    <col min="731" max="732" width="4.85546875" style="4" customWidth="1"/>
    <col min="733" max="733" width="5.42578125" style="4" customWidth="1"/>
    <col min="734" max="734" width="3.42578125" style="4" customWidth="1"/>
    <col min="735" max="735" width="14.28515625" style="4" customWidth="1"/>
    <col min="736" max="736" width="1.85546875" style="4" customWidth="1"/>
    <col min="737" max="737" width="6.7109375" style="4" customWidth="1"/>
    <col min="738" max="738" width="2.7109375" style="4" customWidth="1"/>
    <col min="739" max="739" width="5.7109375" style="4" customWidth="1"/>
    <col min="740" max="740" width="7.140625" style="4" customWidth="1"/>
    <col min="741" max="741" width="5.7109375" style="4" customWidth="1"/>
    <col min="742" max="742" width="7.42578125" style="4" customWidth="1"/>
    <col min="743" max="743" width="7.7109375" style="4" customWidth="1"/>
    <col min="744" max="744" width="5.7109375" style="4" customWidth="1"/>
    <col min="745" max="745" width="6.42578125" style="4" customWidth="1"/>
    <col min="746" max="746" width="5.28515625" style="4" customWidth="1"/>
    <col min="747" max="747" width="5.7109375" style="4" customWidth="1"/>
    <col min="748" max="748" width="14.85546875" style="4" customWidth="1"/>
    <col min="749" max="749" width="24.7109375" style="4" customWidth="1"/>
    <col min="750" max="750" width="27.140625" style="4" customWidth="1"/>
    <col min="751" max="753" width="5.7109375" style="4" customWidth="1"/>
    <col min="754" max="755" width="9.140625" style="4" customWidth="1"/>
    <col min="756" max="756" width="23" style="4" customWidth="1"/>
    <col min="757" max="757" width="7.85546875" style="4" customWidth="1"/>
    <col min="758" max="758" width="27.28515625" style="4" customWidth="1"/>
    <col min="759" max="759" width="9.140625" style="4" customWidth="1"/>
    <col min="760" max="760" width="27.42578125" style="4" customWidth="1"/>
    <col min="761" max="761" width="24.85546875" style="4" customWidth="1"/>
    <col min="762" max="983" width="9.140625" style="4"/>
    <col min="984" max="984" width="4.7109375" style="4" customWidth="1"/>
    <col min="985" max="986" width="10.140625" style="4" customWidth="1"/>
    <col min="987" max="988" width="4.85546875" style="4" customWidth="1"/>
    <col min="989" max="989" width="5.42578125" style="4" customWidth="1"/>
    <col min="990" max="990" width="3.42578125" style="4" customWidth="1"/>
    <col min="991" max="991" width="14.28515625" style="4" customWidth="1"/>
    <col min="992" max="992" width="1.85546875" style="4" customWidth="1"/>
    <col min="993" max="993" width="6.7109375" style="4" customWidth="1"/>
    <col min="994" max="994" width="2.7109375" style="4" customWidth="1"/>
    <col min="995" max="995" width="5.7109375" style="4" customWidth="1"/>
    <col min="996" max="996" width="7.140625" style="4" customWidth="1"/>
    <col min="997" max="997" width="5.7109375" style="4" customWidth="1"/>
    <col min="998" max="998" width="7.42578125" style="4" customWidth="1"/>
    <col min="999" max="999" width="7.7109375" style="4" customWidth="1"/>
    <col min="1000" max="1000" width="5.7109375" style="4" customWidth="1"/>
    <col min="1001" max="1001" width="6.42578125" style="4" customWidth="1"/>
    <col min="1002" max="1002" width="5.28515625" style="4" customWidth="1"/>
    <col min="1003" max="1003" width="5.7109375" style="4" customWidth="1"/>
    <col min="1004" max="1004" width="14.85546875" style="4" customWidth="1"/>
    <col min="1005" max="1005" width="24.7109375" style="4" customWidth="1"/>
    <col min="1006" max="1006" width="27.140625" style="4" customWidth="1"/>
    <col min="1007" max="1009" width="5.7109375" style="4" customWidth="1"/>
    <col min="1010" max="1011" width="9.140625" style="4" customWidth="1"/>
    <col min="1012" max="1012" width="23" style="4" customWidth="1"/>
    <col min="1013" max="1013" width="7.85546875" style="4" customWidth="1"/>
    <col min="1014" max="1014" width="27.28515625" style="4" customWidth="1"/>
    <col min="1015" max="1015" width="9.140625" style="4" customWidth="1"/>
    <col min="1016" max="1016" width="27.42578125" style="4" customWidth="1"/>
    <col min="1017" max="1017" width="24.85546875" style="4" customWidth="1"/>
    <col min="1018" max="1239" width="9.140625" style="4"/>
    <col min="1240" max="1240" width="4.7109375" style="4" customWidth="1"/>
    <col min="1241" max="1242" width="10.140625" style="4" customWidth="1"/>
    <col min="1243" max="1244" width="4.85546875" style="4" customWidth="1"/>
    <col min="1245" max="1245" width="5.42578125" style="4" customWidth="1"/>
    <col min="1246" max="1246" width="3.42578125" style="4" customWidth="1"/>
    <col min="1247" max="1247" width="14.28515625" style="4" customWidth="1"/>
    <col min="1248" max="1248" width="1.85546875" style="4" customWidth="1"/>
    <col min="1249" max="1249" width="6.7109375" style="4" customWidth="1"/>
    <col min="1250" max="1250" width="2.7109375" style="4" customWidth="1"/>
    <col min="1251" max="1251" width="5.7109375" style="4" customWidth="1"/>
    <col min="1252" max="1252" width="7.140625" style="4" customWidth="1"/>
    <col min="1253" max="1253" width="5.7109375" style="4" customWidth="1"/>
    <col min="1254" max="1254" width="7.42578125" style="4" customWidth="1"/>
    <col min="1255" max="1255" width="7.7109375" style="4" customWidth="1"/>
    <col min="1256" max="1256" width="5.7109375" style="4" customWidth="1"/>
    <col min="1257" max="1257" width="6.42578125" style="4" customWidth="1"/>
    <col min="1258" max="1258" width="5.28515625" style="4" customWidth="1"/>
    <col min="1259" max="1259" width="5.7109375" style="4" customWidth="1"/>
    <col min="1260" max="1260" width="14.85546875" style="4" customWidth="1"/>
    <col min="1261" max="1261" width="24.7109375" style="4" customWidth="1"/>
    <col min="1262" max="1262" width="27.140625" style="4" customWidth="1"/>
    <col min="1263" max="1265" width="5.7109375" style="4" customWidth="1"/>
    <col min="1266" max="1267" width="9.140625" style="4" customWidth="1"/>
    <col min="1268" max="1268" width="23" style="4" customWidth="1"/>
    <col min="1269" max="1269" width="7.85546875" style="4" customWidth="1"/>
    <col min="1270" max="1270" width="27.28515625" style="4" customWidth="1"/>
    <col min="1271" max="1271" width="9.140625" style="4" customWidth="1"/>
    <col min="1272" max="1272" width="27.42578125" style="4" customWidth="1"/>
    <col min="1273" max="1273" width="24.85546875" style="4" customWidth="1"/>
    <col min="1274" max="1495" width="9.140625" style="4"/>
    <col min="1496" max="1496" width="4.7109375" style="4" customWidth="1"/>
    <col min="1497" max="1498" width="10.140625" style="4" customWidth="1"/>
    <col min="1499" max="1500" width="4.85546875" style="4" customWidth="1"/>
    <col min="1501" max="1501" width="5.42578125" style="4" customWidth="1"/>
    <col min="1502" max="1502" width="3.42578125" style="4" customWidth="1"/>
    <col min="1503" max="1503" width="14.28515625" style="4" customWidth="1"/>
    <col min="1504" max="1504" width="1.85546875" style="4" customWidth="1"/>
    <col min="1505" max="1505" width="6.7109375" style="4" customWidth="1"/>
    <col min="1506" max="1506" width="2.7109375" style="4" customWidth="1"/>
    <col min="1507" max="1507" width="5.7109375" style="4" customWidth="1"/>
    <col min="1508" max="1508" width="7.140625" style="4" customWidth="1"/>
    <col min="1509" max="1509" width="5.7109375" style="4" customWidth="1"/>
    <col min="1510" max="1510" width="7.42578125" style="4" customWidth="1"/>
    <col min="1511" max="1511" width="7.7109375" style="4" customWidth="1"/>
    <col min="1512" max="1512" width="5.7109375" style="4" customWidth="1"/>
    <col min="1513" max="1513" width="6.42578125" style="4" customWidth="1"/>
    <col min="1514" max="1514" width="5.28515625" style="4" customWidth="1"/>
    <col min="1515" max="1515" width="5.7109375" style="4" customWidth="1"/>
    <col min="1516" max="1516" width="14.85546875" style="4" customWidth="1"/>
    <col min="1517" max="1517" width="24.7109375" style="4" customWidth="1"/>
    <col min="1518" max="1518" width="27.140625" style="4" customWidth="1"/>
    <col min="1519" max="1521" width="5.7109375" style="4" customWidth="1"/>
    <col min="1522" max="1523" width="9.140625" style="4" customWidth="1"/>
    <col min="1524" max="1524" width="23" style="4" customWidth="1"/>
    <col min="1525" max="1525" width="7.85546875" style="4" customWidth="1"/>
    <col min="1526" max="1526" width="27.28515625" style="4" customWidth="1"/>
    <col min="1527" max="1527" width="9.140625" style="4" customWidth="1"/>
    <col min="1528" max="1528" width="27.42578125" style="4" customWidth="1"/>
    <col min="1529" max="1529" width="24.85546875" style="4" customWidth="1"/>
    <col min="1530" max="1751" width="9.140625" style="4"/>
    <col min="1752" max="1752" width="4.7109375" style="4" customWidth="1"/>
    <col min="1753" max="1754" width="10.140625" style="4" customWidth="1"/>
    <col min="1755" max="1756" width="4.85546875" style="4" customWidth="1"/>
    <col min="1757" max="1757" width="5.42578125" style="4" customWidth="1"/>
    <col min="1758" max="1758" width="3.42578125" style="4" customWidth="1"/>
    <col min="1759" max="1759" width="14.28515625" style="4" customWidth="1"/>
    <col min="1760" max="1760" width="1.85546875" style="4" customWidth="1"/>
    <col min="1761" max="1761" width="6.7109375" style="4" customWidth="1"/>
    <col min="1762" max="1762" width="2.7109375" style="4" customWidth="1"/>
    <col min="1763" max="1763" width="5.7109375" style="4" customWidth="1"/>
    <col min="1764" max="1764" width="7.140625" style="4" customWidth="1"/>
    <col min="1765" max="1765" width="5.7109375" style="4" customWidth="1"/>
    <col min="1766" max="1766" width="7.42578125" style="4" customWidth="1"/>
    <col min="1767" max="1767" width="7.7109375" style="4" customWidth="1"/>
    <col min="1768" max="1768" width="5.7109375" style="4" customWidth="1"/>
    <col min="1769" max="1769" width="6.42578125" style="4" customWidth="1"/>
    <col min="1770" max="1770" width="5.28515625" style="4" customWidth="1"/>
    <col min="1771" max="1771" width="5.7109375" style="4" customWidth="1"/>
    <col min="1772" max="1772" width="14.85546875" style="4" customWidth="1"/>
    <col min="1773" max="1773" width="24.7109375" style="4" customWidth="1"/>
    <col min="1774" max="1774" width="27.140625" style="4" customWidth="1"/>
    <col min="1775" max="1777" width="5.7109375" style="4" customWidth="1"/>
    <col min="1778" max="1779" width="9.140625" style="4" customWidth="1"/>
    <col min="1780" max="1780" width="23" style="4" customWidth="1"/>
    <col min="1781" max="1781" width="7.85546875" style="4" customWidth="1"/>
    <col min="1782" max="1782" width="27.28515625" style="4" customWidth="1"/>
    <col min="1783" max="1783" width="9.140625" style="4" customWidth="1"/>
    <col min="1784" max="1784" width="27.42578125" style="4" customWidth="1"/>
    <col min="1785" max="1785" width="24.85546875" style="4" customWidth="1"/>
    <col min="1786" max="2007" width="9.140625" style="4"/>
    <col min="2008" max="2008" width="4.7109375" style="4" customWidth="1"/>
    <col min="2009" max="2010" width="10.140625" style="4" customWidth="1"/>
    <col min="2011" max="2012" width="4.85546875" style="4" customWidth="1"/>
    <col min="2013" max="2013" width="5.42578125" style="4" customWidth="1"/>
    <col min="2014" max="2014" width="3.42578125" style="4" customWidth="1"/>
    <col min="2015" max="2015" width="14.28515625" style="4" customWidth="1"/>
    <col min="2016" max="2016" width="1.85546875" style="4" customWidth="1"/>
    <col min="2017" max="2017" width="6.7109375" style="4" customWidth="1"/>
    <col min="2018" max="2018" width="2.7109375" style="4" customWidth="1"/>
    <col min="2019" max="2019" width="5.7109375" style="4" customWidth="1"/>
    <col min="2020" max="2020" width="7.140625" style="4" customWidth="1"/>
    <col min="2021" max="2021" width="5.7109375" style="4" customWidth="1"/>
    <col min="2022" max="2022" width="7.42578125" style="4" customWidth="1"/>
    <col min="2023" max="2023" width="7.7109375" style="4" customWidth="1"/>
    <col min="2024" max="2024" width="5.7109375" style="4" customWidth="1"/>
    <col min="2025" max="2025" width="6.42578125" style="4" customWidth="1"/>
    <col min="2026" max="2026" width="5.28515625" style="4" customWidth="1"/>
    <col min="2027" max="2027" width="5.7109375" style="4" customWidth="1"/>
    <col min="2028" max="2028" width="14.85546875" style="4" customWidth="1"/>
    <col min="2029" max="2029" width="24.7109375" style="4" customWidth="1"/>
    <col min="2030" max="2030" width="27.140625" style="4" customWidth="1"/>
    <col min="2031" max="2033" width="5.7109375" style="4" customWidth="1"/>
    <col min="2034" max="2035" width="9.140625" style="4" customWidth="1"/>
    <col min="2036" max="2036" width="23" style="4" customWidth="1"/>
    <col min="2037" max="2037" width="7.85546875" style="4" customWidth="1"/>
    <col min="2038" max="2038" width="27.28515625" style="4" customWidth="1"/>
    <col min="2039" max="2039" width="9.140625" style="4" customWidth="1"/>
    <col min="2040" max="2040" width="27.42578125" style="4" customWidth="1"/>
    <col min="2041" max="2041" width="24.85546875" style="4" customWidth="1"/>
    <col min="2042" max="2263" width="9.140625" style="4"/>
    <col min="2264" max="2264" width="4.7109375" style="4" customWidth="1"/>
    <col min="2265" max="2266" width="10.140625" style="4" customWidth="1"/>
    <col min="2267" max="2268" width="4.85546875" style="4" customWidth="1"/>
    <col min="2269" max="2269" width="5.42578125" style="4" customWidth="1"/>
    <col min="2270" max="2270" width="3.42578125" style="4" customWidth="1"/>
    <col min="2271" max="2271" width="14.28515625" style="4" customWidth="1"/>
    <col min="2272" max="2272" width="1.85546875" style="4" customWidth="1"/>
    <col min="2273" max="2273" width="6.7109375" style="4" customWidth="1"/>
    <col min="2274" max="2274" width="2.7109375" style="4" customWidth="1"/>
    <col min="2275" max="2275" width="5.7109375" style="4" customWidth="1"/>
    <col min="2276" max="2276" width="7.140625" style="4" customWidth="1"/>
    <col min="2277" max="2277" width="5.7109375" style="4" customWidth="1"/>
    <col min="2278" max="2278" width="7.42578125" style="4" customWidth="1"/>
    <col min="2279" max="2279" width="7.7109375" style="4" customWidth="1"/>
    <col min="2280" max="2280" width="5.7109375" style="4" customWidth="1"/>
    <col min="2281" max="2281" width="6.42578125" style="4" customWidth="1"/>
    <col min="2282" max="2282" width="5.28515625" style="4" customWidth="1"/>
    <col min="2283" max="2283" width="5.7109375" style="4" customWidth="1"/>
    <col min="2284" max="2284" width="14.85546875" style="4" customWidth="1"/>
    <col min="2285" max="2285" width="24.7109375" style="4" customWidth="1"/>
    <col min="2286" max="2286" width="27.140625" style="4" customWidth="1"/>
    <col min="2287" max="2289" width="5.7109375" style="4" customWidth="1"/>
    <col min="2290" max="2291" width="9.140625" style="4" customWidth="1"/>
    <col min="2292" max="2292" width="23" style="4" customWidth="1"/>
    <col min="2293" max="2293" width="7.85546875" style="4" customWidth="1"/>
    <col min="2294" max="2294" width="27.28515625" style="4" customWidth="1"/>
    <col min="2295" max="2295" width="9.140625" style="4" customWidth="1"/>
    <col min="2296" max="2296" width="27.42578125" style="4" customWidth="1"/>
    <col min="2297" max="2297" width="24.85546875" style="4" customWidth="1"/>
    <col min="2298" max="2519" width="9.140625" style="4"/>
    <col min="2520" max="2520" width="4.7109375" style="4" customWidth="1"/>
    <col min="2521" max="2522" width="10.140625" style="4" customWidth="1"/>
    <col min="2523" max="2524" width="4.85546875" style="4" customWidth="1"/>
    <col min="2525" max="2525" width="5.42578125" style="4" customWidth="1"/>
    <col min="2526" max="2526" width="3.42578125" style="4" customWidth="1"/>
    <col min="2527" max="2527" width="14.28515625" style="4" customWidth="1"/>
    <col min="2528" max="2528" width="1.85546875" style="4" customWidth="1"/>
    <col min="2529" max="2529" width="6.7109375" style="4" customWidth="1"/>
    <col min="2530" max="2530" width="2.7109375" style="4" customWidth="1"/>
    <col min="2531" max="2531" width="5.7109375" style="4" customWidth="1"/>
    <col min="2532" max="2532" width="7.140625" style="4" customWidth="1"/>
    <col min="2533" max="2533" width="5.7109375" style="4" customWidth="1"/>
    <col min="2534" max="2534" width="7.42578125" style="4" customWidth="1"/>
    <col min="2535" max="2535" width="7.7109375" style="4" customWidth="1"/>
    <col min="2536" max="2536" width="5.7109375" style="4" customWidth="1"/>
    <col min="2537" max="2537" width="6.42578125" style="4" customWidth="1"/>
    <col min="2538" max="2538" width="5.28515625" style="4" customWidth="1"/>
    <col min="2539" max="2539" width="5.7109375" style="4" customWidth="1"/>
    <col min="2540" max="2540" width="14.85546875" style="4" customWidth="1"/>
    <col min="2541" max="2541" width="24.7109375" style="4" customWidth="1"/>
    <col min="2542" max="2542" width="27.140625" style="4" customWidth="1"/>
    <col min="2543" max="2545" width="5.7109375" style="4" customWidth="1"/>
    <col min="2546" max="2547" width="9.140625" style="4" customWidth="1"/>
    <col min="2548" max="2548" width="23" style="4" customWidth="1"/>
    <col min="2549" max="2549" width="7.85546875" style="4" customWidth="1"/>
    <col min="2550" max="2550" width="27.28515625" style="4" customWidth="1"/>
    <col min="2551" max="2551" width="9.140625" style="4" customWidth="1"/>
    <col min="2552" max="2552" width="27.42578125" style="4" customWidth="1"/>
    <col min="2553" max="2553" width="24.85546875" style="4" customWidth="1"/>
    <col min="2554" max="2775" width="9.140625" style="4"/>
    <col min="2776" max="2776" width="4.7109375" style="4" customWidth="1"/>
    <col min="2777" max="2778" width="10.140625" style="4" customWidth="1"/>
    <col min="2779" max="2780" width="4.85546875" style="4" customWidth="1"/>
    <col min="2781" max="2781" width="5.42578125" style="4" customWidth="1"/>
    <col min="2782" max="2782" width="3.42578125" style="4" customWidth="1"/>
    <col min="2783" max="2783" width="14.28515625" style="4" customWidth="1"/>
    <col min="2784" max="2784" width="1.85546875" style="4" customWidth="1"/>
    <col min="2785" max="2785" width="6.7109375" style="4" customWidth="1"/>
    <col min="2786" max="2786" width="2.7109375" style="4" customWidth="1"/>
    <col min="2787" max="2787" width="5.7109375" style="4" customWidth="1"/>
    <col min="2788" max="2788" width="7.140625" style="4" customWidth="1"/>
    <col min="2789" max="2789" width="5.7109375" style="4" customWidth="1"/>
    <col min="2790" max="2790" width="7.42578125" style="4" customWidth="1"/>
    <col min="2791" max="2791" width="7.7109375" style="4" customWidth="1"/>
    <col min="2792" max="2792" width="5.7109375" style="4" customWidth="1"/>
    <col min="2793" max="2793" width="6.42578125" style="4" customWidth="1"/>
    <col min="2794" max="2794" width="5.28515625" style="4" customWidth="1"/>
    <col min="2795" max="2795" width="5.7109375" style="4" customWidth="1"/>
    <col min="2796" max="2796" width="14.85546875" style="4" customWidth="1"/>
    <col min="2797" max="2797" width="24.7109375" style="4" customWidth="1"/>
    <col min="2798" max="2798" width="27.140625" style="4" customWidth="1"/>
    <col min="2799" max="2801" width="5.7109375" style="4" customWidth="1"/>
    <col min="2802" max="2803" width="9.140625" style="4" customWidth="1"/>
    <col min="2804" max="2804" width="23" style="4" customWidth="1"/>
    <col min="2805" max="2805" width="7.85546875" style="4" customWidth="1"/>
    <col min="2806" max="2806" width="27.28515625" style="4" customWidth="1"/>
    <col min="2807" max="2807" width="9.140625" style="4" customWidth="1"/>
    <col min="2808" max="2808" width="27.42578125" style="4" customWidth="1"/>
    <col min="2809" max="2809" width="24.85546875" style="4" customWidth="1"/>
    <col min="2810" max="3031" width="9.140625" style="4"/>
    <col min="3032" max="3032" width="4.7109375" style="4" customWidth="1"/>
    <col min="3033" max="3034" width="10.140625" style="4" customWidth="1"/>
    <col min="3035" max="3036" width="4.85546875" style="4" customWidth="1"/>
    <col min="3037" max="3037" width="5.42578125" style="4" customWidth="1"/>
    <col min="3038" max="3038" width="3.42578125" style="4" customWidth="1"/>
    <col min="3039" max="3039" width="14.28515625" style="4" customWidth="1"/>
    <col min="3040" max="3040" width="1.85546875" style="4" customWidth="1"/>
    <col min="3041" max="3041" width="6.7109375" style="4" customWidth="1"/>
    <col min="3042" max="3042" width="2.7109375" style="4" customWidth="1"/>
    <col min="3043" max="3043" width="5.7109375" style="4" customWidth="1"/>
    <col min="3044" max="3044" width="7.140625" style="4" customWidth="1"/>
    <col min="3045" max="3045" width="5.7109375" style="4" customWidth="1"/>
    <col min="3046" max="3046" width="7.42578125" style="4" customWidth="1"/>
    <col min="3047" max="3047" width="7.7109375" style="4" customWidth="1"/>
    <col min="3048" max="3048" width="5.7109375" style="4" customWidth="1"/>
    <col min="3049" max="3049" width="6.42578125" style="4" customWidth="1"/>
    <col min="3050" max="3050" width="5.28515625" style="4" customWidth="1"/>
    <col min="3051" max="3051" width="5.7109375" style="4" customWidth="1"/>
    <col min="3052" max="3052" width="14.85546875" style="4" customWidth="1"/>
    <col min="3053" max="3053" width="24.7109375" style="4" customWidth="1"/>
    <col min="3054" max="3054" width="27.140625" style="4" customWidth="1"/>
    <col min="3055" max="3057" width="5.7109375" style="4" customWidth="1"/>
    <col min="3058" max="3059" width="9.140625" style="4" customWidth="1"/>
    <col min="3060" max="3060" width="23" style="4" customWidth="1"/>
    <col min="3061" max="3061" width="7.85546875" style="4" customWidth="1"/>
    <col min="3062" max="3062" width="27.28515625" style="4" customWidth="1"/>
    <col min="3063" max="3063" width="9.140625" style="4" customWidth="1"/>
    <col min="3064" max="3064" width="27.42578125" style="4" customWidth="1"/>
    <col min="3065" max="3065" width="24.85546875" style="4" customWidth="1"/>
    <col min="3066" max="3287" width="9.140625" style="4"/>
    <col min="3288" max="3288" width="4.7109375" style="4" customWidth="1"/>
    <col min="3289" max="3290" width="10.140625" style="4" customWidth="1"/>
    <col min="3291" max="3292" width="4.85546875" style="4" customWidth="1"/>
    <col min="3293" max="3293" width="5.42578125" style="4" customWidth="1"/>
    <col min="3294" max="3294" width="3.42578125" style="4" customWidth="1"/>
    <col min="3295" max="3295" width="14.28515625" style="4" customWidth="1"/>
    <col min="3296" max="3296" width="1.85546875" style="4" customWidth="1"/>
    <col min="3297" max="3297" width="6.7109375" style="4" customWidth="1"/>
    <col min="3298" max="3298" width="2.7109375" style="4" customWidth="1"/>
    <col min="3299" max="3299" width="5.7109375" style="4" customWidth="1"/>
    <col min="3300" max="3300" width="7.140625" style="4" customWidth="1"/>
    <col min="3301" max="3301" width="5.7109375" style="4" customWidth="1"/>
    <col min="3302" max="3302" width="7.42578125" style="4" customWidth="1"/>
    <col min="3303" max="3303" width="7.7109375" style="4" customWidth="1"/>
    <col min="3304" max="3304" width="5.7109375" style="4" customWidth="1"/>
    <col min="3305" max="3305" width="6.42578125" style="4" customWidth="1"/>
    <col min="3306" max="3306" width="5.28515625" style="4" customWidth="1"/>
    <col min="3307" max="3307" width="5.7109375" style="4" customWidth="1"/>
    <col min="3308" max="3308" width="14.85546875" style="4" customWidth="1"/>
    <col min="3309" max="3309" width="24.7109375" style="4" customWidth="1"/>
    <col min="3310" max="3310" width="27.140625" style="4" customWidth="1"/>
    <col min="3311" max="3313" width="5.7109375" style="4" customWidth="1"/>
    <col min="3314" max="3315" width="9.140625" style="4" customWidth="1"/>
    <col min="3316" max="3316" width="23" style="4" customWidth="1"/>
    <col min="3317" max="3317" width="7.85546875" style="4" customWidth="1"/>
    <col min="3318" max="3318" width="27.28515625" style="4" customWidth="1"/>
    <col min="3319" max="3319" width="9.140625" style="4" customWidth="1"/>
    <col min="3320" max="3320" width="27.42578125" style="4" customWidth="1"/>
    <col min="3321" max="3321" width="24.85546875" style="4" customWidth="1"/>
    <col min="3322" max="3543" width="9.140625" style="4"/>
    <col min="3544" max="3544" width="4.7109375" style="4" customWidth="1"/>
    <col min="3545" max="3546" width="10.140625" style="4" customWidth="1"/>
    <col min="3547" max="3548" width="4.85546875" style="4" customWidth="1"/>
    <col min="3549" max="3549" width="5.42578125" style="4" customWidth="1"/>
    <col min="3550" max="3550" width="3.42578125" style="4" customWidth="1"/>
    <col min="3551" max="3551" width="14.28515625" style="4" customWidth="1"/>
    <col min="3552" max="3552" width="1.85546875" style="4" customWidth="1"/>
    <col min="3553" max="3553" width="6.7109375" style="4" customWidth="1"/>
    <col min="3554" max="3554" width="2.7109375" style="4" customWidth="1"/>
    <col min="3555" max="3555" width="5.7109375" style="4" customWidth="1"/>
    <col min="3556" max="3556" width="7.140625" style="4" customWidth="1"/>
    <col min="3557" max="3557" width="5.7109375" style="4" customWidth="1"/>
    <col min="3558" max="3558" width="7.42578125" style="4" customWidth="1"/>
    <col min="3559" max="3559" width="7.7109375" style="4" customWidth="1"/>
    <col min="3560" max="3560" width="5.7109375" style="4" customWidth="1"/>
    <col min="3561" max="3561" width="6.42578125" style="4" customWidth="1"/>
    <col min="3562" max="3562" width="5.28515625" style="4" customWidth="1"/>
    <col min="3563" max="3563" width="5.7109375" style="4" customWidth="1"/>
    <col min="3564" max="3564" width="14.85546875" style="4" customWidth="1"/>
    <col min="3565" max="3565" width="24.7109375" style="4" customWidth="1"/>
    <col min="3566" max="3566" width="27.140625" style="4" customWidth="1"/>
    <col min="3567" max="3569" width="5.7109375" style="4" customWidth="1"/>
    <col min="3570" max="3571" width="9.140625" style="4" customWidth="1"/>
    <col min="3572" max="3572" width="23" style="4" customWidth="1"/>
    <col min="3573" max="3573" width="7.85546875" style="4" customWidth="1"/>
    <col min="3574" max="3574" width="27.28515625" style="4" customWidth="1"/>
    <col min="3575" max="3575" width="9.140625" style="4" customWidth="1"/>
    <col min="3576" max="3576" width="27.42578125" style="4" customWidth="1"/>
    <col min="3577" max="3577" width="24.85546875" style="4" customWidth="1"/>
    <col min="3578" max="3799" width="9.140625" style="4"/>
    <col min="3800" max="3800" width="4.7109375" style="4" customWidth="1"/>
    <col min="3801" max="3802" width="10.140625" style="4" customWidth="1"/>
    <col min="3803" max="3804" width="4.85546875" style="4" customWidth="1"/>
    <col min="3805" max="3805" width="5.42578125" style="4" customWidth="1"/>
    <col min="3806" max="3806" width="3.42578125" style="4" customWidth="1"/>
    <col min="3807" max="3807" width="14.28515625" style="4" customWidth="1"/>
    <col min="3808" max="3808" width="1.85546875" style="4" customWidth="1"/>
    <col min="3809" max="3809" width="6.7109375" style="4" customWidth="1"/>
    <col min="3810" max="3810" width="2.7109375" style="4" customWidth="1"/>
    <col min="3811" max="3811" width="5.7109375" style="4" customWidth="1"/>
    <col min="3812" max="3812" width="7.140625" style="4" customWidth="1"/>
    <col min="3813" max="3813" width="5.7109375" style="4" customWidth="1"/>
    <col min="3814" max="3814" width="7.42578125" style="4" customWidth="1"/>
    <col min="3815" max="3815" width="7.7109375" style="4" customWidth="1"/>
    <col min="3816" max="3816" width="5.7109375" style="4" customWidth="1"/>
    <col min="3817" max="3817" width="6.42578125" style="4" customWidth="1"/>
    <col min="3818" max="3818" width="5.28515625" style="4" customWidth="1"/>
    <col min="3819" max="3819" width="5.7109375" style="4" customWidth="1"/>
    <col min="3820" max="3820" width="14.85546875" style="4" customWidth="1"/>
    <col min="3821" max="3821" width="24.7109375" style="4" customWidth="1"/>
    <col min="3822" max="3822" width="27.140625" style="4" customWidth="1"/>
    <col min="3823" max="3825" width="5.7109375" style="4" customWidth="1"/>
    <col min="3826" max="3827" width="9.140625" style="4" customWidth="1"/>
    <col min="3828" max="3828" width="23" style="4" customWidth="1"/>
    <col min="3829" max="3829" width="7.85546875" style="4" customWidth="1"/>
    <col min="3830" max="3830" width="27.28515625" style="4" customWidth="1"/>
    <col min="3831" max="3831" width="9.140625" style="4" customWidth="1"/>
    <col min="3832" max="3832" width="27.42578125" style="4" customWidth="1"/>
    <col min="3833" max="3833" width="24.85546875" style="4" customWidth="1"/>
    <col min="3834" max="4055" width="9.140625" style="4"/>
    <col min="4056" max="4056" width="4.7109375" style="4" customWidth="1"/>
    <col min="4057" max="4058" width="10.140625" style="4" customWidth="1"/>
    <col min="4059" max="4060" width="4.85546875" style="4" customWidth="1"/>
    <col min="4061" max="4061" width="5.42578125" style="4" customWidth="1"/>
    <col min="4062" max="4062" width="3.42578125" style="4" customWidth="1"/>
    <col min="4063" max="4063" width="14.28515625" style="4" customWidth="1"/>
    <col min="4064" max="4064" width="1.85546875" style="4" customWidth="1"/>
    <col min="4065" max="4065" width="6.7109375" style="4" customWidth="1"/>
    <col min="4066" max="4066" width="2.7109375" style="4" customWidth="1"/>
    <col min="4067" max="4067" width="5.7109375" style="4" customWidth="1"/>
    <col min="4068" max="4068" width="7.140625" style="4" customWidth="1"/>
    <col min="4069" max="4069" width="5.7109375" style="4" customWidth="1"/>
    <col min="4070" max="4070" width="7.42578125" style="4" customWidth="1"/>
    <col min="4071" max="4071" width="7.7109375" style="4" customWidth="1"/>
    <col min="4072" max="4072" width="5.7109375" style="4" customWidth="1"/>
    <col min="4073" max="4073" width="6.42578125" style="4" customWidth="1"/>
    <col min="4074" max="4074" width="5.28515625" style="4" customWidth="1"/>
    <col min="4075" max="4075" width="5.7109375" style="4" customWidth="1"/>
    <col min="4076" max="4076" width="14.85546875" style="4" customWidth="1"/>
    <col min="4077" max="4077" width="24.7109375" style="4" customWidth="1"/>
    <col min="4078" max="4078" width="27.140625" style="4" customWidth="1"/>
    <col min="4079" max="4081" width="5.7109375" style="4" customWidth="1"/>
    <col min="4082" max="4083" width="9.140625" style="4" customWidth="1"/>
    <col min="4084" max="4084" width="23" style="4" customWidth="1"/>
    <col min="4085" max="4085" width="7.85546875" style="4" customWidth="1"/>
    <col min="4086" max="4086" width="27.28515625" style="4" customWidth="1"/>
    <col min="4087" max="4087" width="9.140625" style="4" customWidth="1"/>
    <col min="4088" max="4088" width="27.42578125" style="4" customWidth="1"/>
    <col min="4089" max="4089" width="24.85546875" style="4" customWidth="1"/>
    <col min="4090" max="4311" width="9.140625" style="4"/>
    <col min="4312" max="4312" width="4.7109375" style="4" customWidth="1"/>
    <col min="4313" max="4314" width="10.140625" style="4" customWidth="1"/>
    <col min="4315" max="4316" width="4.85546875" style="4" customWidth="1"/>
    <col min="4317" max="4317" width="5.42578125" style="4" customWidth="1"/>
    <col min="4318" max="4318" width="3.42578125" style="4" customWidth="1"/>
    <col min="4319" max="4319" width="14.28515625" style="4" customWidth="1"/>
    <col min="4320" max="4320" width="1.85546875" style="4" customWidth="1"/>
    <col min="4321" max="4321" width="6.7109375" style="4" customWidth="1"/>
    <col min="4322" max="4322" width="2.7109375" style="4" customWidth="1"/>
    <col min="4323" max="4323" width="5.7109375" style="4" customWidth="1"/>
    <col min="4324" max="4324" width="7.140625" style="4" customWidth="1"/>
    <col min="4325" max="4325" width="5.7109375" style="4" customWidth="1"/>
    <col min="4326" max="4326" width="7.42578125" style="4" customWidth="1"/>
    <col min="4327" max="4327" width="7.7109375" style="4" customWidth="1"/>
    <col min="4328" max="4328" width="5.7109375" style="4" customWidth="1"/>
    <col min="4329" max="4329" width="6.42578125" style="4" customWidth="1"/>
    <col min="4330" max="4330" width="5.28515625" style="4" customWidth="1"/>
    <col min="4331" max="4331" width="5.7109375" style="4" customWidth="1"/>
    <col min="4332" max="4332" width="14.85546875" style="4" customWidth="1"/>
    <col min="4333" max="4333" width="24.7109375" style="4" customWidth="1"/>
    <col min="4334" max="4334" width="27.140625" style="4" customWidth="1"/>
    <col min="4335" max="4337" width="5.7109375" style="4" customWidth="1"/>
    <col min="4338" max="4339" width="9.140625" style="4" customWidth="1"/>
    <col min="4340" max="4340" width="23" style="4" customWidth="1"/>
    <col min="4341" max="4341" width="7.85546875" style="4" customWidth="1"/>
    <col min="4342" max="4342" width="27.28515625" style="4" customWidth="1"/>
    <col min="4343" max="4343" width="9.140625" style="4" customWidth="1"/>
    <col min="4344" max="4344" width="27.42578125" style="4" customWidth="1"/>
    <col min="4345" max="4345" width="24.85546875" style="4" customWidth="1"/>
    <col min="4346" max="4567" width="9.140625" style="4"/>
    <col min="4568" max="4568" width="4.7109375" style="4" customWidth="1"/>
    <col min="4569" max="4570" width="10.140625" style="4" customWidth="1"/>
    <col min="4571" max="4572" width="4.85546875" style="4" customWidth="1"/>
    <col min="4573" max="4573" width="5.42578125" style="4" customWidth="1"/>
    <col min="4574" max="4574" width="3.42578125" style="4" customWidth="1"/>
    <col min="4575" max="4575" width="14.28515625" style="4" customWidth="1"/>
    <col min="4576" max="4576" width="1.85546875" style="4" customWidth="1"/>
    <col min="4577" max="4577" width="6.7109375" style="4" customWidth="1"/>
    <col min="4578" max="4578" width="2.7109375" style="4" customWidth="1"/>
    <col min="4579" max="4579" width="5.7109375" style="4" customWidth="1"/>
    <col min="4580" max="4580" width="7.140625" style="4" customWidth="1"/>
    <col min="4581" max="4581" width="5.7109375" style="4" customWidth="1"/>
    <col min="4582" max="4582" width="7.42578125" style="4" customWidth="1"/>
    <col min="4583" max="4583" width="7.7109375" style="4" customWidth="1"/>
    <col min="4584" max="4584" width="5.7109375" style="4" customWidth="1"/>
    <col min="4585" max="4585" width="6.42578125" style="4" customWidth="1"/>
    <col min="4586" max="4586" width="5.28515625" style="4" customWidth="1"/>
    <col min="4587" max="4587" width="5.7109375" style="4" customWidth="1"/>
    <col min="4588" max="4588" width="14.85546875" style="4" customWidth="1"/>
    <col min="4589" max="4589" width="24.7109375" style="4" customWidth="1"/>
    <col min="4590" max="4590" width="27.140625" style="4" customWidth="1"/>
    <col min="4591" max="4593" width="5.7109375" style="4" customWidth="1"/>
    <col min="4594" max="4595" width="9.140625" style="4" customWidth="1"/>
    <col min="4596" max="4596" width="23" style="4" customWidth="1"/>
    <col min="4597" max="4597" width="7.85546875" style="4" customWidth="1"/>
    <col min="4598" max="4598" width="27.28515625" style="4" customWidth="1"/>
    <col min="4599" max="4599" width="9.140625" style="4" customWidth="1"/>
    <col min="4600" max="4600" width="27.42578125" style="4" customWidth="1"/>
    <col min="4601" max="4601" width="24.85546875" style="4" customWidth="1"/>
    <col min="4602" max="4823" width="9.140625" style="4"/>
    <col min="4824" max="4824" width="4.7109375" style="4" customWidth="1"/>
    <col min="4825" max="4826" width="10.140625" style="4" customWidth="1"/>
    <col min="4827" max="4828" width="4.85546875" style="4" customWidth="1"/>
    <col min="4829" max="4829" width="5.42578125" style="4" customWidth="1"/>
    <col min="4830" max="4830" width="3.42578125" style="4" customWidth="1"/>
    <col min="4831" max="4831" width="14.28515625" style="4" customWidth="1"/>
    <col min="4832" max="4832" width="1.85546875" style="4" customWidth="1"/>
    <col min="4833" max="4833" width="6.7109375" style="4" customWidth="1"/>
    <col min="4834" max="4834" width="2.7109375" style="4" customWidth="1"/>
    <col min="4835" max="4835" width="5.7109375" style="4" customWidth="1"/>
    <col min="4836" max="4836" width="7.140625" style="4" customWidth="1"/>
    <col min="4837" max="4837" width="5.7109375" style="4" customWidth="1"/>
    <col min="4838" max="4838" width="7.42578125" style="4" customWidth="1"/>
    <col min="4839" max="4839" width="7.7109375" style="4" customWidth="1"/>
    <col min="4840" max="4840" width="5.7109375" style="4" customWidth="1"/>
    <col min="4841" max="4841" width="6.42578125" style="4" customWidth="1"/>
    <col min="4842" max="4842" width="5.28515625" style="4" customWidth="1"/>
    <col min="4843" max="4843" width="5.7109375" style="4" customWidth="1"/>
    <col min="4844" max="4844" width="14.85546875" style="4" customWidth="1"/>
    <col min="4845" max="4845" width="24.7109375" style="4" customWidth="1"/>
    <col min="4846" max="4846" width="27.140625" style="4" customWidth="1"/>
    <col min="4847" max="4849" width="5.7109375" style="4" customWidth="1"/>
    <col min="4850" max="4851" width="9.140625" style="4" customWidth="1"/>
    <col min="4852" max="4852" width="23" style="4" customWidth="1"/>
    <col min="4853" max="4853" width="7.85546875" style="4" customWidth="1"/>
    <col min="4854" max="4854" width="27.28515625" style="4" customWidth="1"/>
    <col min="4855" max="4855" width="9.140625" style="4" customWidth="1"/>
    <col min="4856" max="4856" width="27.42578125" style="4" customWidth="1"/>
    <col min="4857" max="4857" width="24.85546875" style="4" customWidth="1"/>
    <col min="4858" max="5079" width="9.140625" style="4"/>
    <col min="5080" max="5080" width="4.7109375" style="4" customWidth="1"/>
    <col min="5081" max="5082" width="10.140625" style="4" customWidth="1"/>
    <col min="5083" max="5084" width="4.85546875" style="4" customWidth="1"/>
    <col min="5085" max="5085" width="5.42578125" style="4" customWidth="1"/>
    <col min="5086" max="5086" width="3.42578125" style="4" customWidth="1"/>
    <col min="5087" max="5087" width="14.28515625" style="4" customWidth="1"/>
    <col min="5088" max="5088" width="1.85546875" style="4" customWidth="1"/>
    <col min="5089" max="5089" width="6.7109375" style="4" customWidth="1"/>
    <col min="5090" max="5090" width="2.7109375" style="4" customWidth="1"/>
    <col min="5091" max="5091" width="5.7109375" style="4" customWidth="1"/>
    <col min="5092" max="5092" width="7.140625" style="4" customWidth="1"/>
    <col min="5093" max="5093" width="5.7109375" style="4" customWidth="1"/>
    <col min="5094" max="5094" width="7.42578125" style="4" customWidth="1"/>
    <col min="5095" max="5095" width="7.7109375" style="4" customWidth="1"/>
    <col min="5096" max="5096" width="5.7109375" style="4" customWidth="1"/>
    <col min="5097" max="5097" width="6.42578125" style="4" customWidth="1"/>
    <col min="5098" max="5098" width="5.28515625" style="4" customWidth="1"/>
    <col min="5099" max="5099" width="5.7109375" style="4" customWidth="1"/>
    <col min="5100" max="5100" width="14.85546875" style="4" customWidth="1"/>
    <col min="5101" max="5101" width="24.7109375" style="4" customWidth="1"/>
    <col min="5102" max="5102" width="27.140625" style="4" customWidth="1"/>
    <col min="5103" max="5105" width="5.7109375" style="4" customWidth="1"/>
    <col min="5106" max="5107" width="9.140625" style="4" customWidth="1"/>
    <col min="5108" max="5108" width="23" style="4" customWidth="1"/>
    <col min="5109" max="5109" width="7.85546875" style="4" customWidth="1"/>
    <col min="5110" max="5110" width="27.28515625" style="4" customWidth="1"/>
    <col min="5111" max="5111" width="9.140625" style="4" customWidth="1"/>
    <col min="5112" max="5112" width="27.42578125" style="4" customWidth="1"/>
    <col min="5113" max="5113" width="24.85546875" style="4" customWidth="1"/>
    <col min="5114" max="5335" width="9.140625" style="4"/>
    <col min="5336" max="5336" width="4.7109375" style="4" customWidth="1"/>
    <col min="5337" max="5338" width="10.140625" style="4" customWidth="1"/>
    <col min="5339" max="5340" width="4.85546875" style="4" customWidth="1"/>
    <col min="5341" max="5341" width="5.42578125" style="4" customWidth="1"/>
    <col min="5342" max="5342" width="3.42578125" style="4" customWidth="1"/>
    <col min="5343" max="5343" width="14.28515625" style="4" customWidth="1"/>
    <col min="5344" max="5344" width="1.85546875" style="4" customWidth="1"/>
    <col min="5345" max="5345" width="6.7109375" style="4" customWidth="1"/>
    <col min="5346" max="5346" width="2.7109375" style="4" customWidth="1"/>
    <col min="5347" max="5347" width="5.7109375" style="4" customWidth="1"/>
    <col min="5348" max="5348" width="7.140625" style="4" customWidth="1"/>
    <col min="5349" max="5349" width="5.7109375" style="4" customWidth="1"/>
    <col min="5350" max="5350" width="7.42578125" style="4" customWidth="1"/>
    <col min="5351" max="5351" width="7.7109375" style="4" customWidth="1"/>
    <col min="5352" max="5352" width="5.7109375" style="4" customWidth="1"/>
    <col min="5353" max="5353" width="6.42578125" style="4" customWidth="1"/>
    <col min="5354" max="5354" width="5.28515625" style="4" customWidth="1"/>
    <col min="5355" max="5355" width="5.7109375" style="4" customWidth="1"/>
    <col min="5356" max="5356" width="14.85546875" style="4" customWidth="1"/>
    <col min="5357" max="5357" width="24.7109375" style="4" customWidth="1"/>
    <col min="5358" max="5358" width="27.140625" style="4" customWidth="1"/>
    <col min="5359" max="5361" width="5.7109375" style="4" customWidth="1"/>
    <col min="5362" max="5363" width="9.140625" style="4" customWidth="1"/>
    <col min="5364" max="5364" width="23" style="4" customWidth="1"/>
    <col min="5365" max="5365" width="7.85546875" style="4" customWidth="1"/>
    <col min="5366" max="5366" width="27.28515625" style="4" customWidth="1"/>
    <col min="5367" max="5367" width="9.140625" style="4" customWidth="1"/>
    <col min="5368" max="5368" width="27.42578125" style="4" customWidth="1"/>
    <col min="5369" max="5369" width="24.85546875" style="4" customWidth="1"/>
    <col min="5370" max="5591" width="9.140625" style="4"/>
    <col min="5592" max="5592" width="4.7109375" style="4" customWidth="1"/>
    <col min="5593" max="5594" width="10.140625" style="4" customWidth="1"/>
    <col min="5595" max="5596" width="4.85546875" style="4" customWidth="1"/>
    <col min="5597" max="5597" width="5.42578125" style="4" customWidth="1"/>
    <col min="5598" max="5598" width="3.42578125" style="4" customWidth="1"/>
    <col min="5599" max="5599" width="14.28515625" style="4" customWidth="1"/>
    <col min="5600" max="5600" width="1.85546875" style="4" customWidth="1"/>
    <col min="5601" max="5601" width="6.7109375" style="4" customWidth="1"/>
    <col min="5602" max="5602" width="2.7109375" style="4" customWidth="1"/>
    <col min="5603" max="5603" width="5.7109375" style="4" customWidth="1"/>
    <col min="5604" max="5604" width="7.140625" style="4" customWidth="1"/>
    <col min="5605" max="5605" width="5.7109375" style="4" customWidth="1"/>
    <col min="5606" max="5606" width="7.42578125" style="4" customWidth="1"/>
    <col min="5607" max="5607" width="7.7109375" style="4" customWidth="1"/>
    <col min="5608" max="5608" width="5.7109375" style="4" customWidth="1"/>
    <col min="5609" max="5609" width="6.42578125" style="4" customWidth="1"/>
    <col min="5610" max="5610" width="5.28515625" style="4" customWidth="1"/>
    <col min="5611" max="5611" width="5.7109375" style="4" customWidth="1"/>
    <col min="5612" max="5612" width="14.85546875" style="4" customWidth="1"/>
    <col min="5613" max="5613" width="24.7109375" style="4" customWidth="1"/>
    <col min="5614" max="5614" width="27.140625" style="4" customWidth="1"/>
    <col min="5615" max="5617" width="5.7109375" style="4" customWidth="1"/>
    <col min="5618" max="5619" width="9.140625" style="4" customWidth="1"/>
    <col min="5620" max="5620" width="23" style="4" customWidth="1"/>
    <col min="5621" max="5621" width="7.85546875" style="4" customWidth="1"/>
    <col min="5622" max="5622" width="27.28515625" style="4" customWidth="1"/>
    <col min="5623" max="5623" width="9.140625" style="4" customWidth="1"/>
    <col min="5624" max="5624" width="27.42578125" style="4" customWidth="1"/>
    <col min="5625" max="5625" width="24.85546875" style="4" customWidth="1"/>
    <col min="5626" max="5847" width="9.140625" style="4"/>
    <col min="5848" max="5848" width="4.7109375" style="4" customWidth="1"/>
    <col min="5849" max="5850" width="10.140625" style="4" customWidth="1"/>
    <col min="5851" max="5852" width="4.85546875" style="4" customWidth="1"/>
    <col min="5853" max="5853" width="5.42578125" style="4" customWidth="1"/>
    <col min="5854" max="5854" width="3.42578125" style="4" customWidth="1"/>
    <col min="5855" max="5855" width="14.28515625" style="4" customWidth="1"/>
    <col min="5856" max="5856" width="1.85546875" style="4" customWidth="1"/>
    <col min="5857" max="5857" width="6.7109375" style="4" customWidth="1"/>
    <col min="5858" max="5858" width="2.7109375" style="4" customWidth="1"/>
    <col min="5859" max="5859" width="5.7109375" style="4" customWidth="1"/>
    <col min="5860" max="5860" width="7.140625" style="4" customWidth="1"/>
    <col min="5861" max="5861" width="5.7109375" style="4" customWidth="1"/>
    <col min="5862" max="5862" width="7.42578125" style="4" customWidth="1"/>
    <col min="5863" max="5863" width="7.7109375" style="4" customWidth="1"/>
    <col min="5864" max="5864" width="5.7109375" style="4" customWidth="1"/>
    <col min="5865" max="5865" width="6.42578125" style="4" customWidth="1"/>
    <col min="5866" max="5866" width="5.28515625" style="4" customWidth="1"/>
    <col min="5867" max="5867" width="5.7109375" style="4" customWidth="1"/>
    <col min="5868" max="5868" width="14.85546875" style="4" customWidth="1"/>
    <col min="5869" max="5869" width="24.7109375" style="4" customWidth="1"/>
    <col min="5870" max="5870" width="27.140625" style="4" customWidth="1"/>
    <col min="5871" max="5873" width="5.7109375" style="4" customWidth="1"/>
    <col min="5874" max="5875" width="9.140625" style="4" customWidth="1"/>
    <col min="5876" max="5876" width="23" style="4" customWidth="1"/>
    <col min="5877" max="5877" width="7.85546875" style="4" customWidth="1"/>
    <col min="5878" max="5878" width="27.28515625" style="4" customWidth="1"/>
    <col min="5879" max="5879" width="9.140625" style="4" customWidth="1"/>
    <col min="5880" max="5880" width="27.42578125" style="4" customWidth="1"/>
    <col min="5881" max="5881" width="24.85546875" style="4" customWidth="1"/>
    <col min="5882" max="6103" width="9.140625" style="4"/>
    <col min="6104" max="6104" width="4.7109375" style="4" customWidth="1"/>
    <col min="6105" max="6106" width="10.140625" style="4" customWidth="1"/>
    <col min="6107" max="6108" width="4.85546875" style="4" customWidth="1"/>
    <col min="6109" max="6109" width="5.42578125" style="4" customWidth="1"/>
    <col min="6110" max="6110" width="3.42578125" style="4" customWidth="1"/>
    <col min="6111" max="6111" width="14.28515625" style="4" customWidth="1"/>
    <col min="6112" max="6112" width="1.85546875" style="4" customWidth="1"/>
    <col min="6113" max="6113" width="6.7109375" style="4" customWidth="1"/>
    <col min="6114" max="6114" width="2.7109375" style="4" customWidth="1"/>
    <col min="6115" max="6115" width="5.7109375" style="4" customWidth="1"/>
    <col min="6116" max="6116" width="7.140625" style="4" customWidth="1"/>
    <col min="6117" max="6117" width="5.7109375" style="4" customWidth="1"/>
    <col min="6118" max="6118" width="7.42578125" style="4" customWidth="1"/>
    <col min="6119" max="6119" width="7.7109375" style="4" customWidth="1"/>
    <col min="6120" max="6120" width="5.7109375" style="4" customWidth="1"/>
    <col min="6121" max="6121" width="6.42578125" style="4" customWidth="1"/>
    <col min="6122" max="6122" width="5.28515625" style="4" customWidth="1"/>
    <col min="6123" max="6123" width="5.7109375" style="4" customWidth="1"/>
    <col min="6124" max="6124" width="14.85546875" style="4" customWidth="1"/>
    <col min="6125" max="6125" width="24.7109375" style="4" customWidth="1"/>
    <col min="6126" max="6126" width="27.140625" style="4" customWidth="1"/>
    <col min="6127" max="6129" width="5.7109375" style="4" customWidth="1"/>
    <col min="6130" max="6131" width="9.140625" style="4" customWidth="1"/>
    <col min="6132" max="6132" width="23" style="4" customWidth="1"/>
    <col min="6133" max="6133" width="7.85546875" style="4" customWidth="1"/>
    <col min="6134" max="6134" width="27.28515625" style="4" customWidth="1"/>
    <col min="6135" max="6135" width="9.140625" style="4" customWidth="1"/>
    <col min="6136" max="6136" width="27.42578125" style="4" customWidth="1"/>
    <col min="6137" max="6137" width="24.85546875" style="4" customWidth="1"/>
    <col min="6138" max="6359" width="9.140625" style="4"/>
    <col min="6360" max="6360" width="4.7109375" style="4" customWidth="1"/>
    <col min="6361" max="6362" width="10.140625" style="4" customWidth="1"/>
    <col min="6363" max="6364" width="4.85546875" style="4" customWidth="1"/>
    <col min="6365" max="6365" width="5.42578125" style="4" customWidth="1"/>
    <col min="6366" max="6366" width="3.42578125" style="4" customWidth="1"/>
    <col min="6367" max="6367" width="14.28515625" style="4" customWidth="1"/>
    <col min="6368" max="6368" width="1.85546875" style="4" customWidth="1"/>
    <col min="6369" max="6369" width="6.7109375" style="4" customWidth="1"/>
    <col min="6370" max="6370" width="2.7109375" style="4" customWidth="1"/>
    <col min="6371" max="6371" width="5.7109375" style="4" customWidth="1"/>
    <col min="6372" max="6372" width="7.140625" style="4" customWidth="1"/>
    <col min="6373" max="6373" width="5.7109375" style="4" customWidth="1"/>
    <col min="6374" max="6374" width="7.42578125" style="4" customWidth="1"/>
    <col min="6375" max="6375" width="7.7109375" style="4" customWidth="1"/>
    <col min="6376" max="6376" width="5.7109375" style="4" customWidth="1"/>
    <col min="6377" max="6377" width="6.42578125" style="4" customWidth="1"/>
    <col min="6378" max="6378" width="5.28515625" style="4" customWidth="1"/>
    <col min="6379" max="6379" width="5.7109375" style="4" customWidth="1"/>
    <col min="6380" max="6380" width="14.85546875" style="4" customWidth="1"/>
    <col min="6381" max="6381" width="24.7109375" style="4" customWidth="1"/>
    <col min="6382" max="6382" width="27.140625" style="4" customWidth="1"/>
    <col min="6383" max="6385" width="5.7109375" style="4" customWidth="1"/>
    <col min="6386" max="6387" width="9.140625" style="4" customWidth="1"/>
    <col min="6388" max="6388" width="23" style="4" customWidth="1"/>
    <col min="6389" max="6389" width="7.85546875" style="4" customWidth="1"/>
    <col min="6390" max="6390" width="27.28515625" style="4" customWidth="1"/>
    <col min="6391" max="6391" width="9.140625" style="4" customWidth="1"/>
    <col min="6392" max="6392" width="27.42578125" style="4" customWidth="1"/>
    <col min="6393" max="6393" width="24.85546875" style="4" customWidth="1"/>
    <col min="6394" max="6615" width="9.140625" style="4"/>
    <col min="6616" max="6616" width="4.7109375" style="4" customWidth="1"/>
    <col min="6617" max="6618" width="10.140625" style="4" customWidth="1"/>
    <col min="6619" max="6620" width="4.85546875" style="4" customWidth="1"/>
    <col min="6621" max="6621" width="5.42578125" style="4" customWidth="1"/>
    <col min="6622" max="6622" width="3.42578125" style="4" customWidth="1"/>
    <col min="6623" max="6623" width="14.28515625" style="4" customWidth="1"/>
    <col min="6624" max="6624" width="1.85546875" style="4" customWidth="1"/>
    <col min="6625" max="6625" width="6.7109375" style="4" customWidth="1"/>
    <col min="6626" max="6626" width="2.7109375" style="4" customWidth="1"/>
    <col min="6627" max="6627" width="5.7109375" style="4" customWidth="1"/>
    <col min="6628" max="6628" width="7.140625" style="4" customWidth="1"/>
    <col min="6629" max="6629" width="5.7109375" style="4" customWidth="1"/>
    <col min="6630" max="6630" width="7.42578125" style="4" customWidth="1"/>
    <col min="6631" max="6631" width="7.7109375" style="4" customWidth="1"/>
    <col min="6632" max="6632" width="5.7109375" style="4" customWidth="1"/>
    <col min="6633" max="6633" width="6.42578125" style="4" customWidth="1"/>
    <col min="6634" max="6634" width="5.28515625" style="4" customWidth="1"/>
    <col min="6635" max="6635" width="5.7109375" style="4" customWidth="1"/>
    <col min="6636" max="6636" width="14.85546875" style="4" customWidth="1"/>
    <col min="6637" max="6637" width="24.7109375" style="4" customWidth="1"/>
    <col min="6638" max="6638" width="27.140625" style="4" customWidth="1"/>
    <col min="6639" max="6641" width="5.7109375" style="4" customWidth="1"/>
    <col min="6642" max="6643" width="9.140625" style="4" customWidth="1"/>
    <col min="6644" max="6644" width="23" style="4" customWidth="1"/>
    <col min="6645" max="6645" width="7.85546875" style="4" customWidth="1"/>
    <col min="6646" max="6646" width="27.28515625" style="4" customWidth="1"/>
    <col min="6647" max="6647" width="9.140625" style="4" customWidth="1"/>
    <col min="6648" max="6648" width="27.42578125" style="4" customWidth="1"/>
    <col min="6649" max="6649" width="24.85546875" style="4" customWidth="1"/>
    <col min="6650" max="6871" width="9.140625" style="4"/>
    <col min="6872" max="6872" width="4.7109375" style="4" customWidth="1"/>
    <col min="6873" max="6874" width="10.140625" style="4" customWidth="1"/>
    <col min="6875" max="6876" width="4.85546875" style="4" customWidth="1"/>
    <col min="6877" max="6877" width="5.42578125" style="4" customWidth="1"/>
    <col min="6878" max="6878" width="3.42578125" style="4" customWidth="1"/>
    <col min="6879" max="6879" width="14.28515625" style="4" customWidth="1"/>
    <col min="6880" max="6880" width="1.85546875" style="4" customWidth="1"/>
    <col min="6881" max="6881" width="6.7109375" style="4" customWidth="1"/>
    <col min="6882" max="6882" width="2.7109375" style="4" customWidth="1"/>
    <col min="6883" max="6883" width="5.7109375" style="4" customWidth="1"/>
    <col min="6884" max="6884" width="7.140625" style="4" customWidth="1"/>
    <col min="6885" max="6885" width="5.7109375" style="4" customWidth="1"/>
    <col min="6886" max="6886" width="7.42578125" style="4" customWidth="1"/>
    <col min="6887" max="6887" width="7.7109375" style="4" customWidth="1"/>
    <col min="6888" max="6888" width="5.7109375" style="4" customWidth="1"/>
    <col min="6889" max="6889" width="6.42578125" style="4" customWidth="1"/>
    <col min="6890" max="6890" width="5.28515625" style="4" customWidth="1"/>
    <col min="6891" max="6891" width="5.7109375" style="4" customWidth="1"/>
    <col min="6892" max="6892" width="14.85546875" style="4" customWidth="1"/>
    <col min="6893" max="6893" width="24.7109375" style="4" customWidth="1"/>
    <col min="6894" max="6894" width="27.140625" style="4" customWidth="1"/>
    <col min="6895" max="6897" width="5.7109375" style="4" customWidth="1"/>
    <col min="6898" max="6899" width="9.140625" style="4" customWidth="1"/>
    <col min="6900" max="6900" width="23" style="4" customWidth="1"/>
    <col min="6901" max="6901" width="7.85546875" style="4" customWidth="1"/>
    <col min="6902" max="6902" width="27.28515625" style="4" customWidth="1"/>
    <col min="6903" max="6903" width="9.140625" style="4" customWidth="1"/>
    <col min="6904" max="6904" width="27.42578125" style="4" customWidth="1"/>
    <col min="6905" max="6905" width="24.85546875" style="4" customWidth="1"/>
    <col min="6906" max="7127" width="9.140625" style="4"/>
    <col min="7128" max="7128" width="4.7109375" style="4" customWidth="1"/>
    <col min="7129" max="7130" width="10.140625" style="4" customWidth="1"/>
    <col min="7131" max="7132" width="4.85546875" style="4" customWidth="1"/>
    <col min="7133" max="7133" width="5.42578125" style="4" customWidth="1"/>
    <col min="7134" max="7134" width="3.42578125" style="4" customWidth="1"/>
    <col min="7135" max="7135" width="14.28515625" style="4" customWidth="1"/>
    <col min="7136" max="7136" width="1.85546875" style="4" customWidth="1"/>
    <col min="7137" max="7137" width="6.7109375" style="4" customWidth="1"/>
    <col min="7138" max="7138" width="2.7109375" style="4" customWidth="1"/>
    <col min="7139" max="7139" width="5.7109375" style="4" customWidth="1"/>
    <col min="7140" max="7140" width="7.140625" style="4" customWidth="1"/>
    <col min="7141" max="7141" width="5.7109375" style="4" customWidth="1"/>
    <col min="7142" max="7142" width="7.42578125" style="4" customWidth="1"/>
    <col min="7143" max="7143" width="7.7109375" style="4" customWidth="1"/>
    <col min="7144" max="7144" width="5.7109375" style="4" customWidth="1"/>
    <col min="7145" max="7145" width="6.42578125" style="4" customWidth="1"/>
    <col min="7146" max="7146" width="5.28515625" style="4" customWidth="1"/>
    <col min="7147" max="7147" width="5.7109375" style="4" customWidth="1"/>
    <col min="7148" max="7148" width="14.85546875" style="4" customWidth="1"/>
    <col min="7149" max="7149" width="24.7109375" style="4" customWidth="1"/>
    <col min="7150" max="7150" width="27.140625" style="4" customWidth="1"/>
    <col min="7151" max="7153" width="5.7109375" style="4" customWidth="1"/>
    <col min="7154" max="7155" width="9.140625" style="4" customWidth="1"/>
    <col min="7156" max="7156" width="23" style="4" customWidth="1"/>
    <col min="7157" max="7157" width="7.85546875" style="4" customWidth="1"/>
    <col min="7158" max="7158" width="27.28515625" style="4" customWidth="1"/>
    <col min="7159" max="7159" width="9.140625" style="4" customWidth="1"/>
    <col min="7160" max="7160" width="27.42578125" style="4" customWidth="1"/>
    <col min="7161" max="7161" width="24.85546875" style="4" customWidth="1"/>
    <col min="7162" max="7383" width="9.140625" style="4"/>
    <col min="7384" max="7384" width="4.7109375" style="4" customWidth="1"/>
    <col min="7385" max="7386" width="10.140625" style="4" customWidth="1"/>
    <col min="7387" max="7388" width="4.85546875" style="4" customWidth="1"/>
    <col min="7389" max="7389" width="5.42578125" style="4" customWidth="1"/>
    <col min="7390" max="7390" width="3.42578125" style="4" customWidth="1"/>
    <col min="7391" max="7391" width="14.28515625" style="4" customWidth="1"/>
    <col min="7392" max="7392" width="1.85546875" style="4" customWidth="1"/>
    <col min="7393" max="7393" width="6.7109375" style="4" customWidth="1"/>
    <col min="7394" max="7394" width="2.7109375" style="4" customWidth="1"/>
    <col min="7395" max="7395" width="5.7109375" style="4" customWidth="1"/>
    <col min="7396" max="7396" width="7.140625" style="4" customWidth="1"/>
    <col min="7397" max="7397" width="5.7109375" style="4" customWidth="1"/>
    <col min="7398" max="7398" width="7.42578125" style="4" customWidth="1"/>
    <col min="7399" max="7399" width="7.7109375" style="4" customWidth="1"/>
    <col min="7400" max="7400" width="5.7109375" style="4" customWidth="1"/>
    <col min="7401" max="7401" width="6.42578125" style="4" customWidth="1"/>
    <col min="7402" max="7402" width="5.28515625" style="4" customWidth="1"/>
    <col min="7403" max="7403" width="5.7109375" style="4" customWidth="1"/>
    <col min="7404" max="7404" width="14.85546875" style="4" customWidth="1"/>
    <col min="7405" max="7405" width="24.7109375" style="4" customWidth="1"/>
    <col min="7406" max="7406" width="27.140625" style="4" customWidth="1"/>
    <col min="7407" max="7409" width="5.7109375" style="4" customWidth="1"/>
    <col min="7410" max="7411" width="9.140625" style="4" customWidth="1"/>
    <col min="7412" max="7412" width="23" style="4" customWidth="1"/>
    <col min="7413" max="7413" width="7.85546875" style="4" customWidth="1"/>
    <col min="7414" max="7414" width="27.28515625" style="4" customWidth="1"/>
    <col min="7415" max="7415" width="9.140625" style="4" customWidth="1"/>
    <col min="7416" max="7416" width="27.42578125" style="4" customWidth="1"/>
    <col min="7417" max="7417" width="24.85546875" style="4" customWidth="1"/>
    <col min="7418" max="7639" width="9.140625" style="4"/>
    <col min="7640" max="7640" width="4.7109375" style="4" customWidth="1"/>
    <col min="7641" max="7642" width="10.140625" style="4" customWidth="1"/>
    <col min="7643" max="7644" width="4.85546875" style="4" customWidth="1"/>
    <col min="7645" max="7645" width="5.42578125" style="4" customWidth="1"/>
    <col min="7646" max="7646" width="3.42578125" style="4" customWidth="1"/>
    <col min="7647" max="7647" width="14.28515625" style="4" customWidth="1"/>
    <col min="7648" max="7648" width="1.85546875" style="4" customWidth="1"/>
    <col min="7649" max="7649" width="6.7109375" style="4" customWidth="1"/>
    <col min="7650" max="7650" width="2.7109375" style="4" customWidth="1"/>
    <col min="7651" max="7651" width="5.7109375" style="4" customWidth="1"/>
    <col min="7652" max="7652" width="7.140625" style="4" customWidth="1"/>
    <col min="7653" max="7653" width="5.7109375" style="4" customWidth="1"/>
    <col min="7654" max="7654" width="7.42578125" style="4" customWidth="1"/>
    <col min="7655" max="7655" width="7.7109375" style="4" customWidth="1"/>
    <col min="7656" max="7656" width="5.7109375" style="4" customWidth="1"/>
    <col min="7657" max="7657" width="6.42578125" style="4" customWidth="1"/>
    <col min="7658" max="7658" width="5.28515625" style="4" customWidth="1"/>
    <col min="7659" max="7659" width="5.7109375" style="4" customWidth="1"/>
    <col min="7660" max="7660" width="14.85546875" style="4" customWidth="1"/>
    <col min="7661" max="7661" width="24.7109375" style="4" customWidth="1"/>
    <col min="7662" max="7662" width="27.140625" style="4" customWidth="1"/>
    <col min="7663" max="7665" width="5.7109375" style="4" customWidth="1"/>
    <col min="7666" max="7667" width="9.140625" style="4" customWidth="1"/>
    <col min="7668" max="7668" width="23" style="4" customWidth="1"/>
    <col min="7669" max="7669" width="7.85546875" style="4" customWidth="1"/>
    <col min="7670" max="7670" width="27.28515625" style="4" customWidth="1"/>
    <col min="7671" max="7671" width="9.140625" style="4" customWidth="1"/>
    <col min="7672" max="7672" width="27.42578125" style="4" customWidth="1"/>
    <col min="7673" max="7673" width="24.85546875" style="4" customWidth="1"/>
    <col min="7674" max="7895" width="9.140625" style="4"/>
    <col min="7896" max="7896" width="4.7109375" style="4" customWidth="1"/>
    <col min="7897" max="7898" width="10.140625" style="4" customWidth="1"/>
    <col min="7899" max="7900" width="4.85546875" style="4" customWidth="1"/>
    <col min="7901" max="7901" width="5.42578125" style="4" customWidth="1"/>
    <col min="7902" max="7902" width="3.42578125" style="4" customWidth="1"/>
    <col min="7903" max="7903" width="14.28515625" style="4" customWidth="1"/>
    <col min="7904" max="7904" width="1.85546875" style="4" customWidth="1"/>
    <col min="7905" max="7905" width="6.7109375" style="4" customWidth="1"/>
    <col min="7906" max="7906" width="2.7109375" style="4" customWidth="1"/>
    <col min="7907" max="7907" width="5.7109375" style="4" customWidth="1"/>
    <col min="7908" max="7908" width="7.140625" style="4" customWidth="1"/>
    <col min="7909" max="7909" width="5.7109375" style="4" customWidth="1"/>
    <col min="7910" max="7910" width="7.42578125" style="4" customWidth="1"/>
    <col min="7911" max="7911" width="7.7109375" style="4" customWidth="1"/>
    <col min="7912" max="7912" width="5.7109375" style="4" customWidth="1"/>
    <col min="7913" max="7913" width="6.42578125" style="4" customWidth="1"/>
    <col min="7914" max="7914" width="5.28515625" style="4" customWidth="1"/>
    <col min="7915" max="7915" width="5.7109375" style="4" customWidth="1"/>
    <col min="7916" max="7916" width="14.85546875" style="4" customWidth="1"/>
    <col min="7917" max="7917" width="24.7109375" style="4" customWidth="1"/>
    <col min="7918" max="7918" width="27.140625" style="4" customWidth="1"/>
    <col min="7919" max="7921" width="5.7109375" style="4" customWidth="1"/>
    <col min="7922" max="7923" width="9.140625" style="4" customWidth="1"/>
    <col min="7924" max="7924" width="23" style="4" customWidth="1"/>
    <col min="7925" max="7925" width="7.85546875" style="4" customWidth="1"/>
    <col min="7926" max="7926" width="27.28515625" style="4" customWidth="1"/>
    <col min="7927" max="7927" width="9.140625" style="4" customWidth="1"/>
    <col min="7928" max="7928" width="27.42578125" style="4" customWidth="1"/>
    <col min="7929" max="7929" width="24.85546875" style="4" customWidth="1"/>
    <col min="7930" max="8151" width="9.140625" style="4"/>
    <col min="8152" max="8152" width="4.7109375" style="4" customWidth="1"/>
    <col min="8153" max="8154" width="10.140625" style="4" customWidth="1"/>
    <col min="8155" max="8156" width="4.85546875" style="4" customWidth="1"/>
    <col min="8157" max="8157" width="5.42578125" style="4" customWidth="1"/>
    <col min="8158" max="8158" width="3.42578125" style="4" customWidth="1"/>
    <col min="8159" max="8159" width="14.28515625" style="4" customWidth="1"/>
    <col min="8160" max="8160" width="1.85546875" style="4" customWidth="1"/>
    <col min="8161" max="8161" width="6.7109375" style="4" customWidth="1"/>
    <col min="8162" max="8162" width="2.7109375" style="4" customWidth="1"/>
    <col min="8163" max="8163" width="5.7109375" style="4" customWidth="1"/>
    <col min="8164" max="8164" width="7.140625" style="4" customWidth="1"/>
    <col min="8165" max="8165" width="5.7109375" style="4" customWidth="1"/>
    <col min="8166" max="8166" width="7.42578125" style="4" customWidth="1"/>
    <col min="8167" max="8167" width="7.7109375" style="4" customWidth="1"/>
    <col min="8168" max="8168" width="5.7109375" style="4" customWidth="1"/>
    <col min="8169" max="8169" width="6.42578125" style="4" customWidth="1"/>
    <col min="8170" max="8170" width="5.28515625" style="4" customWidth="1"/>
    <col min="8171" max="8171" width="5.7109375" style="4" customWidth="1"/>
    <col min="8172" max="8172" width="14.85546875" style="4" customWidth="1"/>
    <col min="8173" max="8173" width="24.7109375" style="4" customWidth="1"/>
    <col min="8174" max="8174" width="27.140625" style="4" customWidth="1"/>
    <col min="8175" max="8177" width="5.7109375" style="4" customWidth="1"/>
    <col min="8178" max="8179" width="9.140625" style="4" customWidth="1"/>
    <col min="8180" max="8180" width="23" style="4" customWidth="1"/>
    <col min="8181" max="8181" width="7.85546875" style="4" customWidth="1"/>
    <col min="8182" max="8182" width="27.28515625" style="4" customWidth="1"/>
    <col min="8183" max="8183" width="9.140625" style="4" customWidth="1"/>
    <col min="8184" max="8184" width="27.42578125" style="4" customWidth="1"/>
    <col min="8185" max="8185" width="24.85546875" style="4" customWidth="1"/>
    <col min="8186" max="8407" width="9.140625" style="4"/>
    <col min="8408" max="8408" width="4.7109375" style="4" customWidth="1"/>
    <col min="8409" max="8410" width="10.140625" style="4" customWidth="1"/>
    <col min="8411" max="8412" width="4.85546875" style="4" customWidth="1"/>
    <col min="8413" max="8413" width="5.42578125" style="4" customWidth="1"/>
    <col min="8414" max="8414" width="3.42578125" style="4" customWidth="1"/>
    <col min="8415" max="8415" width="14.28515625" style="4" customWidth="1"/>
    <col min="8416" max="8416" width="1.85546875" style="4" customWidth="1"/>
    <col min="8417" max="8417" width="6.7109375" style="4" customWidth="1"/>
    <col min="8418" max="8418" width="2.7109375" style="4" customWidth="1"/>
    <col min="8419" max="8419" width="5.7109375" style="4" customWidth="1"/>
    <col min="8420" max="8420" width="7.140625" style="4" customWidth="1"/>
    <col min="8421" max="8421" width="5.7109375" style="4" customWidth="1"/>
    <col min="8422" max="8422" width="7.42578125" style="4" customWidth="1"/>
    <col min="8423" max="8423" width="7.7109375" style="4" customWidth="1"/>
    <col min="8424" max="8424" width="5.7109375" style="4" customWidth="1"/>
    <col min="8425" max="8425" width="6.42578125" style="4" customWidth="1"/>
    <col min="8426" max="8426" width="5.28515625" style="4" customWidth="1"/>
    <col min="8427" max="8427" width="5.7109375" style="4" customWidth="1"/>
    <col min="8428" max="8428" width="14.85546875" style="4" customWidth="1"/>
    <col min="8429" max="8429" width="24.7109375" style="4" customWidth="1"/>
    <col min="8430" max="8430" width="27.140625" style="4" customWidth="1"/>
    <col min="8431" max="8433" width="5.7109375" style="4" customWidth="1"/>
    <col min="8434" max="8435" width="9.140625" style="4" customWidth="1"/>
    <col min="8436" max="8436" width="23" style="4" customWidth="1"/>
    <col min="8437" max="8437" width="7.85546875" style="4" customWidth="1"/>
    <col min="8438" max="8438" width="27.28515625" style="4" customWidth="1"/>
    <col min="8439" max="8439" width="9.140625" style="4" customWidth="1"/>
    <col min="8440" max="8440" width="27.42578125" style="4" customWidth="1"/>
    <col min="8441" max="8441" width="24.85546875" style="4" customWidth="1"/>
    <col min="8442" max="8663" width="9.140625" style="4"/>
    <col min="8664" max="8664" width="4.7109375" style="4" customWidth="1"/>
    <col min="8665" max="8666" width="10.140625" style="4" customWidth="1"/>
    <col min="8667" max="8668" width="4.85546875" style="4" customWidth="1"/>
    <col min="8669" max="8669" width="5.42578125" style="4" customWidth="1"/>
    <col min="8670" max="8670" width="3.42578125" style="4" customWidth="1"/>
    <col min="8671" max="8671" width="14.28515625" style="4" customWidth="1"/>
    <col min="8672" max="8672" width="1.85546875" style="4" customWidth="1"/>
    <col min="8673" max="8673" width="6.7109375" style="4" customWidth="1"/>
    <col min="8674" max="8674" width="2.7109375" style="4" customWidth="1"/>
    <col min="8675" max="8675" width="5.7109375" style="4" customWidth="1"/>
    <col min="8676" max="8676" width="7.140625" style="4" customWidth="1"/>
    <col min="8677" max="8677" width="5.7109375" style="4" customWidth="1"/>
    <col min="8678" max="8678" width="7.42578125" style="4" customWidth="1"/>
    <col min="8679" max="8679" width="7.7109375" style="4" customWidth="1"/>
    <col min="8680" max="8680" width="5.7109375" style="4" customWidth="1"/>
    <col min="8681" max="8681" width="6.42578125" style="4" customWidth="1"/>
    <col min="8682" max="8682" width="5.28515625" style="4" customWidth="1"/>
    <col min="8683" max="8683" width="5.7109375" style="4" customWidth="1"/>
    <col min="8684" max="8684" width="14.85546875" style="4" customWidth="1"/>
    <col min="8685" max="8685" width="24.7109375" style="4" customWidth="1"/>
    <col min="8686" max="8686" width="27.140625" style="4" customWidth="1"/>
    <col min="8687" max="8689" width="5.7109375" style="4" customWidth="1"/>
    <col min="8690" max="8691" width="9.140625" style="4" customWidth="1"/>
    <col min="8692" max="8692" width="23" style="4" customWidth="1"/>
    <col min="8693" max="8693" width="7.85546875" style="4" customWidth="1"/>
    <col min="8694" max="8694" width="27.28515625" style="4" customWidth="1"/>
    <col min="8695" max="8695" width="9.140625" style="4" customWidth="1"/>
    <col min="8696" max="8696" width="27.42578125" style="4" customWidth="1"/>
    <col min="8697" max="8697" width="24.85546875" style="4" customWidth="1"/>
    <col min="8698" max="8919" width="9.140625" style="4"/>
    <col min="8920" max="8920" width="4.7109375" style="4" customWidth="1"/>
    <col min="8921" max="8922" width="10.140625" style="4" customWidth="1"/>
    <col min="8923" max="8924" width="4.85546875" style="4" customWidth="1"/>
    <col min="8925" max="8925" width="5.42578125" style="4" customWidth="1"/>
    <col min="8926" max="8926" width="3.42578125" style="4" customWidth="1"/>
    <col min="8927" max="8927" width="14.28515625" style="4" customWidth="1"/>
    <col min="8928" max="8928" width="1.85546875" style="4" customWidth="1"/>
    <col min="8929" max="8929" width="6.7109375" style="4" customWidth="1"/>
    <col min="8930" max="8930" width="2.7109375" style="4" customWidth="1"/>
    <col min="8931" max="8931" width="5.7109375" style="4" customWidth="1"/>
    <col min="8932" max="8932" width="7.140625" style="4" customWidth="1"/>
    <col min="8933" max="8933" width="5.7109375" style="4" customWidth="1"/>
    <col min="8934" max="8934" width="7.42578125" style="4" customWidth="1"/>
    <col min="8935" max="8935" width="7.7109375" style="4" customWidth="1"/>
    <col min="8936" max="8936" width="5.7109375" style="4" customWidth="1"/>
    <col min="8937" max="8937" width="6.42578125" style="4" customWidth="1"/>
    <col min="8938" max="8938" width="5.28515625" style="4" customWidth="1"/>
    <col min="8939" max="8939" width="5.7109375" style="4" customWidth="1"/>
    <col min="8940" max="8940" width="14.85546875" style="4" customWidth="1"/>
    <col min="8941" max="8941" width="24.7109375" style="4" customWidth="1"/>
    <col min="8942" max="8942" width="27.140625" style="4" customWidth="1"/>
    <col min="8943" max="8945" width="5.7109375" style="4" customWidth="1"/>
    <col min="8946" max="8947" width="9.140625" style="4" customWidth="1"/>
    <col min="8948" max="8948" width="23" style="4" customWidth="1"/>
    <col min="8949" max="8949" width="7.85546875" style="4" customWidth="1"/>
    <col min="8950" max="8950" width="27.28515625" style="4" customWidth="1"/>
    <col min="8951" max="8951" width="9.140625" style="4" customWidth="1"/>
    <col min="8952" max="8952" width="27.42578125" style="4" customWidth="1"/>
    <col min="8953" max="8953" width="24.85546875" style="4" customWidth="1"/>
    <col min="8954" max="9175" width="9.140625" style="4"/>
    <col min="9176" max="9176" width="4.7109375" style="4" customWidth="1"/>
    <col min="9177" max="9178" width="10.140625" style="4" customWidth="1"/>
    <col min="9179" max="9180" width="4.85546875" style="4" customWidth="1"/>
    <col min="9181" max="9181" width="5.42578125" style="4" customWidth="1"/>
    <col min="9182" max="9182" width="3.42578125" style="4" customWidth="1"/>
    <col min="9183" max="9183" width="14.28515625" style="4" customWidth="1"/>
    <col min="9184" max="9184" width="1.85546875" style="4" customWidth="1"/>
    <col min="9185" max="9185" width="6.7109375" style="4" customWidth="1"/>
    <col min="9186" max="9186" width="2.7109375" style="4" customWidth="1"/>
    <col min="9187" max="9187" width="5.7109375" style="4" customWidth="1"/>
    <col min="9188" max="9188" width="7.140625" style="4" customWidth="1"/>
    <col min="9189" max="9189" width="5.7109375" style="4" customWidth="1"/>
    <col min="9190" max="9190" width="7.42578125" style="4" customWidth="1"/>
    <col min="9191" max="9191" width="7.7109375" style="4" customWidth="1"/>
    <col min="9192" max="9192" width="5.7109375" style="4" customWidth="1"/>
    <col min="9193" max="9193" width="6.42578125" style="4" customWidth="1"/>
    <col min="9194" max="9194" width="5.28515625" style="4" customWidth="1"/>
    <col min="9195" max="9195" width="5.7109375" style="4" customWidth="1"/>
    <col min="9196" max="9196" width="14.85546875" style="4" customWidth="1"/>
    <col min="9197" max="9197" width="24.7109375" style="4" customWidth="1"/>
    <col min="9198" max="9198" width="27.140625" style="4" customWidth="1"/>
    <col min="9199" max="9201" width="5.7109375" style="4" customWidth="1"/>
    <col min="9202" max="9203" width="9.140625" style="4" customWidth="1"/>
    <col min="9204" max="9204" width="23" style="4" customWidth="1"/>
    <col min="9205" max="9205" width="7.85546875" style="4" customWidth="1"/>
    <col min="9206" max="9206" width="27.28515625" style="4" customWidth="1"/>
    <col min="9207" max="9207" width="9.140625" style="4" customWidth="1"/>
    <col min="9208" max="9208" width="27.42578125" style="4" customWidth="1"/>
    <col min="9209" max="9209" width="24.85546875" style="4" customWidth="1"/>
    <col min="9210" max="9431" width="9.140625" style="4"/>
    <col min="9432" max="9432" width="4.7109375" style="4" customWidth="1"/>
    <col min="9433" max="9434" width="10.140625" style="4" customWidth="1"/>
    <col min="9435" max="9436" width="4.85546875" style="4" customWidth="1"/>
    <col min="9437" max="9437" width="5.42578125" style="4" customWidth="1"/>
    <col min="9438" max="9438" width="3.42578125" style="4" customWidth="1"/>
    <col min="9439" max="9439" width="14.28515625" style="4" customWidth="1"/>
    <col min="9440" max="9440" width="1.85546875" style="4" customWidth="1"/>
    <col min="9441" max="9441" width="6.7109375" style="4" customWidth="1"/>
    <col min="9442" max="9442" width="2.7109375" style="4" customWidth="1"/>
    <col min="9443" max="9443" width="5.7109375" style="4" customWidth="1"/>
    <col min="9444" max="9444" width="7.140625" style="4" customWidth="1"/>
    <col min="9445" max="9445" width="5.7109375" style="4" customWidth="1"/>
    <col min="9446" max="9446" width="7.42578125" style="4" customWidth="1"/>
    <col min="9447" max="9447" width="7.7109375" style="4" customWidth="1"/>
    <col min="9448" max="9448" width="5.7109375" style="4" customWidth="1"/>
    <col min="9449" max="9449" width="6.42578125" style="4" customWidth="1"/>
    <col min="9450" max="9450" width="5.28515625" style="4" customWidth="1"/>
    <col min="9451" max="9451" width="5.7109375" style="4" customWidth="1"/>
    <col min="9452" max="9452" width="14.85546875" style="4" customWidth="1"/>
    <col min="9453" max="9453" width="24.7109375" style="4" customWidth="1"/>
    <col min="9454" max="9454" width="27.140625" style="4" customWidth="1"/>
    <col min="9455" max="9457" width="5.7109375" style="4" customWidth="1"/>
    <col min="9458" max="9459" width="9.140625" style="4" customWidth="1"/>
    <col min="9460" max="9460" width="23" style="4" customWidth="1"/>
    <col min="9461" max="9461" width="7.85546875" style="4" customWidth="1"/>
    <col min="9462" max="9462" width="27.28515625" style="4" customWidth="1"/>
    <col min="9463" max="9463" width="9.140625" style="4" customWidth="1"/>
    <col min="9464" max="9464" width="27.42578125" style="4" customWidth="1"/>
    <col min="9465" max="9465" width="24.85546875" style="4" customWidth="1"/>
    <col min="9466" max="9687" width="9.140625" style="4"/>
    <col min="9688" max="9688" width="4.7109375" style="4" customWidth="1"/>
    <col min="9689" max="9690" width="10.140625" style="4" customWidth="1"/>
    <col min="9691" max="9692" width="4.85546875" style="4" customWidth="1"/>
    <col min="9693" max="9693" width="5.42578125" style="4" customWidth="1"/>
    <col min="9694" max="9694" width="3.42578125" style="4" customWidth="1"/>
    <col min="9695" max="9695" width="14.28515625" style="4" customWidth="1"/>
    <col min="9696" max="9696" width="1.85546875" style="4" customWidth="1"/>
    <col min="9697" max="9697" width="6.7109375" style="4" customWidth="1"/>
    <col min="9698" max="9698" width="2.7109375" style="4" customWidth="1"/>
    <col min="9699" max="9699" width="5.7109375" style="4" customWidth="1"/>
    <col min="9700" max="9700" width="7.140625" style="4" customWidth="1"/>
    <col min="9701" max="9701" width="5.7109375" style="4" customWidth="1"/>
    <col min="9702" max="9702" width="7.42578125" style="4" customWidth="1"/>
    <col min="9703" max="9703" width="7.7109375" style="4" customWidth="1"/>
    <col min="9704" max="9704" width="5.7109375" style="4" customWidth="1"/>
    <col min="9705" max="9705" width="6.42578125" style="4" customWidth="1"/>
    <col min="9706" max="9706" width="5.28515625" style="4" customWidth="1"/>
    <col min="9707" max="9707" width="5.7109375" style="4" customWidth="1"/>
    <col min="9708" max="9708" width="14.85546875" style="4" customWidth="1"/>
    <col min="9709" max="9709" width="24.7109375" style="4" customWidth="1"/>
    <col min="9710" max="9710" width="27.140625" style="4" customWidth="1"/>
    <col min="9711" max="9713" width="5.7109375" style="4" customWidth="1"/>
    <col min="9714" max="9715" width="9.140625" style="4" customWidth="1"/>
    <col min="9716" max="9716" width="23" style="4" customWidth="1"/>
    <col min="9717" max="9717" width="7.85546875" style="4" customWidth="1"/>
    <col min="9718" max="9718" width="27.28515625" style="4" customWidth="1"/>
    <col min="9719" max="9719" width="9.140625" style="4" customWidth="1"/>
    <col min="9720" max="9720" width="27.42578125" style="4" customWidth="1"/>
    <col min="9721" max="9721" width="24.85546875" style="4" customWidth="1"/>
    <col min="9722" max="9943" width="9.140625" style="4"/>
    <col min="9944" max="9944" width="4.7109375" style="4" customWidth="1"/>
    <col min="9945" max="9946" width="10.140625" style="4" customWidth="1"/>
    <col min="9947" max="9948" width="4.85546875" style="4" customWidth="1"/>
    <col min="9949" max="9949" width="5.42578125" style="4" customWidth="1"/>
    <col min="9950" max="9950" width="3.42578125" style="4" customWidth="1"/>
    <col min="9951" max="9951" width="14.28515625" style="4" customWidth="1"/>
    <col min="9952" max="9952" width="1.85546875" style="4" customWidth="1"/>
    <col min="9953" max="9953" width="6.7109375" style="4" customWidth="1"/>
    <col min="9954" max="9954" width="2.7109375" style="4" customWidth="1"/>
    <col min="9955" max="9955" width="5.7109375" style="4" customWidth="1"/>
    <col min="9956" max="9956" width="7.140625" style="4" customWidth="1"/>
    <col min="9957" max="9957" width="5.7109375" style="4" customWidth="1"/>
    <col min="9958" max="9958" width="7.42578125" style="4" customWidth="1"/>
    <col min="9959" max="9959" width="7.7109375" style="4" customWidth="1"/>
    <col min="9960" max="9960" width="5.7109375" style="4" customWidth="1"/>
    <col min="9961" max="9961" width="6.42578125" style="4" customWidth="1"/>
    <col min="9962" max="9962" width="5.28515625" style="4" customWidth="1"/>
    <col min="9963" max="9963" width="5.7109375" style="4" customWidth="1"/>
    <col min="9964" max="9964" width="14.85546875" style="4" customWidth="1"/>
    <col min="9965" max="9965" width="24.7109375" style="4" customWidth="1"/>
    <col min="9966" max="9966" width="27.140625" style="4" customWidth="1"/>
    <col min="9967" max="9969" width="5.7109375" style="4" customWidth="1"/>
    <col min="9970" max="9971" width="9.140625" style="4" customWidth="1"/>
    <col min="9972" max="9972" width="23" style="4" customWidth="1"/>
    <col min="9973" max="9973" width="7.85546875" style="4" customWidth="1"/>
    <col min="9974" max="9974" width="27.28515625" style="4" customWidth="1"/>
    <col min="9975" max="9975" width="9.140625" style="4" customWidth="1"/>
    <col min="9976" max="9976" width="27.42578125" style="4" customWidth="1"/>
    <col min="9977" max="9977" width="24.85546875" style="4" customWidth="1"/>
    <col min="9978" max="10199" width="9.140625" style="4"/>
    <col min="10200" max="10200" width="4.7109375" style="4" customWidth="1"/>
    <col min="10201" max="10202" width="10.140625" style="4" customWidth="1"/>
    <col min="10203" max="10204" width="4.85546875" style="4" customWidth="1"/>
    <col min="10205" max="10205" width="5.42578125" style="4" customWidth="1"/>
    <col min="10206" max="10206" width="3.42578125" style="4" customWidth="1"/>
    <col min="10207" max="10207" width="14.28515625" style="4" customWidth="1"/>
    <col min="10208" max="10208" width="1.85546875" style="4" customWidth="1"/>
    <col min="10209" max="10209" width="6.7109375" style="4" customWidth="1"/>
    <col min="10210" max="10210" width="2.7109375" style="4" customWidth="1"/>
    <col min="10211" max="10211" width="5.7109375" style="4" customWidth="1"/>
    <col min="10212" max="10212" width="7.140625" style="4" customWidth="1"/>
    <col min="10213" max="10213" width="5.7109375" style="4" customWidth="1"/>
    <col min="10214" max="10214" width="7.42578125" style="4" customWidth="1"/>
    <col min="10215" max="10215" width="7.7109375" style="4" customWidth="1"/>
    <col min="10216" max="10216" width="5.7109375" style="4" customWidth="1"/>
    <col min="10217" max="10217" width="6.42578125" style="4" customWidth="1"/>
    <col min="10218" max="10218" width="5.28515625" style="4" customWidth="1"/>
    <col min="10219" max="10219" width="5.7109375" style="4" customWidth="1"/>
    <col min="10220" max="10220" width="14.85546875" style="4" customWidth="1"/>
    <col min="10221" max="10221" width="24.7109375" style="4" customWidth="1"/>
    <col min="10222" max="10222" width="27.140625" style="4" customWidth="1"/>
    <col min="10223" max="10225" width="5.7109375" style="4" customWidth="1"/>
    <col min="10226" max="10227" width="9.140625" style="4" customWidth="1"/>
    <col min="10228" max="10228" width="23" style="4" customWidth="1"/>
    <col min="10229" max="10229" width="7.85546875" style="4" customWidth="1"/>
    <col min="10230" max="10230" width="27.28515625" style="4" customWidth="1"/>
    <col min="10231" max="10231" width="9.140625" style="4" customWidth="1"/>
    <col min="10232" max="10232" width="27.42578125" style="4" customWidth="1"/>
    <col min="10233" max="10233" width="24.85546875" style="4" customWidth="1"/>
    <col min="10234" max="10455" width="9.140625" style="4"/>
    <col min="10456" max="10456" width="4.7109375" style="4" customWidth="1"/>
    <col min="10457" max="10458" width="10.140625" style="4" customWidth="1"/>
    <col min="10459" max="10460" width="4.85546875" style="4" customWidth="1"/>
    <col min="10461" max="10461" width="5.42578125" style="4" customWidth="1"/>
    <col min="10462" max="10462" width="3.42578125" style="4" customWidth="1"/>
    <col min="10463" max="10463" width="14.28515625" style="4" customWidth="1"/>
    <col min="10464" max="10464" width="1.85546875" style="4" customWidth="1"/>
    <col min="10465" max="10465" width="6.7109375" style="4" customWidth="1"/>
    <col min="10466" max="10466" width="2.7109375" style="4" customWidth="1"/>
    <col min="10467" max="10467" width="5.7109375" style="4" customWidth="1"/>
    <col min="10468" max="10468" width="7.140625" style="4" customWidth="1"/>
    <col min="10469" max="10469" width="5.7109375" style="4" customWidth="1"/>
    <col min="10470" max="10470" width="7.42578125" style="4" customWidth="1"/>
    <col min="10471" max="10471" width="7.7109375" style="4" customWidth="1"/>
    <col min="10472" max="10472" width="5.7109375" style="4" customWidth="1"/>
    <col min="10473" max="10473" width="6.42578125" style="4" customWidth="1"/>
    <col min="10474" max="10474" width="5.28515625" style="4" customWidth="1"/>
    <col min="10475" max="10475" width="5.7109375" style="4" customWidth="1"/>
    <col min="10476" max="10476" width="14.85546875" style="4" customWidth="1"/>
    <col min="10477" max="10477" width="24.7109375" style="4" customWidth="1"/>
    <col min="10478" max="10478" width="27.140625" style="4" customWidth="1"/>
    <col min="10479" max="10481" width="5.7109375" style="4" customWidth="1"/>
    <col min="10482" max="10483" width="9.140625" style="4" customWidth="1"/>
    <col min="10484" max="10484" width="23" style="4" customWidth="1"/>
    <col min="10485" max="10485" width="7.85546875" style="4" customWidth="1"/>
    <col min="10486" max="10486" width="27.28515625" style="4" customWidth="1"/>
    <col min="10487" max="10487" width="9.140625" style="4" customWidth="1"/>
    <col min="10488" max="10488" width="27.42578125" style="4" customWidth="1"/>
    <col min="10489" max="10489" width="24.85546875" style="4" customWidth="1"/>
    <col min="10490" max="10711" width="9.140625" style="4"/>
    <col min="10712" max="10712" width="4.7109375" style="4" customWidth="1"/>
    <col min="10713" max="10714" width="10.140625" style="4" customWidth="1"/>
    <col min="10715" max="10716" width="4.85546875" style="4" customWidth="1"/>
    <col min="10717" max="10717" width="5.42578125" style="4" customWidth="1"/>
    <col min="10718" max="10718" width="3.42578125" style="4" customWidth="1"/>
    <col min="10719" max="10719" width="14.28515625" style="4" customWidth="1"/>
    <col min="10720" max="10720" width="1.85546875" style="4" customWidth="1"/>
    <col min="10721" max="10721" width="6.7109375" style="4" customWidth="1"/>
    <col min="10722" max="10722" width="2.7109375" style="4" customWidth="1"/>
    <col min="10723" max="10723" width="5.7109375" style="4" customWidth="1"/>
    <col min="10724" max="10724" width="7.140625" style="4" customWidth="1"/>
    <col min="10725" max="10725" width="5.7109375" style="4" customWidth="1"/>
    <col min="10726" max="10726" width="7.42578125" style="4" customWidth="1"/>
    <col min="10727" max="10727" width="7.7109375" style="4" customWidth="1"/>
    <col min="10728" max="10728" width="5.7109375" style="4" customWidth="1"/>
    <col min="10729" max="10729" width="6.42578125" style="4" customWidth="1"/>
    <col min="10730" max="10730" width="5.28515625" style="4" customWidth="1"/>
    <col min="10731" max="10731" width="5.7109375" style="4" customWidth="1"/>
    <col min="10732" max="10732" width="14.85546875" style="4" customWidth="1"/>
    <col min="10733" max="10733" width="24.7109375" style="4" customWidth="1"/>
    <col min="10734" max="10734" width="27.140625" style="4" customWidth="1"/>
    <col min="10735" max="10737" width="5.7109375" style="4" customWidth="1"/>
    <col min="10738" max="10739" width="9.140625" style="4" customWidth="1"/>
    <col min="10740" max="10740" width="23" style="4" customWidth="1"/>
    <col min="10741" max="10741" width="7.85546875" style="4" customWidth="1"/>
    <col min="10742" max="10742" width="27.28515625" style="4" customWidth="1"/>
    <col min="10743" max="10743" width="9.140625" style="4" customWidth="1"/>
    <col min="10744" max="10744" width="27.42578125" style="4" customWidth="1"/>
    <col min="10745" max="10745" width="24.85546875" style="4" customWidth="1"/>
    <col min="10746" max="10967" width="9.140625" style="4"/>
    <col min="10968" max="10968" width="4.7109375" style="4" customWidth="1"/>
    <col min="10969" max="10970" width="10.140625" style="4" customWidth="1"/>
    <col min="10971" max="10972" width="4.85546875" style="4" customWidth="1"/>
    <col min="10973" max="10973" width="5.42578125" style="4" customWidth="1"/>
    <col min="10974" max="10974" width="3.42578125" style="4" customWidth="1"/>
    <col min="10975" max="10975" width="14.28515625" style="4" customWidth="1"/>
    <col min="10976" max="10976" width="1.85546875" style="4" customWidth="1"/>
    <col min="10977" max="10977" width="6.7109375" style="4" customWidth="1"/>
    <col min="10978" max="10978" width="2.7109375" style="4" customWidth="1"/>
    <col min="10979" max="10979" width="5.7109375" style="4" customWidth="1"/>
    <col min="10980" max="10980" width="7.140625" style="4" customWidth="1"/>
    <col min="10981" max="10981" width="5.7109375" style="4" customWidth="1"/>
    <col min="10982" max="10982" width="7.42578125" style="4" customWidth="1"/>
    <col min="10983" max="10983" width="7.7109375" style="4" customWidth="1"/>
    <col min="10984" max="10984" width="5.7109375" style="4" customWidth="1"/>
    <col min="10985" max="10985" width="6.42578125" style="4" customWidth="1"/>
    <col min="10986" max="10986" width="5.28515625" style="4" customWidth="1"/>
    <col min="10987" max="10987" width="5.7109375" style="4" customWidth="1"/>
    <col min="10988" max="10988" width="14.85546875" style="4" customWidth="1"/>
    <col min="10989" max="10989" width="24.7109375" style="4" customWidth="1"/>
    <col min="10990" max="10990" width="27.140625" style="4" customWidth="1"/>
    <col min="10991" max="10993" width="5.7109375" style="4" customWidth="1"/>
    <col min="10994" max="10995" width="9.140625" style="4" customWidth="1"/>
    <col min="10996" max="10996" width="23" style="4" customWidth="1"/>
    <col min="10997" max="10997" width="7.85546875" style="4" customWidth="1"/>
    <col min="10998" max="10998" width="27.28515625" style="4" customWidth="1"/>
    <col min="10999" max="10999" width="9.140625" style="4" customWidth="1"/>
    <col min="11000" max="11000" width="27.42578125" style="4" customWidth="1"/>
    <col min="11001" max="11001" width="24.85546875" style="4" customWidth="1"/>
    <col min="11002" max="11223" width="9.140625" style="4"/>
    <col min="11224" max="11224" width="4.7109375" style="4" customWidth="1"/>
    <col min="11225" max="11226" width="10.140625" style="4" customWidth="1"/>
    <col min="11227" max="11228" width="4.85546875" style="4" customWidth="1"/>
    <col min="11229" max="11229" width="5.42578125" style="4" customWidth="1"/>
    <col min="11230" max="11230" width="3.42578125" style="4" customWidth="1"/>
    <col min="11231" max="11231" width="14.28515625" style="4" customWidth="1"/>
    <col min="11232" max="11232" width="1.85546875" style="4" customWidth="1"/>
    <col min="11233" max="11233" width="6.7109375" style="4" customWidth="1"/>
    <col min="11234" max="11234" width="2.7109375" style="4" customWidth="1"/>
    <col min="11235" max="11235" width="5.7109375" style="4" customWidth="1"/>
    <col min="11236" max="11236" width="7.140625" style="4" customWidth="1"/>
    <col min="11237" max="11237" width="5.7109375" style="4" customWidth="1"/>
    <col min="11238" max="11238" width="7.42578125" style="4" customWidth="1"/>
    <col min="11239" max="11239" width="7.7109375" style="4" customWidth="1"/>
    <col min="11240" max="11240" width="5.7109375" style="4" customWidth="1"/>
    <col min="11241" max="11241" width="6.42578125" style="4" customWidth="1"/>
    <col min="11242" max="11242" width="5.28515625" style="4" customWidth="1"/>
    <col min="11243" max="11243" width="5.7109375" style="4" customWidth="1"/>
    <col min="11244" max="11244" width="14.85546875" style="4" customWidth="1"/>
    <col min="11245" max="11245" width="24.7109375" style="4" customWidth="1"/>
    <col min="11246" max="11246" width="27.140625" style="4" customWidth="1"/>
    <col min="11247" max="11249" width="5.7109375" style="4" customWidth="1"/>
    <col min="11250" max="11251" width="9.140625" style="4" customWidth="1"/>
    <col min="11252" max="11252" width="23" style="4" customWidth="1"/>
    <col min="11253" max="11253" width="7.85546875" style="4" customWidth="1"/>
    <col min="11254" max="11254" width="27.28515625" style="4" customWidth="1"/>
    <col min="11255" max="11255" width="9.140625" style="4" customWidth="1"/>
    <col min="11256" max="11256" width="27.42578125" style="4" customWidth="1"/>
    <col min="11257" max="11257" width="24.85546875" style="4" customWidth="1"/>
    <col min="11258" max="11479" width="9.140625" style="4"/>
    <col min="11480" max="11480" width="4.7109375" style="4" customWidth="1"/>
    <col min="11481" max="11482" width="10.140625" style="4" customWidth="1"/>
    <col min="11483" max="11484" width="4.85546875" style="4" customWidth="1"/>
    <col min="11485" max="11485" width="5.42578125" style="4" customWidth="1"/>
    <col min="11486" max="11486" width="3.42578125" style="4" customWidth="1"/>
    <col min="11487" max="11487" width="14.28515625" style="4" customWidth="1"/>
    <col min="11488" max="11488" width="1.85546875" style="4" customWidth="1"/>
    <col min="11489" max="11489" width="6.7109375" style="4" customWidth="1"/>
    <col min="11490" max="11490" width="2.7109375" style="4" customWidth="1"/>
    <col min="11491" max="11491" width="5.7109375" style="4" customWidth="1"/>
    <col min="11492" max="11492" width="7.140625" style="4" customWidth="1"/>
    <col min="11493" max="11493" width="5.7109375" style="4" customWidth="1"/>
    <col min="11494" max="11494" width="7.42578125" style="4" customWidth="1"/>
    <col min="11495" max="11495" width="7.7109375" style="4" customWidth="1"/>
    <col min="11496" max="11496" width="5.7109375" style="4" customWidth="1"/>
    <col min="11497" max="11497" width="6.42578125" style="4" customWidth="1"/>
    <col min="11498" max="11498" width="5.28515625" style="4" customWidth="1"/>
    <col min="11499" max="11499" width="5.7109375" style="4" customWidth="1"/>
    <col min="11500" max="11500" width="14.85546875" style="4" customWidth="1"/>
    <col min="11501" max="11501" width="24.7109375" style="4" customWidth="1"/>
    <col min="11502" max="11502" width="27.140625" style="4" customWidth="1"/>
    <col min="11503" max="11505" width="5.7109375" style="4" customWidth="1"/>
    <col min="11506" max="11507" width="9.140625" style="4" customWidth="1"/>
    <col min="11508" max="11508" width="23" style="4" customWidth="1"/>
    <col min="11509" max="11509" width="7.85546875" style="4" customWidth="1"/>
    <col min="11510" max="11510" width="27.28515625" style="4" customWidth="1"/>
    <col min="11511" max="11511" width="9.140625" style="4" customWidth="1"/>
    <col min="11512" max="11512" width="27.42578125" style="4" customWidth="1"/>
    <col min="11513" max="11513" width="24.85546875" style="4" customWidth="1"/>
    <col min="11514" max="11735" width="9.140625" style="4"/>
    <col min="11736" max="11736" width="4.7109375" style="4" customWidth="1"/>
    <col min="11737" max="11738" width="10.140625" style="4" customWidth="1"/>
    <col min="11739" max="11740" width="4.85546875" style="4" customWidth="1"/>
    <col min="11741" max="11741" width="5.42578125" style="4" customWidth="1"/>
    <col min="11742" max="11742" width="3.42578125" style="4" customWidth="1"/>
    <col min="11743" max="11743" width="14.28515625" style="4" customWidth="1"/>
    <col min="11744" max="11744" width="1.85546875" style="4" customWidth="1"/>
    <col min="11745" max="11745" width="6.7109375" style="4" customWidth="1"/>
    <col min="11746" max="11746" width="2.7109375" style="4" customWidth="1"/>
    <col min="11747" max="11747" width="5.7109375" style="4" customWidth="1"/>
    <col min="11748" max="11748" width="7.140625" style="4" customWidth="1"/>
    <col min="11749" max="11749" width="5.7109375" style="4" customWidth="1"/>
    <col min="11750" max="11750" width="7.42578125" style="4" customWidth="1"/>
    <col min="11751" max="11751" width="7.7109375" style="4" customWidth="1"/>
    <col min="11752" max="11752" width="5.7109375" style="4" customWidth="1"/>
    <col min="11753" max="11753" width="6.42578125" style="4" customWidth="1"/>
    <col min="11754" max="11754" width="5.28515625" style="4" customWidth="1"/>
    <col min="11755" max="11755" width="5.7109375" style="4" customWidth="1"/>
    <col min="11756" max="11756" width="14.85546875" style="4" customWidth="1"/>
    <col min="11757" max="11757" width="24.7109375" style="4" customWidth="1"/>
    <col min="11758" max="11758" width="27.140625" style="4" customWidth="1"/>
    <col min="11759" max="11761" width="5.7109375" style="4" customWidth="1"/>
    <col min="11762" max="11763" width="9.140625" style="4" customWidth="1"/>
    <col min="11764" max="11764" width="23" style="4" customWidth="1"/>
    <col min="11765" max="11765" width="7.85546875" style="4" customWidth="1"/>
    <col min="11766" max="11766" width="27.28515625" style="4" customWidth="1"/>
    <col min="11767" max="11767" width="9.140625" style="4" customWidth="1"/>
    <col min="11768" max="11768" width="27.42578125" style="4" customWidth="1"/>
    <col min="11769" max="11769" width="24.85546875" style="4" customWidth="1"/>
    <col min="11770" max="11991" width="9.140625" style="4"/>
    <col min="11992" max="11992" width="4.7109375" style="4" customWidth="1"/>
    <col min="11993" max="11994" width="10.140625" style="4" customWidth="1"/>
    <col min="11995" max="11996" width="4.85546875" style="4" customWidth="1"/>
    <col min="11997" max="11997" width="5.42578125" style="4" customWidth="1"/>
    <col min="11998" max="11998" width="3.42578125" style="4" customWidth="1"/>
    <col min="11999" max="11999" width="14.28515625" style="4" customWidth="1"/>
    <col min="12000" max="12000" width="1.85546875" style="4" customWidth="1"/>
    <col min="12001" max="12001" width="6.7109375" style="4" customWidth="1"/>
    <col min="12002" max="12002" width="2.7109375" style="4" customWidth="1"/>
    <col min="12003" max="12003" width="5.7109375" style="4" customWidth="1"/>
    <col min="12004" max="12004" width="7.140625" style="4" customWidth="1"/>
    <col min="12005" max="12005" width="5.7109375" style="4" customWidth="1"/>
    <col min="12006" max="12006" width="7.42578125" style="4" customWidth="1"/>
    <col min="12007" max="12007" width="7.7109375" style="4" customWidth="1"/>
    <col min="12008" max="12008" width="5.7109375" style="4" customWidth="1"/>
    <col min="12009" max="12009" width="6.42578125" style="4" customWidth="1"/>
    <col min="12010" max="12010" width="5.28515625" style="4" customWidth="1"/>
    <col min="12011" max="12011" width="5.7109375" style="4" customWidth="1"/>
    <col min="12012" max="12012" width="14.85546875" style="4" customWidth="1"/>
    <col min="12013" max="12013" width="24.7109375" style="4" customWidth="1"/>
    <col min="12014" max="12014" width="27.140625" style="4" customWidth="1"/>
    <col min="12015" max="12017" width="5.7109375" style="4" customWidth="1"/>
    <col min="12018" max="12019" width="9.140625" style="4" customWidth="1"/>
    <col min="12020" max="12020" width="23" style="4" customWidth="1"/>
    <col min="12021" max="12021" width="7.85546875" style="4" customWidth="1"/>
    <col min="12022" max="12022" width="27.28515625" style="4" customWidth="1"/>
    <col min="12023" max="12023" width="9.140625" style="4" customWidth="1"/>
    <col min="12024" max="12024" width="27.42578125" style="4" customWidth="1"/>
    <col min="12025" max="12025" width="24.85546875" style="4" customWidth="1"/>
    <col min="12026" max="12247" width="9.140625" style="4"/>
    <col min="12248" max="12248" width="4.7109375" style="4" customWidth="1"/>
    <col min="12249" max="12250" width="10.140625" style="4" customWidth="1"/>
    <col min="12251" max="12252" width="4.85546875" style="4" customWidth="1"/>
    <col min="12253" max="12253" width="5.42578125" style="4" customWidth="1"/>
    <col min="12254" max="12254" width="3.42578125" style="4" customWidth="1"/>
    <col min="12255" max="12255" width="14.28515625" style="4" customWidth="1"/>
    <col min="12256" max="12256" width="1.85546875" style="4" customWidth="1"/>
    <col min="12257" max="12257" width="6.7109375" style="4" customWidth="1"/>
    <col min="12258" max="12258" width="2.7109375" style="4" customWidth="1"/>
    <col min="12259" max="12259" width="5.7109375" style="4" customWidth="1"/>
    <col min="12260" max="12260" width="7.140625" style="4" customWidth="1"/>
    <col min="12261" max="12261" width="5.7109375" style="4" customWidth="1"/>
    <col min="12262" max="12262" width="7.42578125" style="4" customWidth="1"/>
    <col min="12263" max="12263" width="7.7109375" style="4" customWidth="1"/>
    <col min="12264" max="12264" width="5.7109375" style="4" customWidth="1"/>
    <col min="12265" max="12265" width="6.42578125" style="4" customWidth="1"/>
    <col min="12266" max="12266" width="5.28515625" style="4" customWidth="1"/>
    <col min="12267" max="12267" width="5.7109375" style="4" customWidth="1"/>
    <col min="12268" max="12268" width="14.85546875" style="4" customWidth="1"/>
    <col min="12269" max="12269" width="24.7109375" style="4" customWidth="1"/>
    <col min="12270" max="12270" width="27.140625" style="4" customWidth="1"/>
    <col min="12271" max="12273" width="5.7109375" style="4" customWidth="1"/>
    <col min="12274" max="12275" width="9.140625" style="4" customWidth="1"/>
    <col min="12276" max="12276" width="23" style="4" customWidth="1"/>
    <col min="12277" max="12277" width="7.85546875" style="4" customWidth="1"/>
    <col min="12278" max="12278" width="27.28515625" style="4" customWidth="1"/>
    <col min="12279" max="12279" width="9.140625" style="4" customWidth="1"/>
    <col min="12280" max="12280" width="27.42578125" style="4" customWidth="1"/>
    <col min="12281" max="12281" width="24.85546875" style="4" customWidth="1"/>
    <col min="12282" max="12503" width="9.140625" style="4"/>
    <col min="12504" max="12504" width="4.7109375" style="4" customWidth="1"/>
    <col min="12505" max="12506" width="10.140625" style="4" customWidth="1"/>
    <col min="12507" max="12508" width="4.85546875" style="4" customWidth="1"/>
    <col min="12509" max="12509" width="5.42578125" style="4" customWidth="1"/>
    <col min="12510" max="12510" width="3.42578125" style="4" customWidth="1"/>
    <col min="12511" max="12511" width="14.28515625" style="4" customWidth="1"/>
    <col min="12512" max="12512" width="1.85546875" style="4" customWidth="1"/>
    <col min="12513" max="12513" width="6.7109375" style="4" customWidth="1"/>
    <col min="12514" max="12514" width="2.7109375" style="4" customWidth="1"/>
    <col min="12515" max="12515" width="5.7109375" style="4" customWidth="1"/>
    <col min="12516" max="12516" width="7.140625" style="4" customWidth="1"/>
    <col min="12517" max="12517" width="5.7109375" style="4" customWidth="1"/>
    <col min="12518" max="12518" width="7.42578125" style="4" customWidth="1"/>
    <col min="12519" max="12519" width="7.7109375" style="4" customWidth="1"/>
    <col min="12520" max="12520" width="5.7109375" style="4" customWidth="1"/>
    <col min="12521" max="12521" width="6.42578125" style="4" customWidth="1"/>
    <col min="12522" max="12522" width="5.28515625" style="4" customWidth="1"/>
    <col min="12523" max="12523" width="5.7109375" style="4" customWidth="1"/>
    <col min="12524" max="12524" width="14.85546875" style="4" customWidth="1"/>
    <col min="12525" max="12525" width="24.7109375" style="4" customWidth="1"/>
    <col min="12526" max="12526" width="27.140625" style="4" customWidth="1"/>
    <col min="12527" max="12529" width="5.7109375" style="4" customWidth="1"/>
    <col min="12530" max="12531" width="9.140625" style="4" customWidth="1"/>
    <col min="12532" max="12532" width="23" style="4" customWidth="1"/>
    <col min="12533" max="12533" width="7.85546875" style="4" customWidth="1"/>
    <col min="12534" max="12534" width="27.28515625" style="4" customWidth="1"/>
    <col min="12535" max="12535" width="9.140625" style="4" customWidth="1"/>
    <col min="12536" max="12536" width="27.42578125" style="4" customWidth="1"/>
    <col min="12537" max="12537" width="24.85546875" style="4" customWidth="1"/>
    <col min="12538" max="12759" width="9.140625" style="4"/>
    <col min="12760" max="12760" width="4.7109375" style="4" customWidth="1"/>
    <col min="12761" max="12762" width="10.140625" style="4" customWidth="1"/>
    <col min="12763" max="12764" width="4.85546875" style="4" customWidth="1"/>
    <col min="12765" max="12765" width="5.42578125" style="4" customWidth="1"/>
    <col min="12766" max="12766" width="3.42578125" style="4" customWidth="1"/>
    <col min="12767" max="12767" width="14.28515625" style="4" customWidth="1"/>
    <col min="12768" max="12768" width="1.85546875" style="4" customWidth="1"/>
    <col min="12769" max="12769" width="6.7109375" style="4" customWidth="1"/>
    <col min="12770" max="12770" width="2.7109375" style="4" customWidth="1"/>
    <col min="12771" max="12771" width="5.7109375" style="4" customWidth="1"/>
    <col min="12772" max="12772" width="7.140625" style="4" customWidth="1"/>
    <col min="12773" max="12773" width="5.7109375" style="4" customWidth="1"/>
    <col min="12774" max="12774" width="7.42578125" style="4" customWidth="1"/>
    <col min="12775" max="12775" width="7.7109375" style="4" customWidth="1"/>
    <col min="12776" max="12776" width="5.7109375" style="4" customWidth="1"/>
    <col min="12777" max="12777" width="6.42578125" style="4" customWidth="1"/>
    <col min="12778" max="12778" width="5.28515625" style="4" customWidth="1"/>
    <col min="12779" max="12779" width="5.7109375" style="4" customWidth="1"/>
    <col min="12780" max="12780" width="14.85546875" style="4" customWidth="1"/>
    <col min="12781" max="12781" width="24.7109375" style="4" customWidth="1"/>
    <col min="12782" max="12782" width="27.140625" style="4" customWidth="1"/>
    <col min="12783" max="12785" width="5.7109375" style="4" customWidth="1"/>
    <col min="12786" max="12787" width="9.140625" style="4" customWidth="1"/>
    <col min="12788" max="12788" width="23" style="4" customWidth="1"/>
    <col min="12789" max="12789" width="7.85546875" style="4" customWidth="1"/>
    <col min="12790" max="12790" width="27.28515625" style="4" customWidth="1"/>
    <col min="12791" max="12791" width="9.140625" style="4" customWidth="1"/>
    <col min="12792" max="12792" width="27.42578125" style="4" customWidth="1"/>
    <col min="12793" max="12793" width="24.85546875" style="4" customWidth="1"/>
    <col min="12794" max="13015" width="9.140625" style="4"/>
    <col min="13016" max="13016" width="4.7109375" style="4" customWidth="1"/>
    <col min="13017" max="13018" width="10.140625" style="4" customWidth="1"/>
    <col min="13019" max="13020" width="4.85546875" style="4" customWidth="1"/>
    <col min="13021" max="13021" width="5.42578125" style="4" customWidth="1"/>
    <col min="13022" max="13022" width="3.42578125" style="4" customWidth="1"/>
    <col min="13023" max="13023" width="14.28515625" style="4" customWidth="1"/>
    <col min="13024" max="13024" width="1.85546875" style="4" customWidth="1"/>
    <col min="13025" max="13025" width="6.7109375" style="4" customWidth="1"/>
    <col min="13026" max="13026" width="2.7109375" style="4" customWidth="1"/>
    <col min="13027" max="13027" width="5.7109375" style="4" customWidth="1"/>
    <col min="13028" max="13028" width="7.140625" style="4" customWidth="1"/>
    <col min="13029" max="13029" width="5.7109375" style="4" customWidth="1"/>
    <col min="13030" max="13030" width="7.42578125" style="4" customWidth="1"/>
    <col min="13031" max="13031" width="7.7109375" style="4" customWidth="1"/>
    <col min="13032" max="13032" width="5.7109375" style="4" customWidth="1"/>
    <col min="13033" max="13033" width="6.42578125" style="4" customWidth="1"/>
    <col min="13034" max="13034" width="5.28515625" style="4" customWidth="1"/>
    <col min="13035" max="13035" width="5.7109375" style="4" customWidth="1"/>
    <col min="13036" max="13036" width="14.85546875" style="4" customWidth="1"/>
    <col min="13037" max="13037" width="24.7109375" style="4" customWidth="1"/>
    <col min="13038" max="13038" width="27.140625" style="4" customWidth="1"/>
    <col min="13039" max="13041" width="5.7109375" style="4" customWidth="1"/>
    <col min="13042" max="13043" width="9.140625" style="4" customWidth="1"/>
    <col min="13044" max="13044" width="23" style="4" customWidth="1"/>
    <col min="13045" max="13045" width="7.85546875" style="4" customWidth="1"/>
    <col min="13046" max="13046" width="27.28515625" style="4" customWidth="1"/>
    <col min="13047" max="13047" width="9.140625" style="4" customWidth="1"/>
    <col min="13048" max="13048" width="27.42578125" style="4" customWidth="1"/>
    <col min="13049" max="13049" width="24.85546875" style="4" customWidth="1"/>
    <col min="13050" max="13271" width="9.140625" style="4"/>
    <col min="13272" max="13272" width="4.7109375" style="4" customWidth="1"/>
    <col min="13273" max="13274" width="10.140625" style="4" customWidth="1"/>
    <col min="13275" max="13276" width="4.85546875" style="4" customWidth="1"/>
    <col min="13277" max="13277" width="5.42578125" style="4" customWidth="1"/>
    <col min="13278" max="13278" width="3.42578125" style="4" customWidth="1"/>
    <col min="13279" max="13279" width="14.28515625" style="4" customWidth="1"/>
    <col min="13280" max="13280" width="1.85546875" style="4" customWidth="1"/>
    <col min="13281" max="13281" width="6.7109375" style="4" customWidth="1"/>
    <col min="13282" max="13282" width="2.7109375" style="4" customWidth="1"/>
    <col min="13283" max="13283" width="5.7109375" style="4" customWidth="1"/>
    <col min="13284" max="13284" width="7.140625" style="4" customWidth="1"/>
    <col min="13285" max="13285" width="5.7109375" style="4" customWidth="1"/>
    <col min="13286" max="13286" width="7.42578125" style="4" customWidth="1"/>
    <col min="13287" max="13287" width="7.7109375" style="4" customWidth="1"/>
    <col min="13288" max="13288" width="5.7109375" style="4" customWidth="1"/>
    <col min="13289" max="13289" width="6.42578125" style="4" customWidth="1"/>
    <col min="13290" max="13290" width="5.28515625" style="4" customWidth="1"/>
    <col min="13291" max="13291" width="5.7109375" style="4" customWidth="1"/>
    <col min="13292" max="13292" width="14.85546875" style="4" customWidth="1"/>
    <col min="13293" max="13293" width="24.7109375" style="4" customWidth="1"/>
    <col min="13294" max="13294" width="27.140625" style="4" customWidth="1"/>
    <col min="13295" max="13297" width="5.7109375" style="4" customWidth="1"/>
    <col min="13298" max="13299" width="9.140625" style="4" customWidth="1"/>
    <col min="13300" max="13300" width="23" style="4" customWidth="1"/>
    <col min="13301" max="13301" width="7.85546875" style="4" customWidth="1"/>
    <col min="13302" max="13302" width="27.28515625" style="4" customWidth="1"/>
    <col min="13303" max="13303" width="9.140625" style="4" customWidth="1"/>
    <col min="13304" max="13304" width="27.42578125" style="4" customWidth="1"/>
    <col min="13305" max="13305" width="24.85546875" style="4" customWidth="1"/>
    <col min="13306" max="13527" width="9.140625" style="4"/>
    <col min="13528" max="13528" width="4.7109375" style="4" customWidth="1"/>
    <col min="13529" max="13530" width="10.140625" style="4" customWidth="1"/>
    <col min="13531" max="13532" width="4.85546875" style="4" customWidth="1"/>
    <col min="13533" max="13533" width="5.42578125" style="4" customWidth="1"/>
    <col min="13534" max="13534" width="3.42578125" style="4" customWidth="1"/>
    <col min="13535" max="13535" width="14.28515625" style="4" customWidth="1"/>
    <col min="13536" max="13536" width="1.85546875" style="4" customWidth="1"/>
    <col min="13537" max="13537" width="6.7109375" style="4" customWidth="1"/>
    <col min="13538" max="13538" width="2.7109375" style="4" customWidth="1"/>
    <col min="13539" max="13539" width="5.7109375" style="4" customWidth="1"/>
    <col min="13540" max="13540" width="7.140625" style="4" customWidth="1"/>
    <col min="13541" max="13541" width="5.7109375" style="4" customWidth="1"/>
    <col min="13542" max="13542" width="7.42578125" style="4" customWidth="1"/>
    <col min="13543" max="13543" width="7.7109375" style="4" customWidth="1"/>
    <col min="13544" max="13544" width="5.7109375" style="4" customWidth="1"/>
    <col min="13545" max="13545" width="6.42578125" style="4" customWidth="1"/>
    <col min="13546" max="13546" width="5.28515625" style="4" customWidth="1"/>
    <col min="13547" max="13547" width="5.7109375" style="4" customWidth="1"/>
    <col min="13548" max="13548" width="14.85546875" style="4" customWidth="1"/>
    <col min="13549" max="13549" width="24.7109375" style="4" customWidth="1"/>
    <col min="13550" max="13550" width="27.140625" style="4" customWidth="1"/>
    <col min="13551" max="13553" width="5.7109375" style="4" customWidth="1"/>
    <col min="13554" max="13555" width="9.140625" style="4" customWidth="1"/>
    <col min="13556" max="13556" width="23" style="4" customWidth="1"/>
    <col min="13557" max="13557" width="7.85546875" style="4" customWidth="1"/>
    <col min="13558" max="13558" width="27.28515625" style="4" customWidth="1"/>
    <col min="13559" max="13559" width="9.140625" style="4" customWidth="1"/>
    <col min="13560" max="13560" width="27.42578125" style="4" customWidth="1"/>
    <col min="13561" max="13561" width="24.85546875" style="4" customWidth="1"/>
    <col min="13562" max="13783" width="9.140625" style="4"/>
    <col min="13784" max="13784" width="4.7109375" style="4" customWidth="1"/>
    <col min="13785" max="13786" width="10.140625" style="4" customWidth="1"/>
    <col min="13787" max="13788" width="4.85546875" style="4" customWidth="1"/>
    <col min="13789" max="13789" width="5.42578125" style="4" customWidth="1"/>
    <col min="13790" max="13790" width="3.42578125" style="4" customWidth="1"/>
    <col min="13791" max="13791" width="14.28515625" style="4" customWidth="1"/>
    <col min="13792" max="13792" width="1.85546875" style="4" customWidth="1"/>
    <col min="13793" max="13793" width="6.7109375" style="4" customWidth="1"/>
    <col min="13794" max="13794" width="2.7109375" style="4" customWidth="1"/>
    <col min="13795" max="13795" width="5.7109375" style="4" customWidth="1"/>
    <col min="13796" max="13796" width="7.140625" style="4" customWidth="1"/>
    <col min="13797" max="13797" width="5.7109375" style="4" customWidth="1"/>
    <col min="13798" max="13798" width="7.42578125" style="4" customWidth="1"/>
    <col min="13799" max="13799" width="7.7109375" style="4" customWidth="1"/>
    <col min="13800" max="13800" width="5.7109375" style="4" customWidth="1"/>
    <col min="13801" max="13801" width="6.42578125" style="4" customWidth="1"/>
    <col min="13802" max="13802" width="5.28515625" style="4" customWidth="1"/>
    <col min="13803" max="13803" width="5.7109375" style="4" customWidth="1"/>
    <col min="13804" max="13804" width="14.85546875" style="4" customWidth="1"/>
    <col min="13805" max="13805" width="24.7109375" style="4" customWidth="1"/>
    <col min="13806" max="13806" width="27.140625" style="4" customWidth="1"/>
    <col min="13807" max="13809" width="5.7109375" style="4" customWidth="1"/>
    <col min="13810" max="13811" width="9.140625" style="4" customWidth="1"/>
    <col min="13812" max="13812" width="23" style="4" customWidth="1"/>
    <col min="13813" max="13813" width="7.85546875" style="4" customWidth="1"/>
    <col min="13814" max="13814" width="27.28515625" style="4" customWidth="1"/>
    <col min="13815" max="13815" width="9.140625" style="4" customWidth="1"/>
    <col min="13816" max="13816" width="27.42578125" style="4" customWidth="1"/>
    <col min="13817" max="13817" width="24.85546875" style="4" customWidth="1"/>
    <col min="13818" max="14039" width="9.140625" style="4"/>
    <col min="14040" max="14040" width="4.7109375" style="4" customWidth="1"/>
    <col min="14041" max="14042" width="10.140625" style="4" customWidth="1"/>
    <col min="14043" max="14044" width="4.85546875" style="4" customWidth="1"/>
    <col min="14045" max="14045" width="5.42578125" style="4" customWidth="1"/>
    <col min="14046" max="14046" width="3.42578125" style="4" customWidth="1"/>
    <col min="14047" max="14047" width="14.28515625" style="4" customWidth="1"/>
    <col min="14048" max="14048" width="1.85546875" style="4" customWidth="1"/>
    <col min="14049" max="14049" width="6.7109375" style="4" customWidth="1"/>
    <col min="14050" max="14050" width="2.7109375" style="4" customWidth="1"/>
    <col min="14051" max="14051" width="5.7109375" style="4" customWidth="1"/>
    <col min="14052" max="14052" width="7.140625" style="4" customWidth="1"/>
    <col min="14053" max="14053" width="5.7109375" style="4" customWidth="1"/>
    <col min="14054" max="14054" width="7.42578125" style="4" customWidth="1"/>
    <col min="14055" max="14055" width="7.7109375" style="4" customWidth="1"/>
    <col min="14056" max="14056" width="5.7109375" style="4" customWidth="1"/>
    <col min="14057" max="14057" width="6.42578125" style="4" customWidth="1"/>
    <col min="14058" max="14058" width="5.28515625" style="4" customWidth="1"/>
    <col min="14059" max="14059" width="5.7109375" style="4" customWidth="1"/>
    <col min="14060" max="14060" width="14.85546875" style="4" customWidth="1"/>
    <col min="14061" max="14061" width="24.7109375" style="4" customWidth="1"/>
    <col min="14062" max="14062" width="27.140625" style="4" customWidth="1"/>
    <col min="14063" max="14065" width="5.7109375" style="4" customWidth="1"/>
    <col min="14066" max="14067" width="9.140625" style="4" customWidth="1"/>
    <col min="14068" max="14068" width="23" style="4" customWidth="1"/>
    <col min="14069" max="14069" width="7.85546875" style="4" customWidth="1"/>
    <col min="14070" max="14070" width="27.28515625" style="4" customWidth="1"/>
    <col min="14071" max="14071" width="9.140625" style="4" customWidth="1"/>
    <col min="14072" max="14072" width="27.42578125" style="4" customWidth="1"/>
    <col min="14073" max="14073" width="24.85546875" style="4" customWidth="1"/>
    <col min="14074" max="14295" width="9.140625" style="4"/>
    <col min="14296" max="14296" width="4.7109375" style="4" customWidth="1"/>
    <col min="14297" max="14298" width="10.140625" style="4" customWidth="1"/>
    <col min="14299" max="14300" width="4.85546875" style="4" customWidth="1"/>
    <col min="14301" max="14301" width="5.42578125" style="4" customWidth="1"/>
    <col min="14302" max="14302" width="3.42578125" style="4" customWidth="1"/>
    <col min="14303" max="14303" width="14.28515625" style="4" customWidth="1"/>
    <col min="14304" max="14304" width="1.85546875" style="4" customWidth="1"/>
    <col min="14305" max="14305" width="6.7109375" style="4" customWidth="1"/>
    <col min="14306" max="14306" width="2.7109375" style="4" customWidth="1"/>
    <col min="14307" max="14307" width="5.7109375" style="4" customWidth="1"/>
    <col min="14308" max="14308" width="7.140625" style="4" customWidth="1"/>
    <col min="14309" max="14309" width="5.7109375" style="4" customWidth="1"/>
    <col min="14310" max="14310" width="7.42578125" style="4" customWidth="1"/>
    <col min="14311" max="14311" width="7.7109375" style="4" customWidth="1"/>
    <col min="14312" max="14312" width="5.7109375" style="4" customWidth="1"/>
    <col min="14313" max="14313" width="6.42578125" style="4" customWidth="1"/>
    <col min="14314" max="14314" width="5.28515625" style="4" customWidth="1"/>
    <col min="14315" max="14315" width="5.7109375" style="4" customWidth="1"/>
    <col min="14316" max="14316" width="14.85546875" style="4" customWidth="1"/>
    <col min="14317" max="14317" width="24.7109375" style="4" customWidth="1"/>
    <col min="14318" max="14318" width="27.140625" style="4" customWidth="1"/>
    <col min="14319" max="14321" width="5.7109375" style="4" customWidth="1"/>
    <col min="14322" max="14323" width="9.140625" style="4" customWidth="1"/>
    <col min="14324" max="14324" width="23" style="4" customWidth="1"/>
    <col min="14325" max="14325" width="7.85546875" style="4" customWidth="1"/>
    <col min="14326" max="14326" width="27.28515625" style="4" customWidth="1"/>
    <col min="14327" max="14327" width="9.140625" style="4" customWidth="1"/>
    <col min="14328" max="14328" width="27.42578125" style="4" customWidth="1"/>
    <col min="14329" max="14329" width="24.85546875" style="4" customWidth="1"/>
    <col min="14330" max="14551" width="9.140625" style="4"/>
    <col min="14552" max="14552" width="4.7109375" style="4" customWidth="1"/>
    <col min="14553" max="14554" width="10.140625" style="4" customWidth="1"/>
    <col min="14555" max="14556" width="4.85546875" style="4" customWidth="1"/>
    <col min="14557" max="14557" width="5.42578125" style="4" customWidth="1"/>
    <col min="14558" max="14558" width="3.42578125" style="4" customWidth="1"/>
    <col min="14559" max="14559" width="14.28515625" style="4" customWidth="1"/>
    <col min="14560" max="14560" width="1.85546875" style="4" customWidth="1"/>
    <col min="14561" max="14561" width="6.7109375" style="4" customWidth="1"/>
    <col min="14562" max="14562" width="2.7109375" style="4" customWidth="1"/>
    <col min="14563" max="14563" width="5.7109375" style="4" customWidth="1"/>
    <col min="14564" max="14564" width="7.140625" style="4" customWidth="1"/>
    <col min="14565" max="14565" width="5.7109375" style="4" customWidth="1"/>
    <col min="14566" max="14566" width="7.42578125" style="4" customWidth="1"/>
    <col min="14567" max="14567" width="7.7109375" style="4" customWidth="1"/>
    <col min="14568" max="14568" width="5.7109375" style="4" customWidth="1"/>
    <col min="14569" max="14569" width="6.42578125" style="4" customWidth="1"/>
    <col min="14570" max="14570" width="5.28515625" style="4" customWidth="1"/>
    <col min="14571" max="14571" width="5.7109375" style="4" customWidth="1"/>
    <col min="14572" max="14572" width="14.85546875" style="4" customWidth="1"/>
    <col min="14573" max="14573" width="24.7109375" style="4" customWidth="1"/>
    <col min="14574" max="14574" width="27.140625" style="4" customWidth="1"/>
    <col min="14575" max="14577" width="5.7109375" style="4" customWidth="1"/>
    <col min="14578" max="14579" width="9.140625" style="4" customWidth="1"/>
    <col min="14580" max="14580" width="23" style="4" customWidth="1"/>
    <col min="14581" max="14581" width="7.85546875" style="4" customWidth="1"/>
    <col min="14582" max="14582" width="27.28515625" style="4" customWidth="1"/>
    <col min="14583" max="14583" width="9.140625" style="4" customWidth="1"/>
    <col min="14584" max="14584" width="27.42578125" style="4" customWidth="1"/>
    <col min="14585" max="14585" width="24.85546875" style="4" customWidth="1"/>
    <col min="14586" max="14807" width="9.140625" style="4"/>
    <col min="14808" max="14808" width="4.7109375" style="4" customWidth="1"/>
    <col min="14809" max="14810" width="10.140625" style="4" customWidth="1"/>
    <col min="14811" max="14812" width="4.85546875" style="4" customWidth="1"/>
    <col min="14813" max="14813" width="5.42578125" style="4" customWidth="1"/>
    <col min="14814" max="14814" width="3.42578125" style="4" customWidth="1"/>
    <col min="14815" max="14815" width="14.28515625" style="4" customWidth="1"/>
    <col min="14816" max="14816" width="1.85546875" style="4" customWidth="1"/>
    <col min="14817" max="14817" width="6.7109375" style="4" customWidth="1"/>
    <col min="14818" max="14818" width="2.7109375" style="4" customWidth="1"/>
    <col min="14819" max="14819" width="5.7109375" style="4" customWidth="1"/>
    <col min="14820" max="14820" width="7.140625" style="4" customWidth="1"/>
    <col min="14821" max="14821" width="5.7109375" style="4" customWidth="1"/>
    <col min="14822" max="14822" width="7.42578125" style="4" customWidth="1"/>
    <col min="14823" max="14823" width="7.7109375" style="4" customWidth="1"/>
    <col min="14824" max="14824" width="5.7109375" style="4" customWidth="1"/>
    <col min="14825" max="14825" width="6.42578125" style="4" customWidth="1"/>
    <col min="14826" max="14826" width="5.28515625" style="4" customWidth="1"/>
    <col min="14827" max="14827" width="5.7109375" style="4" customWidth="1"/>
    <col min="14828" max="14828" width="14.85546875" style="4" customWidth="1"/>
    <col min="14829" max="14829" width="24.7109375" style="4" customWidth="1"/>
    <col min="14830" max="14830" width="27.140625" style="4" customWidth="1"/>
    <col min="14831" max="14833" width="5.7109375" style="4" customWidth="1"/>
    <col min="14834" max="14835" width="9.140625" style="4" customWidth="1"/>
    <col min="14836" max="14836" width="23" style="4" customWidth="1"/>
    <col min="14837" max="14837" width="7.85546875" style="4" customWidth="1"/>
    <col min="14838" max="14838" width="27.28515625" style="4" customWidth="1"/>
    <col min="14839" max="14839" width="9.140625" style="4" customWidth="1"/>
    <col min="14840" max="14840" width="27.42578125" style="4" customWidth="1"/>
    <col min="14841" max="14841" width="24.85546875" style="4" customWidth="1"/>
    <col min="14842" max="15063" width="9.140625" style="4"/>
    <col min="15064" max="15064" width="4.7109375" style="4" customWidth="1"/>
    <col min="15065" max="15066" width="10.140625" style="4" customWidth="1"/>
    <col min="15067" max="15068" width="4.85546875" style="4" customWidth="1"/>
    <col min="15069" max="15069" width="5.42578125" style="4" customWidth="1"/>
    <col min="15070" max="15070" width="3.42578125" style="4" customWidth="1"/>
    <col min="15071" max="15071" width="14.28515625" style="4" customWidth="1"/>
    <col min="15072" max="15072" width="1.85546875" style="4" customWidth="1"/>
    <col min="15073" max="15073" width="6.7109375" style="4" customWidth="1"/>
    <col min="15074" max="15074" width="2.7109375" style="4" customWidth="1"/>
    <col min="15075" max="15075" width="5.7109375" style="4" customWidth="1"/>
    <col min="15076" max="15076" width="7.140625" style="4" customWidth="1"/>
    <col min="15077" max="15077" width="5.7109375" style="4" customWidth="1"/>
    <col min="15078" max="15078" width="7.42578125" style="4" customWidth="1"/>
    <col min="15079" max="15079" width="7.7109375" style="4" customWidth="1"/>
    <col min="15080" max="15080" width="5.7109375" style="4" customWidth="1"/>
    <col min="15081" max="15081" width="6.42578125" style="4" customWidth="1"/>
    <col min="15082" max="15082" width="5.28515625" style="4" customWidth="1"/>
    <col min="15083" max="15083" width="5.7109375" style="4" customWidth="1"/>
    <col min="15084" max="15084" width="14.85546875" style="4" customWidth="1"/>
    <col min="15085" max="15085" width="24.7109375" style="4" customWidth="1"/>
    <col min="15086" max="15086" width="27.140625" style="4" customWidth="1"/>
    <col min="15087" max="15089" width="5.7109375" style="4" customWidth="1"/>
    <col min="15090" max="15091" width="9.140625" style="4" customWidth="1"/>
    <col min="15092" max="15092" width="23" style="4" customWidth="1"/>
    <col min="15093" max="15093" width="7.85546875" style="4" customWidth="1"/>
    <col min="15094" max="15094" width="27.28515625" style="4" customWidth="1"/>
    <col min="15095" max="15095" width="9.140625" style="4" customWidth="1"/>
    <col min="15096" max="15096" width="27.42578125" style="4" customWidth="1"/>
    <col min="15097" max="15097" width="24.85546875" style="4" customWidth="1"/>
    <col min="15098" max="15319" width="9.140625" style="4"/>
    <col min="15320" max="15320" width="4.7109375" style="4" customWidth="1"/>
    <col min="15321" max="15322" width="10.140625" style="4" customWidth="1"/>
    <col min="15323" max="15324" width="4.85546875" style="4" customWidth="1"/>
    <col min="15325" max="15325" width="5.42578125" style="4" customWidth="1"/>
    <col min="15326" max="15326" width="3.42578125" style="4" customWidth="1"/>
    <col min="15327" max="15327" width="14.28515625" style="4" customWidth="1"/>
    <col min="15328" max="15328" width="1.85546875" style="4" customWidth="1"/>
    <col min="15329" max="15329" width="6.7109375" style="4" customWidth="1"/>
    <col min="15330" max="15330" width="2.7109375" style="4" customWidth="1"/>
    <col min="15331" max="15331" width="5.7109375" style="4" customWidth="1"/>
    <col min="15332" max="15332" width="7.140625" style="4" customWidth="1"/>
    <col min="15333" max="15333" width="5.7109375" style="4" customWidth="1"/>
    <col min="15334" max="15334" width="7.42578125" style="4" customWidth="1"/>
    <col min="15335" max="15335" width="7.7109375" style="4" customWidth="1"/>
    <col min="15336" max="15336" width="5.7109375" style="4" customWidth="1"/>
    <col min="15337" max="15337" width="6.42578125" style="4" customWidth="1"/>
    <col min="15338" max="15338" width="5.28515625" style="4" customWidth="1"/>
    <col min="15339" max="15339" width="5.7109375" style="4" customWidth="1"/>
    <col min="15340" max="15340" width="14.85546875" style="4" customWidth="1"/>
    <col min="15341" max="15341" width="24.7109375" style="4" customWidth="1"/>
    <col min="15342" max="15342" width="27.140625" style="4" customWidth="1"/>
    <col min="15343" max="15345" width="5.7109375" style="4" customWidth="1"/>
    <col min="15346" max="15347" width="9.140625" style="4" customWidth="1"/>
    <col min="15348" max="15348" width="23" style="4" customWidth="1"/>
    <col min="15349" max="15349" width="7.85546875" style="4" customWidth="1"/>
    <col min="15350" max="15350" width="27.28515625" style="4" customWidth="1"/>
    <col min="15351" max="15351" width="9.140625" style="4" customWidth="1"/>
    <col min="15352" max="15352" width="27.42578125" style="4" customWidth="1"/>
    <col min="15353" max="15353" width="24.85546875" style="4" customWidth="1"/>
    <col min="15354" max="15575" width="9.140625" style="4"/>
    <col min="15576" max="15576" width="4.7109375" style="4" customWidth="1"/>
    <col min="15577" max="15578" width="10.140625" style="4" customWidth="1"/>
    <col min="15579" max="15580" width="4.85546875" style="4" customWidth="1"/>
    <col min="15581" max="15581" width="5.42578125" style="4" customWidth="1"/>
    <col min="15582" max="15582" width="3.42578125" style="4" customWidth="1"/>
    <col min="15583" max="15583" width="14.28515625" style="4" customWidth="1"/>
    <col min="15584" max="15584" width="1.85546875" style="4" customWidth="1"/>
    <col min="15585" max="15585" width="6.7109375" style="4" customWidth="1"/>
    <col min="15586" max="15586" width="2.7109375" style="4" customWidth="1"/>
    <col min="15587" max="15587" width="5.7109375" style="4" customWidth="1"/>
    <col min="15588" max="15588" width="7.140625" style="4" customWidth="1"/>
    <col min="15589" max="15589" width="5.7109375" style="4" customWidth="1"/>
    <col min="15590" max="15590" width="7.42578125" style="4" customWidth="1"/>
    <col min="15591" max="15591" width="7.7109375" style="4" customWidth="1"/>
    <col min="15592" max="15592" width="5.7109375" style="4" customWidth="1"/>
    <col min="15593" max="15593" width="6.42578125" style="4" customWidth="1"/>
    <col min="15594" max="15594" width="5.28515625" style="4" customWidth="1"/>
    <col min="15595" max="15595" width="5.7109375" style="4" customWidth="1"/>
    <col min="15596" max="15596" width="14.85546875" style="4" customWidth="1"/>
    <col min="15597" max="15597" width="24.7109375" style="4" customWidth="1"/>
    <col min="15598" max="15598" width="27.140625" style="4" customWidth="1"/>
    <col min="15599" max="15601" width="5.7109375" style="4" customWidth="1"/>
    <col min="15602" max="15603" width="9.140625" style="4" customWidth="1"/>
    <col min="15604" max="15604" width="23" style="4" customWidth="1"/>
    <col min="15605" max="15605" width="7.85546875" style="4" customWidth="1"/>
    <col min="15606" max="15606" width="27.28515625" style="4" customWidth="1"/>
    <col min="15607" max="15607" width="9.140625" style="4" customWidth="1"/>
    <col min="15608" max="15608" width="27.42578125" style="4" customWidth="1"/>
    <col min="15609" max="15609" width="24.85546875" style="4" customWidth="1"/>
    <col min="15610" max="15831" width="9.140625" style="4"/>
    <col min="15832" max="15832" width="4.7109375" style="4" customWidth="1"/>
    <col min="15833" max="15834" width="10.140625" style="4" customWidth="1"/>
    <col min="15835" max="15836" width="4.85546875" style="4" customWidth="1"/>
    <col min="15837" max="15837" width="5.42578125" style="4" customWidth="1"/>
    <col min="15838" max="15838" width="3.42578125" style="4" customWidth="1"/>
    <col min="15839" max="15839" width="14.28515625" style="4" customWidth="1"/>
    <col min="15840" max="15840" width="1.85546875" style="4" customWidth="1"/>
    <col min="15841" max="15841" width="6.7109375" style="4" customWidth="1"/>
    <col min="15842" max="15842" width="2.7109375" style="4" customWidth="1"/>
    <col min="15843" max="15843" width="5.7109375" style="4" customWidth="1"/>
    <col min="15844" max="15844" width="7.140625" style="4" customWidth="1"/>
    <col min="15845" max="15845" width="5.7109375" style="4" customWidth="1"/>
    <col min="15846" max="15846" width="7.42578125" style="4" customWidth="1"/>
    <col min="15847" max="15847" width="7.7109375" style="4" customWidth="1"/>
    <col min="15848" max="15848" width="5.7109375" style="4" customWidth="1"/>
    <col min="15849" max="15849" width="6.42578125" style="4" customWidth="1"/>
    <col min="15850" max="15850" width="5.28515625" style="4" customWidth="1"/>
    <col min="15851" max="15851" width="5.7109375" style="4" customWidth="1"/>
    <col min="15852" max="15852" width="14.85546875" style="4" customWidth="1"/>
    <col min="15853" max="15853" width="24.7109375" style="4" customWidth="1"/>
    <col min="15854" max="15854" width="27.140625" style="4" customWidth="1"/>
    <col min="15855" max="15857" width="5.7109375" style="4" customWidth="1"/>
    <col min="15858" max="15859" width="9.140625" style="4" customWidth="1"/>
    <col min="15860" max="15860" width="23" style="4" customWidth="1"/>
    <col min="15861" max="15861" width="7.85546875" style="4" customWidth="1"/>
    <col min="15862" max="15862" width="27.28515625" style="4" customWidth="1"/>
    <col min="15863" max="15863" width="9.140625" style="4" customWidth="1"/>
    <col min="15864" max="15864" width="27.42578125" style="4" customWidth="1"/>
    <col min="15865" max="15865" width="24.85546875" style="4" customWidth="1"/>
    <col min="15866" max="16087" width="9.140625" style="4"/>
    <col min="16088" max="16088" width="4.7109375" style="4" customWidth="1"/>
    <col min="16089" max="16090" width="10.140625" style="4" customWidth="1"/>
    <col min="16091" max="16092" width="4.85546875" style="4" customWidth="1"/>
    <col min="16093" max="16093" width="5.42578125" style="4" customWidth="1"/>
    <col min="16094" max="16094" width="3.42578125" style="4" customWidth="1"/>
    <col min="16095" max="16095" width="14.28515625" style="4" customWidth="1"/>
    <col min="16096" max="16096" width="1.85546875" style="4" customWidth="1"/>
    <col min="16097" max="16097" width="6.7109375" style="4" customWidth="1"/>
    <col min="16098" max="16098" width="2.7109375" style="4" customWidth="1"/>
    <col min="16099" max="16099" width="5.7109375" style="4" customWidth="1"/>
    <col min="16100" max="16100" width="7.140625" style="4" customWidth="1"/>
    <col min="16101" max="16101" width="5.7109375" style="4" customWidth="1"/>
    <col min="16102" max="16102" width="7.42578125" style="4" customWidth="1"/>
    <col min="16103" max="16103" width="7.7109375" style="4" customWidth="1"/>
    <col min="16104" max="16104" width="5.7109375" style="4" customWidth="1"/>
    <col min="16105" max="16105" width="6.42578125" style="4" customWidth="1"/>
    <col min="16106" max="16106" width="5.28515625" style="4" customWidth="1"/>
    <col min="16107" max="16107" width="5.7109375" style="4" customWidth="1"/>
    <col min="16108" max="16108" width="14.85546875" style="4" customWidth="1"/>
    <col min="16109" max="16109" width="24.7109375" style="4" customWidth="1"/>
    <col min="16110" max="16110" width="27.140625" style="4" customWidth="1"/>
    <col min="16111" max="16113" width="5.7109375" style="4" customWidth="1"/>
    <col min="16114" max="16115" width="9.140625" style="4" customWidth="1"/>
    <col min="16116" max="16116" width="23" style="4" customWidth="1"/>
    <col min="16117" max="16117" width="7.85546875" style="4" customWidth="1"/>
    <col min="16118" max="16118" width="27.28515625" style="4" customWidth="1"/>
    <col min="16119" max="16119" width="9.140625" style="4" customWidth="1"/>
    <col min="16120" max="16120" width="27.42578125" style="4" customWidth="1"/>
    <col min="16121" max="16121" width="24.85546875" style="4" customWidth="1"/>
    <col min="16122" max="16384" width="9.140625" style="4"/>
  </cols>
  <sheetData>
    <row r="1" spans="1:30" s="25" customFormat="1" ht="38.450000000000003" customHeight="1" x14ac:dyDescent="0.25">
      <c r="A1" s="94"/>
      <c r="B1" s="92"/>
      <c r="C1" s="92"/>
      <c r="D1" s="92"/>
      <c r="E1" s="92"/>
      <c r="F1" s="95" t="s">
        <v>64</v>
      </c>
      <c r="G1" s="96"/>
      <c r="H1" s="96"/>
      <c r="I1" s="96"/>
      <c r="J1" s="96"/>
      <c r="K1" s="97"/>
      <c r="M1" s="26">
        <f ca="1">TODAY()</f>
        <v>42296</v>
      </c>
    </row>
    <row r="2" spans="1:30" s="25" customFormat="1" ht="38.450000000000003" customHeight="1" x14ac:dyDescent="0.25">
      <c r="A2" s="92"/>
      <c r="B2" s="92"/>
      <c r="C2" s="92"/>
      <c r="D2" s="92"/>
      <c r="E2" s="92"/>
      <c r="F2" s="98" t="s">
        <v>65</v>
      </c>
      <c r="G2" s="99"/>
      <c r="H2" s="99"/>
      <c r="I2" s="99"/>
      <c r="J2" s="99"/>
      <c r="K2" s="99"/>
    </row>
    <row r="3" spans="1:30" ht="36" customHeight="1" x14ac:dyDescent="0.3">
      <c r="A3" s="102" t="s">
        <v>66</v>
      </c>
      <c r="B3" s="103"/>
      <c r="C3" s="103"/>
      <c r="D3" s="103"/>
      <c r="E3" s="103"/>
      <c r="F3" s="103"/>
      <c r="G3" s="103"/>
      <c r="H3" s="103"/>
      <c r="I3" s="103"/>
      <c r="J3" s="103"/>
      <c r="K3" s="104"/>
    </row>
    <row r="4" spans="1:30" ht="17.25" customHeight="1" x14ac:dyDescent="0.3">
      <c r="A4" s="30"/>
      <c r="B4" s="31" t="s">
        <v>11</v>
      </c>
      <c r="C4" s="32">
        <v>1</v>
      </c>
      <c r="D4" s="33"/>
      <c r="E4" s="33"/>
      <c r="F4" s="34"/>
      <c r="G4" s="34"/>
      <c r="H4" s="34"/>
      <c r="I4" s="34"/>
      <c r="J4" s="34"/>
      <c r="K4" s="35"/>
    </row>
    <row r="5" spans="1:30" ht="30" customHeight="1" x14ac:dyDescent="0.3">
      <c r="A5" s="100" t="s">
        <v>7</v>
      </c>
      <c r="B5" s="101"/>
      <c r="C5" s="106">
        <f ca="1">TODAY()</f>
        <v>42296</v>
      </c>
      <c r="D5" s="106"/>
      <c r="E5" s="106"/>
      <c r="F5" s="106"/>
      <c r="G5" s="101" t="s">
        <v>8</v>
      </c>
      <c r="H5" s="101"/>
      <c r="I5" s="105" t="e">
        <f>VLOOKUP(C4,' Certificates List-ALL'!3:65537,2)</f>
        <v>#N/A</v>
      </c>
      <c r="J5" s="105"/>
      <c r="K5" s="36"/>
    </row>
    <row r="6" spans="1:30" ht="24.75" customHeight="1" x14ac:dyDescent="0.3">
      <c r="A6" s="37"/>
      <c r="B6" s="20"/>
      <c r="C6" s="20"/>
      <c r="D6" s="20"/>
      <c r="E6" s="20"/>
      <c r="F6" s="5"/>
      <c r="G6" s="108" t="s">
        <v>42</v>
      </c>
      <c r="H6" s="108"/>
      <c r="I6" s="109" t="e">
        <f>VLOOKUP(C4,' Certificates List-ALL'!3:65537,102)</f>
        <v>#N/A</v>
      </c>
      <c r="J6" s="109"/>
      <c r="K6" s="38"/>
    </row>
    <row r="7" spans="1:30" ht="32.25" customHeight="1" x14ac:dyDescent="0.3">
      <c r="A7" s="39"/>
      <c r="B7" s="40"/>
      <c r="C7" s="40"/>
      <c r="D7" s="40"/>
      <c r="E7" s="40"/>
      <c r="F7" s="41"/>
      <c r="G7" s="110" t="s">
        <v>46</v>
      </c>
      <c r="H7" s="110"/>
      <c r="I7" s="40" t="e">
        <f>VLOOKUP(C4,' Certificates List-ALL'!3:65537,104)</f>
        <v>#N/A</v>
      </c>
      <c r="J7" s="41"/>
      <c r="K7" s="42"/>
    </row>
    <row r="8" spans="1:30" ht="60" customHeight="1" x14ac:dyDescent="0.3">
      <c r="A8" s="28" t="s">
        <v>6</v>
      </c>
      <c r="B8" s="107" t="s">
        <v>9</v>
      </c>
      <c r="C8" s="107"/>
      <c r="D8" s="107"/>
      <c r="E8" s="107"/>
      <c r="F8" s="28" t="s">
        <v>2</v>
      </c>
      <c r="G8" s="107" t="s">
        <v>0</v>
      </c>
      <c r="H8" s="107"/>
      <c r="I8" s="107" t="s">
        <v>10</v>
      </c>
      <c r="J8" s="107"/>
      <c r="K8" s="107"/>
    </row>
    <row r="9" spans="1:30" ht="44.25" customHeight="1" x14ac:dyDescent="0.3">
      <c r="A9" s="27">
        <v>1</v>
      </c>
      <c r="B9" s="112" t="s">
        <v>48</v>
      </c>
      <c r="C9" s="112"/>
      <c r="D9" s="112"/>
      <c r="E9" s="112"/>
      <c r="F9" s="21" t="e">
        <f>VLOOKUP(C4,' Certificates List-ALL'!3:65537,3)</f>
        <v>#N/A</v>
      </c>
      <c r="G9" s="111" t="e">
        <f>VLOOKUP(C4,' Certificates List-ALL'!3:65537,4)</f>
        <v>#N/A</v>
      </c>
      <c r="H9" s="111"/>
      <c r="I9" s="111" t="e">
        <f>VLOOKUP(C4,' Certificates List-ALL'!3:65537,5)</f>
        <v>#N/A</v>
      </c>
      <c r="J9" s="111"/>
      <c r="K9" s="29" t="e">
        <f ca="1">I9-M1</f>
        <v>#N/A</v>
      </c>
      <c r="Z9" s="6"/>
      <c r="AA9" s="6"/>
      <c r="AB9" s="6"/>
      <c r="AC9" s="6"/>
      <c r="AD9" s="6"/>
    </row>
    <row r="10" spans="1:30" ht="44.25" customHeight="1" x14ac:dyDescent="0.25">
      <c r="A10" s="27">
        <v>2</v>
      </c>
      <c r="B10" s="112" t="s">
        <v>47</v>
      </c>
      <c r="C10" s="112"/>
      <c r="D10" s="112"/>
      <c r="E10" s="112"/>
      <c r="F10" s="21" t="e">
        <f>VLOOKUP(C4,' Certificates List-ALL'!3:65537,6)</f>
        <v>#N/A</v>
      </c>
      <c r="G10" s="111" t="e">
        <f>VLOOKUP(C4,' Certificates List-ALL'!3:65537,7)</f>
        <v>#N/A</v>
      </c>
      <c r="H10" s="111"/>
      <c r="I10" s="111" t="e">
        <f>VLOOKUP(C4,' Certificates List-ALL'!3:65537,8)</f>
        <v>#N/A</v>
      </c>
      <c r="J10" s="111"/>
      <c r="K10" s="29" t="e">
        <f ca="1">I10-M1</f>
        <v>#N/A</v>
      </c>
      <c r="Z10" s="6"/>
      <c r="AA10" s="6"/>
      <c r="AB10" s="6"/>
      <c r="AC10" s="6"/>
      <c r="AD10" s="6"/>
    </row>
    <row r="11" spans="1:30" ht="44.25" customHeight="1" x14ac:dyDescent="0.25">
      <c r="A11" s="27">
        <v>3</v>
      </c>
      <c r="B11" s="112" t="s">
        <v>49</v>
      </c>
      <c r="C11" s="112"/>
      <c r="D11" s="112"/>
      <c r="E11" s="112"/>
      <c r="F11" s="21" t="e">
        <f>VLOOKUP(C4,' Certificates List-ALL'!3:65537,9)</f>
        <v>#N/A</v>
      </c>
      <c r="G11" s="111" t="e">
        <f>VLOOKUP(C4,' Certificates List-ALL'!3:65537,10)</f>
        <v>#N/A</v>
      </c>
      <c r="H11" s="111"/>
      <c r="I11" s="111" t="e">
        <f>VLOOKUP(C4,' Certificates List-ALL'!3:65537,11)</f>
        <v>#N/A</v>
      </c>
      <c r="J11" s="111"/>
      <c r="K11" s="29" t="e">
        <f ca="1">I11-M1</f>
        <v>#N/A</v>
      </c>
      <c r="Z11" s="6"/>
      <c r="AA11" s="6"/>
      <c r="AB11" s="6"/>
      <c r="AC11" s="6"/>
      <c r="AD11" s="6"/>
    </row>
    <row r="12" spans="1:30" ht="44.25" customHeight="1" x14ac:dyDescent="0.25">
      <c r="A12" s="27">
        <v>4</v>
      </c>
      <c r="B12" s="112" t="s">
        <v>50</v>
      </c>
      <c r="C12" s="112"/>
      <c r="D12" s="112"/>
      <c r="E12" s="112"/>
      <c r="F12" s="21" t="e">
        <f>VLOOKUP(C4,' Certificates List-ALL'!3:65537,12)</f>
        <v>#N/A</v>
      </c>
      <c r="G12" s="111" t="e">
        <f>VLOOKUP(C4,' Certificates List-ALL'!3:65537,13)</f>
        <v>#N/A</v>
      </c>
      <c r="H12" s="111"/>
      <c r="I12" s="111" t="e">
        <f>VLOOKUP(C4,' Certificates List-ALL'!3:65537,14)</f>
        <v>#N/A</v>
      </c>
      <c r="J12" s="111"/>
      <c r="K12" s="29" t="e">
        <f ca="1">I12-M1</f>
        <v>#N/A</v>
      </c>
      <c r="M12" s="8"/>
      <c r="Z12" s="6"/>
      <c r="AA12" s="6"/>
      <c r="AB12" s="6"/>
      <c r="AC12" s="6"/>
      <c r="AD12" s="6"/>
    </row>
    <row r="13" spans="1:30" ht="44.25" customHeight="1" x14ac:dyDescent="0.25">
      <c r="A13" s="27">
        <v>5</v>
      </c>
      <c r="B13" s="112" t="s">
        <v>58</v>
      </c>
      <c r="C13" s="112"/>
      <c r="D13" s="112"/>
      <c r="E13" s="112"/>
      <c r="F13" s="21" t="e">
        <f>VLOOKUP(C4,' Certificates List-ALL'!3:65537,15)</f>
        <v>#N/A</v>
      </c>
      <c r="G13" s="111" t="e">
        <f>VLOOKUP(C4,' Certificates List-ALL'!3:65537,16)</f>
        <v>#N/A</v>
      </c>
      <c r="H13" s="111"/>
      <c r="I13" s="111" t="e">
        <f>VLOOKUP(C4,' Certificates List-ALL'!3:65537,17)</f>
        <v>#N/A</v>
      </c>
      <c r="J13" s="111"/>
      <c r="K13" s="29" t="e">
        <f ca="1">I13-M1</f>
        <v>#N/A</v>
      </c>
      <c r="Z13" s="6"/>
      <c r="AA13" s="6"/>
      <c r="AB13" s="6"/>
      <c r="AC13" s="6"/>
      <c r="AD13" s="6"/>
    </row>
    <row r="14" spans="1:30" ht="44.25" customHeight="1" x14ac:dyDescent="0.25">
      <c r="A14" s="27">
        <v>6</v>
      </c>
      <c r="B14" s="112" t="s">
        <v>51</v>
      </c>
      <c r="C14" s="112"/>
      <c r="D14" s="112"/>
      <c r="E14" s="112"/>
      <c r="F14" s="21" t="e">
        <f>VLOOKUP(C4,' Certificates List-ALL'!3:65537,18)</f>
        <v>#N/A</v>
      </c>
      <c r="G14" s="111" t="e">
        <f>VLOOKUP(C4,' Certificates List-ALL'!3:65537,19)</f>
        <v>#N/A</v>
      </c>
      <c r="H14" s="111"/>
      <c r="I14" s="111" t="e">
        <f>VLOOKUP(C4,' Certificates List-ALL'!3:65537,20)</f>
        <v>#N/A</v>
      </c>
      <c r="J14" s="111"/>
      <c r="K14" s="29" t="e">
        <f ca="1">I14-M1</f>
        <v>#N/A</v>
      </c>
      <c r="Z14" s="6"/>
      <c r="AA14" s="6"/>
      <c r="AB14" s="6"/>
      <c r="AC14" s="6"/>
      <c r="AD14" s="6"/>
    </row>
    <row r="15" spans="1:30" ht="44.25" customHeight="1" x14ac:dyDescent="0.25">
      <c r="A15" s="27">
        <v>7</v>
      </c>
      <c r="B15" s="112" t="s">
        <v>52</v>
      </c>
      <c r="C15" s="112"/>
      <c r="D15" s="112"/>
      <c r="E15" s="112"/>
      <c r="F15" s="21" t="e">
        <f>VLOOKUP(C4,' Certificates List-ALL'!3:65537,21)</f>
        <v>#N/A</v>
      </c>
      <c r="G15" s="111" t="e">
        <f>VLOOKUP(C4,' Certificates List-ALL'!3:65537,22)</f>
        <v>#N/A</v>
      </c>
      <c r="H15" s="111"/>
      <c r="I15" s="111" t="e">
        <f>VLOOKUP(C4,' Certificates List-ALL'!3:65537,23)</f>
        <v>#N/A</v>
      </c>
      <c r="J15" s="111"/>
      <c r="K15" s="29" t="e">
        <f ca="1">I15-M1</f>
        <v>#N/A</v>
      </c>
      <c r="Z15" s="6"/>
      <c r="AA15" s="6"/>
      <c r="AB15" s="6"/>
      <c r="AC15" s="6"/>
      <c r="AD15" s="6"/>
    </row>
    <row r="16" spans="1:30" ht="44.25" customHeight="1" x14ac:dyDescent="0.25">
      <c r="A16" s="27">
        <v>8</v>
      </c>
      <c r="B16" s="112" t="s">
        <v>57</v>
      </c>
      <c r="C16" s="112"/>
      <c r="D16" s="112"/>
      <c r="E16" s="112"/>
      <c r="F16" s="21" t="e">
        <f>VLOOKUP(C4,' Certificates List-ALL'!3:65537,24)</f>
        <v>#N/A</v>
      </c>
      <c r="G16" s="111" t="e">
        <f>VLOOKUP(C4,' Certificates List-ALL'!3:65537,25)</f>
        <v>#N/A</v>
      </c>
      <c r="H16" s="111"/>
      <c r="I16" s="111" t="e">
        <f>VLOOKUP(C4,' Certificates List-ALL'!3:65537,26)</f>
        <v>#N/A</v>
      </c>
      <c r="J16" s="111"/>
      <c r="K16" s="29" t="e">
        <f ca="1">I16-M1</f>
        <v>#N/A</v>
      </c>
      <c r="Z16" s="6"/>
      <c r="AA16" s="6"/>
      <c r="AB16" s="6"/>
      <c r="AC16" s="6"/>
      <c r="AD16" s="6"/>
    </row>
    <row r="17" spans="1:30" ht="44.25" customHeight="1" x14ac:dyDescent="0.25">
      <c r="A17" s="27">
        <v>9</v>
      </c>
      <c r="B17" s="112" t="s">
        <v>54</v>
      </c>
      <c r="C17" s="112"/>
      <c r="D17" s="112"/>
      <c r="E17" s="112"/>
      <c r="F17" s="21" t="e">
        <f>VLOOKUP(C4,' Certificates List-ALL'!3:65537,27)</f>
        <v>#N/A</v>
      </c>
      <c r="G17" s="111" t="e">
        <f>VLOOKUP(C4,' Certificates List-ALL'!3:65537,28)</f>
        <v>#N/A</v>
      </c>
      <c r="H17" s="111"/>
      <c r="I17" s="111" t="e">
        <f>VLOOKUP(C4,' Certificates List-ALL'!3:65537,29)</f>
        <v>#N/A</v>
      </c>
      <c r="J17" s="111"/>
      <c r="K17" s="29" t="e">
        <f ca="1">I17-M1</f>
        <v>#N/A</v>
      </c>
      <c r="Z17" s="6"/>
      <c r="AA17" s="6"/>
      <c r="AB17" s="6"/>
      <c r="AC17" s="6"/>
      <c r="AD17" s="6"/>
    </row>
    <row r="18" spans="1:30" ht="44.25" customHeight="1" x14ac:dyDescent="0.25">
      <c r="A18" s="27">
        <v>10</v>
      </c>
      <c r="B18" s="112" t="s">
        <v>55</v>
      </c>
      <c r="C18" s="112"/>
      <c r="D18" s="112"/>
      <c r="E18" s="112"/>
      <c r="F18" s="21" t="e">
        <f>VLOOKUP(C4,' Certificates List-ALL'!3:65537,30)</f>
        <v>#N/A</v>
      </c>
      <c r="G18" s="111" t="e">
        <f>VLOOKUP(C4,' Certificates List-ALL'!3:65537,31)</f>
        <v>#N/A</v>
      </c>
      <c r="H18" s="111"/>
      <c r="I18" s="111" t="e">
        <f>VLOOKUP(C4,' Certificates List-ALL'!3:65537,32)</f>
        <v>#N/A</v>
      </c>
      <c r="J18" s="111"/>
      <c r="K18" s="29" t="e">
        <f ca="1">I18-M1</f>
        <v>#N/A</v>
      </c>
    </row>
    <row r="19" spans="1:30" ht="44.25" customHeight="1" x14ac:dyDescent="0.25">
      <c r="A19" s="27">
        <v>11</v>
      </c>
      <c r="B19" s="112" t="s">
        <v>56</v>
      </c>
      <c r="C19" s="112"/>
      <c r="D19" s="112"/>
      <c r="E19" s="112"/>
      <c r="F19" s="21" t="e">
        <f>VLOOKUP(C4,' Certificates List-ALL'!3:65537,33)</f>
        <v>#N/A</v>
      </c>
      <c r="G19" s="111" t="e">
        <f>VLOOKUP(C4,' Certificates List-ALL'!3:65537,34)</f>
        <v>#N/A</v>
      </c>
      <c r="H19" s="111"/>
      <c r="I19" s="111" t="e">
        <f>VLOOKUP(C4,' Certificates List-ALL'!3:65537,35)</f>
        <v>#N/A</v>
      </c>
      <c r="J19" s="111"/>
      <c r="K19" s="29" t="e">
        <f ca="1">I19-M1</f>
        <v>#N/A</v>
      </c>
    </row>
    <row r="20" spans="1:30" ht="44.25" customHeight="1" x14ac:dyDescent="0.25">
      <c r="A20" s="27">
        <v>12</v>
      </c>
      <c r="B20" s="112" t="s">
        <v>53</v>
      </c>
      <c r="C20" s="112"/>
      <c r="D20" s="112"/>
      <c r="E20" s="112"/>
      <c r="F20" s="21" t="e">
        <f>VLOOKUP(C4,' Certificates List-ALL'!3:65537,36)</f>
        <v>#N/A</v>
      </c>
      <c r="G20" s="111" t="e">
        <f>VLOOKUP(C4,' Certificates List-ALL'!3:65537,37)</f>
        <v>#N/A</v>
      </c>
      <c r="H20" s="111"/>
      <c r="I20" s="111" t="e">
        <f>VLOOKUP(C4,' Certificates List-ALL'!3:65537,38)</f>
        <v>#N/A</v>
      </c>
      <c r="J20" s="111"/>
      <c r="K20" s="29" t="e">
        <f ca="1">I20-M1</f>
        <v>#N/A</v>
      </c>
    </row>
    <row r="21" spans="1:30" ht="44.25" customHeight="1" x14ac:dyDescent="0.25">
      <c r="A21" s="27">
        <v>13</v>
      </c>
      <c r="B21" s="113" t="s">
        <v>63</v>
      </c>
      <c r="C21" s="113"/>
      <c r="D21" s="113"/>
      <c r="E21" s="113"/>
      <c r="F21" s="21" t="e">
        <f>VLOOKUP(C4,' Certificates List-ALL'!3:65537,39)</f>
        <v>#N/A</v>
      </c>
      <c r="G21" s="111" t="e">
        <f>VLOOKUP(C4,' Certificates List-ALL'!3:65537,40)</f>
        <v>#N/A</v>
      </c>
      <c r="H21" s="111"/>
      <c r="I21" s="111" t="e">
        <f>VLOOKUP(C4,' Certificates List-ALL'!3:65537,41)</f>
        <v>#N/A</v>
      </c>
      <c r="J21" s="111"/>
      <c r="K21" s="29" t="e">
        <f ca="1">I21-M1</f>
        <v>#N/A</v>
      </c>
    </row>
    <row r="22" spans="1:30" ht="44.25" customHeight="1" x14ac:dyDescent="0.25">
      <c r="A22" s="27">
        <v>14</v>
      </c>
      <c r="B22" s="113" t="s">
        <v>61</v>
      </c>
      <c r="C22" s="113"/>
      <c r="D22" s="113"/>
      <c r="E22" s="113"/>
      <c r="F22" s="21" t="e">
        <f>VLOOKUP(C4,' Certificates List-ALL'!3:65537,42)</f>
        <v>#N/A</v>
      </c>
      <c r="G22" s="111" t="e">
        <f>VLOOKUP(C4,' Certificates List-ALL'!3:65537,43)</f>
        <v>#N/A</v>
      </c>
      <c r="H22" s="111"/>
      <c r="I22" s="111" t="e">
        <f>VLOOKUP(C4,' Certificates List-ALL'!3:65537,44)</f>
        <v>#N/A</v>
      </c>
      <c r="J22" s="111"/>
      <c r="K22" s="29" t="e">
        <f ca="1">I22-M1</f>
        <v>#N/A</v>
      </c>
    </row>
    <row r="23" spans="1:30" ht="44.25" customHeight="1" x14ac:dyDescent="0.25">
      <c r="A23" s="27">
        <v>15</v>
      </c>
      <c r="B23" s="113" t="s">
        <v>62</v>
      </c>
      <c r="C23" s="113"/>
      <c r="D23" s="113"/>
      <c r="E23" s="113"/>
      <c r="F23" s="21" t="e">
        <f>VLOOKUP(C4,' Certificates List-ALL'!3:65537,45)</f>
        <v>#N/A</v>
      </c>
      <c r="G23" s="111" t="e">
        <f>VLOOKUP(C4,' Certificates List-ALL'!3:65537,46)</f>
        <v>#N/A</v>
      </c>
      <c r="H23" s="111"/>
      <c r="I23" s="111" t="e">
        <f>VLOOKUP(C4,' Certificates List-ALL'!3:65537,47)</f>
        <v>#N/A</v>
      </c>
      <c r="J23" s="111"/>
      <c r="K23" s="29" t="e">
        <f ca="1">I23-M1</f>
        <v>#N/A</v>
      </c>
    </row>
    <row r="24" spans="1:30" s="3" customFormat="1" ht="15" customHeight="1" x14ac:dyDescent="0.25">
      <c r="A24" s="5"/>
      <c r="B24" s="18"/>
      <c r="C24" s="18"/>
      <c r="D24" s="18"/>
      <c r="E24" s="5"/>
      <c r="F24" s="5"/>
      <c r="G24" s="5"/>
      <c r="H24" s="5"/>
      <c r="I24" s="5"/>
      <c r="J24" s="5"/>
      <c r="K24" s="12"/>
    </row>
    <row r="25" spans="1:30" ht="15" customHeight="1" x14ac:dyDescent="0.25">
      <c r="A25" s="5"/>
      <c r="B25" s="9"/>
      <c r="C25" s="17"/>
      <c r="D25" s="17"/>
      <c r="E25" s="17"/>
      <c r="F25" s="17"/>
      <c r="G25" s="17"/>
      <c r="H25" s="5"/>
      <c r="I25" s="5"/>
      <c r="J25" s="5"/>
      <c r="K25" s="12"/>
    </row>
    <row r="26" spans="1:30" ht="15" customHeight="1" x14ac:dyDescent="0.25">
      <c r="A26" s="5"/>
      <c r="B26" s="9"/>
      <c r="C26" s="17"/>
      <c r="D26" s="17"/>
      <c r="E26" s="17"/>
      <c r="F26" s="17"/>
      <c r="G26" s="17"/>
      <c r="H26" s="5"/>
      <c r="I26" s="5"/>
      <c r="J26" s="5"/>
      <c r="K26" s="12"/>
    </row>
    <row r="27" spans="1:30" ht="15" customHeight="1" x14ac:dyDescent="0.25">
      <c r="A27" s="5"/>
      <c r="B27" s="9"/>
      <c r="C27" s="17"/>
      <c r="D27" s="17"/>
      <c r="E27" s="17"/>
      <c r="F27" s="17"/>
      <c r="G27" s="17"/>
      <c r="H27" s="5"/>
      <c r="I27" s="5"/>
      <c r="J27" s="5"/>
      <c r="K27" s="12"/>
    </row>
    <row r="28" spans="1:30" ht="15" customHeight="1" x14ac:dyDescent="0.25">
      <c r="A28" s="5"/>
      <c r="B28" s="9"/>
      <c r="C28" s="17"/>
      <c r="D28" s="17"/>
      <c r="E28" s="17"/>
      <c r="F28" s="17"/>
      <c r="G28" s="17"/>
      <c r="H28" s="5"/>
      <c r="I28" s="5"/>
      <c r="J28" s="5"/>
      <c r="K28" s="12"/>
    </row>
    <row r="29" spans="1:30" ht="15" customHeight="1" x14ac:dyDescent="0.25">
      <c r="A29" s="5"/>
      <c r="B29" s="9"/>
      <c r="C29" s="17"/>
      <c r="D29" s="17"/>
      <c r="E29" s="17"/>
      <c r="F29" s="17"/>
      <c r="G29" s="17"/>
      <c r="H29" s="5"/>
      <c r="I29" s="5"/>
      <c r="J29" s="5"/>
      <c r="K29" s="12"/>
    </row>
    <row r="30" spans="1:30" ht="15" customHeight="1" x14ac:dyDescent="0.25">
      <c r="A30" s="5"/>
      <c r="B30" s="9"/>
      <c r="C30" s="17"/>
      <c r="D30" s="17"/>
      <c r="E30" s="17"/>
      <c r="F30" s="17"/>
      <c r="G30" s="17"/>
      <c r="H30" s="5"/>
      <c r="I30" s="5"/>
      <c r="J30" s="5"/>
      <c r="K30" s="12"/>
    </row>
    <row r="31" spans="1:30" ht="15" customHeight="1" x14ac:dyDescent="0.25">
      <c r="A31" s="5"/>
      <c r="B31" s="9"/>
      <c r="C31" s="17"/>
      <c r="D31" s="17"/>
      <c r="E31" s="17"/>
      <c r="F31" s="17"/>
      <c r="G31" s="17"/>
      <c r="H31" s="5"/>
      <c r="I31" s="5"/>
      <c r="J31" s="5"/>
      <c r="K31" s="12"/>
    </row>
    <row r="32" spans="1:30" ht="15" customHeight="1" x14ac:dyDescent="0.25">
      <c r="A32" s="5"/>
      <c r="B32" s="9"/>
      <c r="C32" s="9"/>
      <c r="D32" s="9"/>
      <c r="E32" s="9"/>
      <c r="F32" s="5"/>
      <c r="G32" s="5"/>
      <c r="H32" s="5"/>
      <c r="I32" s="5"/>
      <c r="J32" s="5"/>
      <c r="K32" s="12"/>
    </row>
    <row r="33" spans="1:11" ht="15" customHeight="1" x14ac:dyDescent="0.25">
      <c r="A33" s="5"/>
      <c r="B33" s="9"/>
      <c r="C33" s="9"/>
      <c r="D33" s="9"/>
      <c r="E33" s="9"/>
      <c r="F33" s="5"/>
      <c r="G33" s="5"/>
      <c r="H33" s="5"/>
      <c r="I33" s="5"/>
      <c r="J33" s="5"/>
      <c r="K33" s="12"/>
    </row>
    <row r="34" spans="1:11" ht="15" customHeight="1" x14ac:dyDescent="0.25">
      <c r="A34" s="5"/>
      <c r="B34" s="9"/>
      <c r="C34" s="9"/>
      <c r="D34" s="9"/>
      <c r="E34" s="9"/>
      <c r="F34" s="5"/>
      <c r="G34" s="5"/>
      <c r="H34" s="5"/>
      <c r="I34" s="5"/>
      <c r="J34" s="5"/>
      <c r="K34" s="12"/>
    </row>
    <row r="35" spans="1:11" ht="15" customHeight="1" x14ac:dyDescent="0.25">
      <c r="A35" s="5"/>
      <c r="B35" s="9"/>
      <c r="C35" s="9"/>
      <c r="D35" s="9"/>
      <c r="E35" s="9"/>
      <c r="F35" s="5"/>
      <c r="G35" s="5"/>
      <c r="H35" s="5"/>
      <c r="I35" s="5"/>
      <c r="J35" s="5"/>
      <c r="K35" s="12"/>
    </row>
    <row r="36" spans="1:11" ht="15" customHeight="1" x14ac:dyDescent="0.25">
      <c r="A36" s="5"/>
      <c r="B36" s="9"/>
      <c r="C36" s="9"/>
      <c r="D36" s="9"/>
      <c r="E36" s="9"/>
      <c r="F36" s="5"/>
      <c r="G36" s="5"/>
      <c r="H36" s="5"/>
      <c r="I36" s="5"/>
      <c r="J36" s="5"/>
      <c r="K36" s="12"/>
    </row>
    <row r="37" spans="1:11" ht="15" customHeight="1" x14ac:dyDescent="0.25">
      <c r="A37" s="5"/>
      <c r="B37" s="9"/>
      <c r="C37" s="9"/>
      <c r="D37" s="9"/>
      <c r="E37" s="9"/>
      <c r="F37" s="5"/>
      <c r="G37" s="5"/>
      <c r="H37" s="5"/>
      <c r="I37" s="5"/>
      <c r="J37" s="5"/>
      <c r="K37" s="12"/>
    </row>
    <row r="38" spans="1:11" ht="15" customHeight="1" x14ac:dyDescent="0.25">
      <c r="A38" s="5"/>
      <c r="B38" s="9"/>
      <c r="C38" s="9"/>
      <c r="D38" s="9"/>
      <c r="E38" s="9"/>
      <c r="F38" s="5"/>
      <c r="G38" s="5"/>
      <c r="H38" s="5"/>
      <c r="I38" s="5"/>
      <c r="J38" s="5"/>
      <c r="K38" s="12"/>
    </row>
    <row r="39" spans="1:11" ht="15" customHeight="1" x14ac:dyDescent="0.25">
      <c r="A39" s="5"/>
      <c r="B39" s="9"/>
      <c r="C39" s="9"/>
      <c r="D39" s="9"/>
      <c r="E39" s="9"/>
      <c r="F39" s="5"/>
      <c r="G39" s="5"/>
      <c r="H39" s="5"/>
      <c r="I39" s="5"/>
      <c r="J39" s="5"/>
      <c r="K39" s="12"/>
    </row>
    <row r="40" spans="1:11" ht="15" customHeight="1" x14ac:dyDescent="0.25">
      <c r="A40" s="5"/>
      <c r="B40" s="9"/>
      <c r="C40" s="9"/>
      <c r="D40" s="9"/>
      <c r="E40" s="9"/>
      <c r="F40" s="5"/>
      <c r="G40" s="5"/>
      <c r="H40" s="5"/>
      <c r="I40" s="5"/>
      <c r="J40" s="5"/>
      <c r="K40" s="12"/>
    </row>
    <row r="41" spans="1:11" ht="15" customHeight="1" x14ac:dyDescent="0.25">
      <c r="A41" s="5"/>
      <c r="B41" s="9"/>
      <c r="C41" s="9"/>
      <c r="D41" s="9"/>
      <c r="E41" s="9"/>
      <c r="F41" s="5"/>
      <c r="G41" s="5"/>
      <c r="H41" s="5"/>
      <c r="I41" s="5"/>
      <c r="J41" s="5"/>
      <c r="K41" s="12"/>
    </row>
    <row r="42" spans="1:11" ht="15" customHeight="1" x14ac:dyDescent="0.25">
      <c r="A42" s="5"/>
      <c r="B42" s="9"/>
      <c r="C42" s="9"/>
      <c r="D42" s="9"/>
      <c r="E42" s="9"/>
      <c r="F42" s="5"/>
      <c r="G42" s="5"/>
      <c r="H42" s="5"/>
      <c r="I42" s="5"/>
      <c r="J42" s="5"/>
      <c r="K42" s="12"/>
    </row>
    <row r="43" spans="1:11" ht="15" customHeight="1" x14ac:dyDescent="0.25">
      <c r="A43" s="5"/>
      <c r="B43" s="9"/>
      <c r="C43" s="9"/>
      <c r="D43" s="9"/>
      <c r="E43" s="9"/>
      <c r="F43" s="5"/>
      <c r="G43" s="5"/>
      <c r="H43" s="5"/>
      <c r="I43" s="5"/>
      <c r="J43" s="5"/>
      <c r="K43" s="12"/>
    </row>
    <row r="44" spans="1:11" ht="15" customHeight="1" x14ac:dyDescent="0.25">
      <c r="A44" s="5"/>
      <c r="B44" s="9"/>
      <c r="C44" s="9"/>
      <c r="D44" s="9"/>
      <c r="E44" s="9"/>
      <c r="F44" s="5"/>
      <c r="G44" s="5"/>
      <c r="H44" s="5"/>
      <c r="I44" s="5"/>
      <c r="J44" s="5"/>
      <c r="K44" s="12"/>
    </row>
    <row r="76" spans="10:11" ht="15" customHeight="1" x14ac:dyDescent="0.25">
      <c r="J76" s="13"/>
      <c r="K76" s="14"/>
    </row>
  </sheetData>
  <protectedRanges>
    <protectedRange sqref="C4" name="Range1_1"/>
  </protectedRanges>
  <mergeCells count="59">
    <mergeCell ref="B22:E22"/>
    <mergeCell ref="B23:E23"/>
    <mergeCell ref="G17:H17"/>
    <mergeCell ref="I17:J17"/>
    <mergeCell ref="G19:H19"/>
    <mergeCell ref="I19:J19"/>
    <mergeCell ref="G20:H20"/>
    <mergeCell ref="G23:H23"/>
    <mergeCell ref="I23:J23"/>
    <mergeCell ref="B19:E19"/>
    <mergeCell ref="B20:E20"/>
    <mergeCell ref="B21:E21"/>
    <mergeCell ref="I20:J20"/>
    <mergeCell ref="G21:H21"/>
    <mergeCell ref="I21:J21"/>
    <mergeCell ref="G22:H22"/>
    <mergeCell ref="I11:J11"/>
    <mergeCell ref="B10:E10"/>
    <mergeCell ref="G15:H15"/>
    <mergeCell ref="I15:J15"/>
    <mergeCell ref="B14:E14"/>
    <mergeCell ref="B15:E15"/>
    <mergeCell ref="G14:H14"/>
    <mergeCell ref="I14:J14"/>
    <mergeCell ref="G9:H9"/>
    <mergeCell ref="I9:J9"/>
    <mergeCell ref="G10:H10"/>
    <mergeCell ref="I10:J10"/>
    <mergeCell ref="B9:E9"/>
    <mergeCell ref="I22:J22"/>
    <mergeCell ref="B11:E11"/>
    <mergeCell ref="G13:H13"/>
    <mergeCell ref="I13:J13"/>
    <mergeCell ref="B12:E12"/>
    <mergeCell ref="B13:E13"/>
    <mergeCell ref="G12:H12"/>
    <mergeCell ref="I12:J12"/>
    <mergeCell ref="B16:E16"/>
    <mergeCell ref="B17:E17"/>
    <mergeCell ref="G16:H16"/>
    <mergeCell ref="G18:H18"/>
    <mergeCell ref="I18:J18"/>
    <mergeCell ref="I16:J16"/>
    <mergeCell ref="B18:E18"/>
    <mergeCell ref="G11:H11"/>
    <mergeCell ref="B8:E8"/>
    <mergeCell ref="I8:K8"/>
    <mergeCell ref="G6:H6"/>
    <mergeCell ref="I6:J6"/>
    <mergeCell ref="G7:H7"/>
    <mergeCell ref="G8:H8"/>
    <mergeCell ref="A1:E2"/>
    <mergeCell ref="F1:K1"/>
    <mergeCell ref="F2:K2"/>
    <mergeCell ref="A5:B5"/>
    <mergeCell ref="A3:K3"/>
    <mergeCell ref="I5:J5"/>
    <mergeCell ref="G5:H5"/>
    <mergeCell ref="C5:F5"/>
  </mergeCells>
  <conditionalFormatting sqref="O12">
    <cfRule type="iconSet" priority="126">
      <iconSet iconSet="3Arrows">
        <cfvo type="percent" val="0"/>
        <cfvo type="percent" val="33"/>
        <cfvo type="percent" val="67"/>
      </iconSet>
    </cfRule>
  </conditionalFormatting>
  <conditionalFormatting sqref="P9">
    <cfRule type="iconSet" priority="125">
      <iconSet iconSet="3TrafficLights2">
        <cfvo type="percent" val="0"/>
        <cfvo type="percent" val="33"/>
        <cfvo type="percent" val="67"/>
      </iconSet>
    </cfRule>
  </conditionalFormatting>
  <conditionalFormatting sqref="B9">
    <cfRule type="colorScale" priority="119">
      <colorScale>
        <cfvo type="num" val="0"/>
        <cfvo type="num" val="0"/>
        <color theme="1"/>
        <color theme="1"/>
      </colorScale>
    </cfRule>
  </conditionalFormatting>
  <conditionalFormatting sqref="B10:B23">
    <cfRule type="colorScale" priority="118">
      <colorScale>
        <cfvo type="num" val="0"/>
        <cfvo type="num" val="0"/>
        <color theme="1"/>
        <color theme="1"/>
      </colorScale>
    </cfRule>
  </conditionalFormatting>
  <conditionalFormatting sqref="I9:J9">
    <cfRule type="cellIs" dxfId="4" priority="84" operator="equal">
      <formula>0</formula>
    </cfRule>
  </conditionalFormatting>
  <conditionalFormatting sqref="I10:J16">
    <cfRule type="cellIs" dxfId="3" priority="19" operator="equal">
      <formula>0</formula>
    </cfRule>
  </conditionalFormatting>
  <conditionalFormatting sqref="F9:F23">
    <cfRule type="cellIs" dxfId="2" priority="17" operator="equal">
      <formula>0</formula>
    </cfRule>
  </conditionalFormatting>
  <conditionalFormatting sqref="G9:H23">
    <cfRule type="cellIs" dxfId="1" priority="10" operator="equal">
      <formula>0</formula>
    </cfRule>
  </conditionalFormatting>
  <conditionalFormatting sqref="I17:J23">
    <cfRule type="cellIs" dxfId="0" priority="8" operator="equal">
      <formula>0</formula>
    </cfRule>
  </conditionalFormatting>
  <conditionalFormatting sqref="K21:K23">
    <cfRule type="iconSet" priority="127">
      <iconSet>
        <cfvo type="percent" val="0"/>
        <cfvo type="num" val="2"/>
        <cfvo type="num" val="35"/>
      </iconSet>
    </cfRule>
  </conditionalFormatting>
  <conditionalFormatting sqref="K9:K20">
    <cfRule type="iconSet" priority="1">
      <iconSet>
        <cfvo type="percent" val="0"/>
        <cfvo type="num" val="2"/>
        <cfvo type="num" val="35"/>
      </iconSet>
    </cfRule>
  </conditionalFormatting>
  <pageMargins left="0.7" right="0.7" top="0.75" bottom="0.75" header="0.3" footer="0.3"/>
  <pageSetup paperSize="9" scale="60" orientation="portrait" r:id="rId1"/>
  <headerFooter>
    <oddHeader>&amp;C&amp;P/&amp;N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="85" zoomScaleNormal="85" zoomScaleSheetLayoutView="80" workbookViewId="0">
      <selection activeCell="F2" sqref="F2:J2"/>
    </sheetView>
  </sheetViews>
  <sheetFormatPr defaultColWidth="9.140625" defaultRowHeight="15" x14ac:dyDescent="0.25"/>
  <cols>
    <col min="1" max="1" width="4.42578125" style="58" customWidth="1"/>
    <col min="2" max="2" width="17" style="60" customWidth="1"/>
    <col min="3" max="4" width="9" style="50" customWidth="1"/>
    <col min="5" max="5" width="11.7109375" style="50" customWidth="1"/>
    <col min="6" max="6" width="11.28515625" style="50" customWidth="1"/>
    <col min="7" max="9" width="13.7109375" style="50" customWidth="1"/>
    <col min="10" max="10" width="9.42578125" style="50" customWidth="1"/>
    <col min="11" max="11" width="8" style="50" customWidth="1"/>
    <col min="12" max="12" width="9.5703125" style="50" customWidth="1"/>
    <col min="13" max="13" width="11.7109375" style="50" customWidth="1"/>
    <col min="14" max="14" width="13" style="50" customWidth="1"/>
    <col min="15" max="15" width="10.28515625" style="50" customWidth="1"/>
    <col min="16" max="16" width="11.140625" style="50" customWidth="1"/>
    <col min="17" max="17" width="11.7109375" style="50" customWidth="1"/>
    <col min="18" max="16384" width="9.140625" style="51"/>
  </cols>
  <sheetData>
    <row r="1" spans="1:17" s="49" customFormat="1" ht="20.45" customHeight="1" x14ac:dyDescent="0.3">
      <c r="A1" s="114"/>
      <c r="B1" s="115"/>
      <c r="C1" s="115"/>
      <c r="D1" s="115"/>
      <c r="E1" s="115"/>
      <c r="F1" s="120" t="s">
        <v>64</v>
      </c>
      <c r="G1" s="120"/>
      <c r="H1" s="120"/>
      <c r="I1" s="120"/>
      <c r="J1" s="121"/>
      <c r="K1" s="118" t="s">
        <v>68</v>
      </c>
      <c r="L1" s="118"/>
      <c r="M1" s="118"/>
      <c r="N1" s="118" t="s">
        <v>70</v>
      </c>
      <c r="O1" s="118"/>
      <c r="P1" s="118" t="s">
        <v>71</v>
      </c>
      <c r="Q1" s="118"/>
    </row>
    <row r="2" spans="1:17" s="49" customFormat="1" ht="20.45" customHeight="1" x14ac:dyDescent="0.3">
      <c r="A2" s="116"/>
      <c r="B2" s="117"/>
      <c r="C2" s="117"/>
      <c r="D2" s="117"/>
      <c r="E2" s="117"/>
      <c r="F2" s="90" t="s">
        <v>67</v>
      </c>
      <c r="G2" s="90"/>
      <c r="H2" s="90"/>
      <c r="I2" s="90"/>
      <c r="J2" s="91"/>
      <c r="K2" s="118" t="s">
        <v>69</v>
      </c>
      <c r="L2" s="118"/>
      <c r="M2" s="118"/>
      <c r="N2" s="118">
        <v>2</v>
      </c>
      <c r="O2" s="118"/>
      <c r="P2" s="119">
        <v>42231</v>
      </c>
      <c r="Q2" s="118"/>
    </row>
    <row r="3" spans="1:17" s="54" customFormat="1" ht="50.25" customHeight="1" x14ac:dyDescent="0.2">
      <c r="A3" s="52" t="s">
        <v>6</v>
      </c>
      <c r="B3" s="52" t="s">
        <v>1</v>
      </c>
      <c r="C3" s="53" t="s">
        <v>48</v>
      </c>
      <c r="D3" s="53" t="s">
        <v>47</v>
      </c>
      <c r="E3" s="53" t="s">
        <v>49</v>
      </c>
      <c r="F3" s="53" t="s">
        <v>50</v>
      </c>
      <c r="G3" s="53" t="s">
        <v>58</v>
      </c>
      <c r="H3" s="53" t="s">
        <v>51</v>
      </c>
      <c r="I3" s="53" t="s">
        <v>52</v>
      </c>
      <c r="J3" s="53" t="s">
        <v>57</v>
      </c>
      <c r="K3" s="53" t="s">
        <v>54</v>
      </c>
      <c r="L3" s="53" t="s">
        <v>55</v>
      </c>
      <c r="M3" s="53" t="s">
        <v>56</v>
      </c>
      <c r="N3" s="53" t="s">
        <v>53</v>
      </c>
      <c r="O3" s="53" t="s">
        <v>63</v>
      </c>
      <c r="P3" s="53" t="s">
        <v>61</v>
      </c>
      <c r="Q3" s="53" t="s">
        <v>62</v>
      </c>
    </row>
    <row r="4" spans="1:17" s="58" customFormat="1" x14ac:dyDescent="0.25">
      <c r="A4" s="55">
        <v>1</v>
      </c>
      <c r="B4" s="56" t="s">
        <v>4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</row>
    <row r="5" spans="1:17" x14ac:dyDescent="0.25">
      <c r="A5" s="55">
        <v>2</v>
      </c>
      <c r="B5" s="56" t="s">
        <v>12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</row>
    <row r="6" spans="1:17" x14ac:dyDescent="0.25">
      <c r="A6" s="55">
        <v>3</v>
      </c>
      <c r="B6" s="56" t="s">
        <v>5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</row>
    <row r="7" spans="1:17" x14ac:dyDescent="0.25">
      <c r="A7" s="55">
        <v>4</v>
      </c>
      <c r="B7" s="56" t="s">
        <v>40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</row>
    <row r="8" spans="1:17" x14ac:dyDescent="0.25">
      <c r="A8" s="55">
        <v>5</v>
      </c>
      <c r="B8" s="56" t="s">
        <v>41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</row>
    <row r="9" spans="1:17" x14ac:dyDescent="0.25">
      <c r="A9" s="55">
        <v>6</v>
      </c>
      <c r="B9" s="56" t="s">
        <v>13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</row>
    <row r="10" spans="1:17" x14ac:dyDescent="0.25">
      <c r="A10" s="55">
        <v>7</v>
      </c>
      <c r="B10" s="56" t="s">
        <v>14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</row>
    <row r="11" spans="1:17" x14ac:dyDescent="0.25">
      <c r="A11" s="55">
        <v>8</v>
      </c>
      <c r="B11" s="56" t="s">
        <v>15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</row>
    <row r="12" spans="1:17" x14ac:dyDescent="0.25">
      <c r="A12" s="55">
        <v>9</v>
      </c>
      <c r="B12" s="56" t="s">
        <v>16</v>
      </c>
      <c r="C12" s="57"/>
      <c r="D12" s="59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</row>
    <row r="13" spans="1:17" x14ac:dyDescent="0.25">
      <c r="A13" s="55">
        <v>10</v>
      </c>
      <c r="B13" s="56" t="s">
        <v>17</v>
      </c>
      <c r="C13" s="57"/>
      <c r="D13" s="59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</row>
    <row r="14" spans="1:17" x14ac:dyDescent="0.25">
      <c r="A14" s="55">
        <v>11</v>
      </c>
      <c r="B14" s="56" t="s">
        <v>18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</row>
    <row r="15" spans="1:17" x14ac:dyDescent="0.25">
      <c r="A15" s="55">
        <v>12</v>
      </c>
      <c r="B15" s="56" t="s">
        <v>19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</row>
    <row r="16" spans="1:17" x14ac:dyDescent="0.25">
      <c r="A16" s="55">
        <v>13</v>
      </c>
      <c r="B16" s="56" t="s">
        <v>20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</row>
    <row r="17" spans="1:17" x14ac:dyDescent="0.25">
      <c r="A17" s="55">
        <v>14</v>
      </c>
      <c r="B17" s="56" t="s">
        <v>21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</row>
    <row r="18" spans="1:17" x14ac:dyDescent="0.25">
      <c r="A18" s="55">
        <v>15</v>
      </c>
      <c r="B18" s="56" t="s">
        <v>22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</row>
    <row r="19" spans="1:17" x14ac:dyDescent="0.25">
      <c r="A19" s="55">
        <v>16</v>
      </c>
      <c r="B19" s="56" t="s">
        <v>23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</row>
    <row r="20" spans="1:17" x14ac:dyDescent="0.25">
      <c r="A20" s="55">
        <v>17</v>
      </c>
      <c r="B20" s="56" t="s">
        <v>24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</row>
    <row r="21" spans="1:17" x14ac:dyDescent="0.25">
      <c r="A21" s="55">
        <v>18</v>
      </c>
      <c r="B21" s="56" t="s">
        <v>25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</row>
    <row r="22" spans="1:17" x14ac:dyDescent="0.25">
      <c r="A22" s="55">
        <v>19</v>
      </c>
      <c r="B22" s="56" t="s">
        <v>26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</row>
    <row r="23" spans="1:17" x14ac:dyDescent="0.25">
      <c r="A23" s="55">
        <v>20</v>
      </c>
      <c r="B23" s="56" t="s">
        <v>27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</row>
    <row r="24" spans="1:17" x14ac:dyDescent="0.25">
      <c r="A24" s="55">
        <v>21</v>
      </c>
      <c r="B24" s="56" t="s">
        <v>28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</row>
    <row r="25" spans="1:17" x14ac:dyDescent="0.25">
      <c r="A25" s="55">
        <v>22</v>
      </c>
      <c r="B25" s="56" t="s">
        <v>29</v>
      </c>
      <c r="C25" s="57"/>
      <c r="D25" s="59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</row>
    <row r="26" spans="1:17" x14ac:dyDescent="0.25">
      <c r="A26" s="55">
        <v>23</v>
      </c>
      <c r="B26" s="56" t="s">
        <v>30</v>
      </c>
      <c r="C26" s="57"/>
      <c r="D26" s="57"/>
      <c r="E26" s="57"/>
      <c r="F26" s="59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</row>
    <row r="27" spans="1:17" x14ac:dyDescent="0.25">
      <c r="A27" s="55">
        <v>24</v>
      </c>
      <c r="B27" s="56" t="s">
        <v>31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</row>
    <row r="28" spans="1:17" x14ac:dyDescent="0.25">
      <c r="A28" s="55">
        <v>25</v>
      </c>
      <c r="B28" s="56" t="s">
        <v>32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</row>
    <row r="29" spans="1:17" x14ac:dyDescent="0.25">
      <c r="A29" s="55">
        <v>26</v>
      </c>
      <c r="B29" s="56" t="s">
        <v>33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</row>
    <row r="30" spans="1:17" x14ac:dyDescent="0.25">
      <c r="A30" s="55">
        <v>27</v>
      </c>
      <c r="B30" s="56" t="s">
        <v>34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</row>
    <row r="31" spans="1:17" x14ac:dyDescent="0.25">
      <c r="A31" s="55">
        <v>28</v>
      </c>
      <c r="B31" s="56" t="s">
        <v>35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</row>
    <row r="32" spans="1:17" x14ac:dyDescent="0.25">
      <c r="A32" s="55">
        <v>29</v>
      </c>
      <c r="B32" s="56" t="s">
        <v>37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</row>
    <row r="33" spans="1:17" x14ac:dyDescent="0.25">
      <c r="A33" s="55">
        <v>30</v>
      </c>
      <c r="B33" s="56" t="s">
        <v>38</v>
      </c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</row>
    <row r="34" spans="1:17" x14ac:dyDescent="0.25">
      <c r="A34" s="55">
        <v>31</v>
      </c>
      <c r="B34" s="56" t="s">
        <v>39</v>
      </c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</row>
    <row r="35" spans="1:17" x14ac:dyDescent="0.25">
      <c r="A35" s="55">
        <v>32</v>
      </c>
      <c r="B35" s="56" t="s">
        <v>36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</sheetData>
  <mergeCells count="9">
    <mergeCell ref="P1:Q1"/>
    <mergeCell ref="P2:Q2"/>
    <mergeCell ref="F1:J1"/>
    <mergeCell ref="F2:J2"/>
    <mergeCell ref="A1:E2"/>
    <mergeCell ref="K1:M1"/>
    <mergeCell ref="K2:M2"/>
    <mergeCell ref="N1:O1"/>
    <mergeCell ref="N2:O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headerFooter>
    <oddHeader>&amp;C&amp;"-,Bold"&amp;14&amp;P/&amp;N</oddHeader>
    <oddFooter>&amp;L&amp;D&amp;C&amp;P / &amp;N&amp;RPrepared By Operations Department</oddFooter>
  </headerFooter>
  <colBreaks count="1" manualBreakCount="1">
    <brk id="10" min="2" max="3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 Certificates List-ALL</vt:lpstr>
      <vt:lpstr> Certificates List-Individual </vt:lpstr>
      <vt:lpstr>Status Report</vt:lpstr>
      <vt:lpstr>' Certificates List-Individual '!Print_Area</vt:lpstr>
      <vt:lpstr>'Status Report'!Print_Titles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2015-10-19T09:00:26Z</dcterms:modified>
</cp:coreProperties>
</file>