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D1FFA32DF8960B/Documents/"/>
    </mc:Choice>
  </mc:AlternateContent>
  <xr:revisionPtr revIDLastSave="588" documentId="8_{4D458588-05F5-4163-8EC8-423A12870539}" xr6:coauthVersionLast="47" xr6:coauthVersionMax="47" xr10:uidLastSave="{1277AB4B-A900-4A3B-972B-60F4839626DA}"/>
  <bookViews>
    <workbookView xWindow="-120" yWindow="-120" windowWidth="20730" windowHeight="110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I10" i="2"/>
  <c r="I9" i="2"/>
  <c r="I12" i="2" s="1"/>
  <c r="I14" i="2" s="1"/>
  <c r="I7" i="2"/>
  <c r="F10" i="2"/>
  <c r="F9" i="2"/>
  <c r="F12" i="2" s="1"/>
  <c r="F14" i="2" s="1"/>
  <c r="F17" i="2" s="1"/>
  <c r="F7" i="2"/>
  <c r="I15" i="2" l="1"/>
  <c r="I16" i="2" s="1"/>
  <c r="I17" i="2"/>
  <c r="F16" i="2"/>
  <c r="F18" i="2" s="1"/>
  <c r="I18" i="2" l="1"/>
</calcChain>
</file>

<file path=xl/sharedStrings.xml><?xml version="1.0" encoding="utf-8"?>
<sst xmlns="http://schemas.openxmlformats.org/spreadsheetml/2006/main" count="60" uniqueCount="39">
  <si>
    <t>UP TO RS 2.50 LAKHS</t>
  </si>
  <si>
    <t>Nil</t>
  </si>
  <si>
    <t>1000001 and above</t>
  </si>
  <si>
    <t>Income Tax Slab (New Tax Regime)</t>
  </si>
  <si>
    <t xml:space="preserve"> Up to Rs. 3 Lakhs  </t>
  </si>
  <si>
    <t>1500001 and above</t>
  </si>
  <si>
    <t>Income Tax Slab (Old Tax Regime)</t>
  </si>
  <si>
    <t>name</t>
  </si>
  <si>
    <t>age</t>
  </si>
  <si>
    <t>investment</t>
  </si>
  <si>
    <t>nps</t>
  </si>
  <si>
    <t>medical premium</t>
  </si>
  <si>
    <t>education loan</t>
  </si>
  <si>
    <t xml:space="preserve">donation </t>
  </si>
  <si>
    <t>interest</t>
  </si>
  <si>
    <t>tax%</t>
  </si>
  <si>
    <t>TAX AMOUNT</t>
  </si>
  <si>
    <t>SURCHARGE</t>
  </si>
  <si>
    <t>INCOME AFTER TAX</t>
  </si>
  <si>
    <t>below 60</t>
  </si>
  <si>
    <t>above 60</t>
  </si>
  <si>
    <t>donation</t>
  </si>
  <si>
    <t>interest on s/a</t>
  </si>
  <si>
    <t>deducation</t>
  </si>
  <si>
    <t>exemption</t>
  </si>
  <si>
    <t>taxable income</t>
  </si>
  <si>
    <t>deduction</t>
  </si>
  <si>
    <t>Total income</t>
  </si>
  <si>
    <t>Surcharge Rates</t>
  </si>
  <si>
    <t>* Surcharge of 10%</t>
  </si>
  <si>
    <t>* Surcharge of 15%</t>
  </si>
  <si>
    <t>* Surcharge of 25%</t>
  </si>
  <si>
    <t>* Surcharge Of 37% For Income Above 5 Crores</t>
  </si>
  <si>
    <t>new</t>
  </si>
  <si>
    <t>Old Tax Regima</t>
  </si>
  <si>
    <t>New Tax Regime</t>
  </si>
  <si>
    <t>Anubhav</t>
  </si>
  <si>
    <t xml:space="preserve"> medical premium</t>
  </si>
  <si>
    <t>INCOME TAX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</si>
</sst>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0"/>
      <name val="Arial Rounded MT Bold"/>
      <family val="2"/>
    </font>
    <font>
      <sz val="8"/>
      <color theme="0"/>
      <name val="Arial Rounded MT Bold"/>
      <family val="2"/>
    </font>
    <font>
      <sz val="8"/>
      <color theme="3" tint="-0.249977111117893"/>
      <name val="Arial"/>
      <family val="2"/>
    </font>
    <font>
      <sz val="9"/>
      <color theme="3" tint="-0.249977111117893"/>
      <name val="Calibri"/>
      <family val="2"/>
      <scheme val="minor"/>
    </font>
    <font>
      <sz val="9"/>
      <name val="Arial Rounded MT Bold"/>
      <family val="2"/>
    </font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0" borderId="10" xfId="0" applyBorder="1"/>
    <xf numFmtId="0" fontId="0" fillId="4" borderId="1" xfId="0" applyFill="1" applyBorder="1"/>
    <xf numFmtId="9" fontId="0" fillId="3" borderId="1" xfId="0" applyNumberForma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9" fontId="3" fillId="3" borderId="6" xfId="0" applyNumberFormat="1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3" xfId="0" applyFill="1" applyBorder="1"/>
    <xf numFmtId="9" fontId="0" fillId="3" borderId="1" xfId="1" applyFont="1" applyFill="1" applyBorder="1" applyAlignment="1">
      <alignment horizontal="right"/>
    </xf>
    <xf numFmtId="9" fontId="4" fillId="3" borderId="9" xfId="0" applyNumberFormat="1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0" fillId="5" borderId="0" xfId="0" applyFill="1"/>
    <xf numFmtId="0" fontId="10" fillId="5" borderId="0" xfId="0" applyFont="1" applyFill="1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38DE1"/>
      <color rgb="FFE038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F4C0-E61E-49DB-833D-40127640386C}">
  <dimension ref="C2:M31"/>
  <sheetViews>
    <sheetView tabSelected="1" topLeftCell="E1" zoomScale="110" zoomScaleNormal="110" workbookViewId="0">
      <selection activeCell="G22" sqref="G22"/>
    </sheetView>
  </sheetViews>
  <sheetFormatPr defaultRowHeight="15" x14ac:dyDescent="0.25"/>
  <cols>
    <col min="1" max="1" width="12.42578125" customWidth="1"/>
    <col min="3" max="3" width="33" customWidth="1"/>
    <col min="5" max="5" width="17.85546875" customWidth="1"/>
    <col min="8" max="8" width="18.42578125" customWidth="1"/>
    <col min="9" max="9" width="17.140625" customWidth="1"/>
    <col min="10" max="10" width="7.7109375" customWidth="1"/>
    <col min="11" max="11" width="19.7109375" customWidth="1"/>
    <col min="12" max="12" width="11.140625" customWidth="1"/>
    <col min="13" max="13" width="22.85546875" customWidth="1"/>
  </cols>
  <sheetData>
    <row r="2" spans="3:12" ht="21" x14ac:dyDescent="0.35">
      <c r="C2" s="27" t="s">
        <v>38</v>
      </c>
      <c r="E2" s="31" t="s">
        <v>34</v>
      </c>
      <c r="F2" s="31"/>
      <c r="H2" s="31" t="s">
        <v>35</v>
      </c>
      <c r="I2" s="31"/>
    </row>
    <row r="3" spans="3:12" x14ac:dyDescent="0.25">
      <c r="E3" s="1" t="s">
        <v>7</v>
      </c>
      <c r="F3" s="1" t="s">
        <v>36</v>
      </c>
      <c r="H3" s="1" t="s">
        <v>7</v>
      </c>
      <c r="I3" s="1" t="s">
        <v>36</v>
      </c>
      <c r="K3" s="6" t="s">
        <v>37</v>
      </c>
      <c r="L3" s="6"/>
    </row>
    <row r="4" spans="3:12" x14ac:dyDescent="0.25">
      <c r="E4" s="2" t="s">
        <v>8</v>
      </c>
      <c r="F4" s="2">
        <v>25</v>
      </c>
      <c r="H4" s="2" t="s">
        <v>8</v>
      </c>
      <c r="I4" s="2">
        <v>65</v>
      </c>
      <c r="K4" s="2" t="s">
        <v>19</v>
      </c>
      <c r="L4" s="2">
        <v>25000</v>
      </c>
    </row>
    <row r="5" spans="3:12" x14ac:dyDescent="0.25">
      <c r="E5" s="2" t="s">
        <v>9</v>
      </c>
      <c r="F5" s="2">
        <v>15000</v>
      </c>
      <c r="H5" s="2" t="s">
        <v>9</v>
      </c>
      <c r="I5" s="2">
        <v>20000</v>
      </c>
      <c r="K5" s="2" t="s">
        <v>20</v>
      </c>
      <c r="L5" s="2">
        <v>50000</v>
      </c>
    </row>
    <row r="6" spans="3:12" x14ac:dyDescent="0.25">
      <c r="E6" s="2" t="s">
        <v>10</v>
      </c>
      <c r="F6" s="2">
        <v>50000</v>
      </c>
      <c r="H6" s="2" t="s">
        <v>10</v>
      </c>
      <c r="I6" s="2">
        <v>50000</v>
      </c>
    </row>
    <row r="7" spans="3:12" x14ac:dyDescent="0.25">
      <c r="E7" s="2" t="s">
        <v>11</v>
      </c>
      <c r="F7" s="2">
        <f>IF(F4&lt;=60,L4,IF(F4&gt;60,L5,0))</f>
        <v>25000</v>
      </c>
      <c r="H7" s="2" t="s">
        <v>11</v>
      </c>
      <c r="I7" s="2">
        <f>IF(I4&lt;=60,L4,IF(I4&gt;60,L5,0))</f>
        <v>50000</v>
      </c>
    </row>
    <row r="8" spans="3:12" x14ac:dyDescent="0.25">
      <c r="E8" s="2" t="s">
        <v>12</v>
      </c>
      <c r="F8" s="2">
        <v>0</v>
      </c>
      <c r="H8" s="2" t="s">
        <v>12</v>
      </c>
      <c r="I8" s="2">
        <v>0</v>
      </c>
      <c r="K8" s="6" t="s">
        <v>21</v>
      </c>
      <c r="L8" s="6"/>
    </row>
    <row r="9" spans="3:12" x14ac:dyDescent="0.25">
      <c r="E9" s="2" t="s">
        <v>13</v>
      </c>
      <c r="F9" s="2">
        <f>IF(F4&lt;60,C8*L9,C8*L10)</f>
        <v>0</v>
      </c>
      <c r="H9" s="2" t="s">
        <v>13</v>
      </c>
      <c r="I9" s="2">
        <f>IF(I4&lt;60,C8*L9,C8*L10)</f>
        <v>0</v>
      </c>
      <c r="K9" s="2" t="s">
        <v>19</v>
      </c>
      <c r="L9" s="7">
        <v>0.5</v>
      </c>
    </row>
    <row r="10" spans="3:12" x14ac:dyDescent="0.25">
      <c r="E10" s="2" t="s">
        <v>14</v>
      </c>
      <c r="F10" s="2">
        <f>IF(F4&lt;60,L14,L15)</f>
        <v>10000</v>
      </c>
      <c r="H10" s="2" t="s">
        <v>14</v>
      </c>
      <c r="I10" s="2">
        <f>IF(I4&lt;60,L14,L15)</f>
        <v>50000</v>
      </c>
      <c r="K10" s="2" t="s">
        <v>20</v>
      </c>
      <c r="L10" s="7">
        <v>1</v>
      </c>
    </row>
    <row r="11" spans="3:12" x14ac:dyDescent="0.25">
      <c r="E11" s="3" t="s">
        <v>27</v>
      </c>
      <c r="F11" s="2">
        <v>8000000</v>
      </c>
      <c r="H11" s="3" t="s">
        <v>27</v>
      </c>
      <c r="I11" s="2">
        <v>8000000</v>
      </c>
    </row>
    <row r="12" spans="3:12" x14ac:dyDescent="0.25">
      <c r="E12" s="2" t="s">
        <v>26</v>
      </c>
      <c r="F12" s="21">
        <f>SUM(F5:F10)</f>
        <v>100000</v>
      </c>
      <c r="G12" s="5"/>
      <c r="H12" s="2" t="s">
        <v>23</v>
      </c>
      <c r="I12" s="2">
        <f>SUM(I5:I10)</f>
        <v>170000</v>
      </c>
    </row>
    <row r="13" spans="3:12" x14ac:dyDescent="0.25">
      <c r="E13" s="4" t="s">
        <v>24</v>
      </c>
      <c r="F13" s="22">
        <v>500000</v>
      </c>
      <c r="G13" s="5"/>
      <c r="H13" s="2" t="s">
        <v>24</v>
      </c>
      <c r="I13" s="2">
        <v>500000</v>
      </c>
      <c r="K13" s="30" t="s">
        <v>22</v>
      </c>
      <c r="L13" s="30"/>
    </row>
    <row r="14" spans="3:12" x14ac:dyDescent="0.25">
      <c r="E14" s="4" t="s">
        <v>25</v>
      </c>
      <c r="F14" s="2">
        <f>F11-F12-F13</f>
        <v>7400000</v>
      </c>
      <c r="H14" s="2" t="s">
        <v>25</v>
      </c>
      <c r="I14" s="2">
        <f>I11-I12-I13</f>
        <v>7330000</v>
      </c>
      <c r="K14" s="2" t="s">
        <v>19</v>
      </c>
      <c r="L14" s="2">
        <v>10000</v>
      </c>
    </row>
    <row r="15" spans="3:12" x14ac:dyDescent="0.25">
      <c r="E15" s="2" t="s">
        <v>15</v>
      </c>
      <c r="F15" s="2">
        <f>IF($G$21="old",IF(F14&lt;K20,"0%",IF(F14&lt;K21,"5%",IF(F14&lt;10000001,"20%","30%"))),0)</f>
        <v>0</v>
      </c>
      <c r="H15" s="2" t="s">
        <v>15</v>
      </c>
      <c r="I15" s="23" t="str">
        <f>IF($G$21="new",IF(I14&lt;300000,"0",IF(I14&lt;600000,"5%",IF(I14&lt;900000,"10%",IF(I14&lt;1200000,"15%",IF(1500000,"15%",IF(I14&gt;1500001,"30%")))))),0)</f>
        <v>15%</v>
      </c>
      <c r="K15" s="2" t="s">
        <v>20</v>
      </c>
      <c r="L15" s="2">
        <v>50000</v>
      </c>
    </row>
    <row r="16" spans="3:12" x14ac:dyDescent="0.25">
      <c r="E16" s="2" t="s">
        <v>16</v>
      </c>
      <c r="F16" s="2">
        <f>F14*F15</f>
        <v>0</v>
      </c>
      <c r="H16" s="2" t="s">
        <v>16</v>
      </c>
      <c r="I16" s="2">
        <f>I14*I15</f>
        <v>1099500</v>
      </c>
    </row>
    <row r="17" spans="5:13" ht="15.75" thickBot="1" x14ac:dyDescent="0.3">
      <c r="E17" s="2" t="s">
        <v>17</v>
      </c>
      <c r="F17" s="2">
        <f>IF(F14&lt;L26,0%*F14,IF(F14&lt;L27,10%*F14,IF(F14&lt;L28,15%*F14,IF(F14&lt;50000001,25%*F14,37%*F14))))</f>
        <v>740000</v>
      </c>
      <c r="H17" s="2" t="s">
        <v>17</v>
      </c>
      <c r="I17" s="2">
        <f>IF(I14&lt;L26,0%*I14,IF(I14&lt;L27,10%*I14,IF(I17&lt;L28,15%*I14,IF(I14&lt;50000001,25%*I1437%*I14))))</f>
        <v>733000</v>
      </c>
    </row>
    <row r="18" spans="5:13" x14ac:dyDescent="0.25">
      <c r="E18" s="2" t="s">
        <v>18</v>
      </c>
      <c r="F18" s="2">
        <f>F11-F16-F17</f>
        <v>7260000</v>
      </c>
      <c r="H18" s="2" t="s">
        <v>18</v>
      </c>
      <c r="I18" s="2">
        <f>I11-I16-I17</f>
        <v>6167500</v>
      </c>
      <c r="K18" s="32" t="s">
        <v>6</v>
      </c>
      <c r="L18" s="33"/>
      <c r="M18" s="34"/>
    </row>
    <row r="19" spans="5:13" x14ac:dyDescent="0.25">
      <c r="K19" s="35" t="s">
        <v>0</v>
      </c>
      <c r="L19" s="36"/>
      <c r="M19" s="10" t="s">
        <v>1</v>
      </c>
    </row>
    <row r="20" spans="5:13" x14ac:dyDescent="0.25">
      <c r="K20" s="8">
        <v>250001</v>
      </c>
      <c r="L20" s="9">
        <v>500000</v>
      </c>
      <c r="M20" s="11">
        <v>0.05</v>
      </c>
    </row>
    <row r="21" spans="5:13" x14ac:dyDescent="0.25">
      <c r="G21" s="26" t="s">
        <v>33</v>
      </c>
      <c r="K21" s="8">
        <v>500001</v>
      </c>
      <c r="L21" s="9">
        <v>1000000</v>
      </c>
      <c r="M21" s="11">
        <v>0.2</v>
      </c>
    </row>
    <row r="22" spans="5:13" ht="15.75" thickBot="1" x14ac:dyDescent="0.3">
      <c r="K22" s="37" t="s">
        <v>2</v>
      </c>
      <c r="L22" s="38"/>
      <c r="M22" s="24">
        <v>0.3</v>
      </c>
    </row>
    <row r="24" spans="5:13" ht="15.75" thickBot="1" x14ac:dyDescent="0.3"/>
    <row r="25" spans="5:13" ht="15.75" thickBot="1" x14ac:dyDescent="0.3">
      <c r="G25" s="39" t="s">
        <v>3</v>
      </c>
      <c r="H25" s="40"/>
      <c r="I25" s="41"/>
      <c r="K25" s="47" t="s">
        <v>28</v>
      </c>
      <c r="L25" s="48"/>
      <c r="M25" s="49"/>
    </row>
    <row r="26" spans="5:13" x14ac:dyDescent="0.25">
      <c r="G26" s="42" t="s">
        <v>4</v>
      </c>
      <c r="H26" s="43"/>
      <c r="I26" s="19" t="s">
        <v>1</v>
      </c>
      <c r="K26" s="12" t="s">
        <v>29</v>
      </c>
      <c r="L26" s="15">
        <v>5000001</v>
      </c>
      <c r="M26" s="16">
        <v>10000000</v>
      </c>
    </row>
    <row r="27" spans="5:13" x14ac:dyDescent="0.25">
      <c r="G27" s="17">
        <v>300001</v>
      </c>
      <c r="H27" s="18">
        <v>600000</v>
      </c>
      <c r="I27" s="20">
        <v>0.05</v>
      </c>
      <c r="K27" s="13" t="s">
        <v>30</v>
      </c>
      <c r="L27" s="13">
        <v>10000001</v>
      </c>
      <c r="M27" s="14">
        <v>20000000</v>
      </c>
    </row>
    <row r="28" spans="5:13" x14ac:dyDescent="0.25">
      <c r="G28" s="17">
        <v>600001</v>
      </c>
      <c r="H28" s="18">
        <v>900000</v>
      </c>
      <c r="I28" s="20">
        <v>0.1</v>
      </c>
      <c r="K28" s="12" t="s">
        <v>31</v>
      </c>
      <c r="L28" s="13">
        <v>20000001</v>
      </c>
      <c r="M28" s="14">
        <v>50000000</v>
      </c>
    </row>
    <row r="29" spans="5:13" ht="15.75" thickBot="1" x14ac:dyDescent="0.3">
      <c r="G29" s="17">
        <v>900001</v>
      </c>
      <c r="H29" s="18">
        <v>1200000</v>
      </c>
      <c r="I29" s="20">
        <v>0.15</v>
      </c>
      <c r="K29" s="44" t="s">
        <v>32</v>
      </c>
      <c r="L29" s="45"/>
      <c r="M29" s="46"/>
    </row>
    <row r="30" spans="5:13" x14ac:dyDescent="0.25">
      <c r="G30" s="17">
        <v>1200001</v>
      </c>
      <c r="H30" s="18">
        <v>1500000</v>
      </c>
      <c r="I30" s="20">
        <v>0.2</v>
      </c>
    </row>
    <row r="31" spans="5:13" ht="15.75" thickBot="1" x14ac:dyDescent="0.3">
      <c r="G31" s="28" t="s">
        <v>5</v>
      </c>
      <c r="H31" s="29"/>
      <c r="I31" s="25">
        <v>0.3</v>
      </c>
    </row>
  </sheetData>
  <mergeCells count="11">
    <mergeCell ref="G31:H31"/>
    <mergeCell ref="K13:L13"/>
    <mergeCell ref="E2:F2"/>
    <mergeCell ref="H2:I2"/>
    <mergeCell ref="K18:M18"/>
    <mergeCell ref="K19:L19"/>
    <mergeCell ref="K22:L22"/>
    <mergeCell ref="G25:I25"/>
    <mergeCell ref="G26:H26"/>
    <mergeCell ref="K29:M29"/>
    <mergeCell ref="K25:M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KUSHWAHA</dc:creator>
  <cp:lastModifiedBy>Nulak Rai</cp:lastModifiedBy>
  <dcterms:created xsi:type="dcterms:W3CDTF">2024-09-30T04:54:13Z</dcterms:created>
  <dcterms:modified xsi:type="dcterms:W3CDTF">2024-11-27T07:51:36Z</dcterms:modified>
</cp:coreProperties>
</file>