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3" sheetId="3" r:id="rId2"/>
    <sheet name="Tabelle2" sheetId="2" r:id="rId3"/>
  </sheets>
  <calcPr calcId="152511"/>
</workbook>
</file>

<file path=xl/calcChain.xml><?xml version="1.0" encoding="utf-8"?>
<calcChain xmlns="http://schemas.openxmlformats.org/spreadsheetml/2006/main">
  <c r="D12" i="3" l="1"/>
  <c r="D11" i="3"/>
  <c r="D10" i="3"/>
  <c r="D9" i="3"/>
  <c r="J25" i="1" l="1"/>
  <c r="J24" i="1"/>
  <c r="J23" i="1"/>
  <c r="J22" i="1"/>
  <c r="I22" i="1"/>
  <c r="H25" i="1"/>
  <c r="C25" i="1"/>
  <c r="H24" i="1" l="1"/>
  <c r="C24" i="1"/>
  <c r="H23" i="1"/>
  <c r="C23" i="1"/>
  <c r="H22" i="1"/>
  <c r="I25" i="1" l="1"/>
  <c r="I24" i="1"/>
  <c r="I23" i="1"/>
  <c r="J11" i="1"/>
  <c r="K11" i="1" s="1"/>
  <c r="H11" i="1"/>
  <c r="C11" i="1"/>
  <c r="J10" i="1" l="1"/>
  <c r="K10" i="1" s="1"/>
  <c r="H10" i="1"/>
  <c r="C10" i="1"/>
  <c r="J9" i="1"/>
  <c r="K9" i="1" s="1"/>
  <c r="H9" i="1"/>
  <c r="C9" i="1"/>
  <c r="G8" i="2" l="1"/>
  <c r="H8" i="2" s="1"/>
  <c r="I8" i="2" s="1"/>
  <c r="G7" i="2"/>
  <c r="H7" i="2" s="1"/>
  <c r="I7" i="2" s="1"/>
  <c r="I6" i="2"/>
  <c r="H6" i="2"/>
  <c r="D6" i="2"/>
  <c r="G6" i="2"/>
  <c r="K8" i="1"/>
  <c r="K7" i="1"/>
  <c r="J8" i="1"/>
  <c r="H8" i="1"/>
  <c r="C8" i="1"/>
  <c r="J7" i="1" l="1"/>
  <c r="H7" i="1"/>
</calcChain>
</file>

<file path=xl/sharedStrings.xml><?xml version="1.0" encoding="utf-8"?>
<sst xmlns="http://schemas.openxmlformats.org/spreadsheetml/2006/main" count="82" uniqueCount="49">
  <si>
    <t>Size</t>
  </si>
  <si>
    <t>MB</t>
  </si>
  <si>
    <t>Bytes</t>
  </si>
  <si>
    <t>Time</t>
  </si>
  <si>
    <t>ms</t>
  </si>
  <si>
    <t>s</t>
  </si>
  <si>
    <t>Comment</t>
  </si>
  <si>
    <t>Simple for-loop with single element access via array indices</t>
  </si>
  <si>
    <t>#</t>
  </si>
  <si>
    <t>SW</t>
  </si>
  <si>
    <t>2016.2</t>
  </si>
  <si>
    <r>
      <t xml:space="preserve">Copy memory from one location to another, the memory size to copy is mentioned under </t>
    </r>
    <r>
      <rPr>
        <b/>
        <sz val="11"/>
        <color theme="1"/>
        <rFont val="Calibri"/>
        <family val="2"/>
        <scheme val="minor"/>
      </rPr>
      <t>Size</t>
    </r>
  </si>
  <si>
    <t>Vivado</t>
  </si>
  <si>
    <t>HW</t>
  </si>
  <si>
    <t>0.4001</t>
  </si>
  <si>
    <t>0.4002</t>
  </si>
  <si>
    <t>Simple loop with two memcpy</t>
  </si>
  <si>
    <t>MB/s</t>
  </si>
  <si>
    <t>ARTY</t>
  </si>
  <si>
    <t>Memory Controller data</t>
  </si>
  <si>
    <t>Name</t>
  </si>
  <si>
    <t>Clock</t>
  </si>
  <si>
    <t>Bits/Clock</t>
  </si>
  <si>
    <t>DDR</t>
  </si>
  <si>
    <t>MB/s max</t>
  </si>
  <si>
    <t>B/s max</t>
  </si>
  <si>
    <t>GB/s max</t>
  </si>
  <si>
    <t>VC709</t>
  </si>
  <si>
    <t>0.4003</t>
  </si>
  <si>
    <t>Simple loop with two inner for-loops and bug (writing 1024x to one address)</t>
  </si>
  <si>
    <t>Simple loop with two inner for-loops (ptr, read- and write-burst inferred)</t>
  </si>
  <si>
    <t>Simple loop with two inner for-loops (array, read- and write-burst inferred)</t>
  </si>
  <si>
    <t>0.2001</t>
  </si>
  <si>
    <t>Unoptimized AFA; Iter#0</t>
  </si>
  <si>
    <t>0.3000</t>
  </si>
  <si>
    <t>0.3001</t>
  </si>
  <si>
    <t>Optimized (adaptNetwork_HW: SRC and DST from Blockram, searchBestMatchComplete_HW: BlockRam)</t>
  </si>
  <si>
    <t>Optimized (adaptNetwork_HW: SRC and DST from Blockram)</t>
  </si>
  <si>
    <t>Optimized (adaptNetwork_HW: SRC from Blockram)</t>
  </si>
  <si>
    <t>AFAProcessing (100 Spectra, Philipps data)</t>
  </si>
  <si>
    <t>Performance</t>
  </si>
  <si>
    <t>%</t>
  </si>
  <si>
    <t>Factor</t>
  </si>
  <si>
    <t>memAccess_AFAProcess_HW</t>
  </si>
  <si>
    <t>memAccess_adaptNetwork_HW_read</t>
  </si>
  <si>
    <t>memAccess_adaptNetwork_HW_write</t>
  </si>
  <si>
    <t>memAccess_searchBestMatchComplete_HW</t>
  </si>
  <si>
    <t>SW Version</t>
  </si>
  <si>
    <t>0.3004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</si>
</sst>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3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quotePrefix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5"/>
  <sheetViews>
    <sheetView zoomScaleNormal="100" workbookViewId="0">
      <selection activeCell="J25" sqref="J25"/>
    </sheetView>
  </sheetViews>
  <sheetFormatPr baseColWidth="10" defaultColWidth="9" defaultRowHeight="14.25" x14ac:dyDescent="0.45"/>
  <cols>
    <col min="3" max="3" width="2" bestFit="1" customWidth="1"/>
    <col min="4" max="4" width="7.1328125" bestFit="1" customWidth="1"/>
    <col min="5" max="5" width="6.1328125" bestFit="1" customWidth="1"/>
    <col min="6" max="6" width="6.1328125" customWidth="1"/>
    <col min="7" max="7" width="5.59765625" bestFit="1" customWidth="1"/>
    <col min="8" max="8" width="10.1328125" bestFit="1" customWidth="1"/>
    <col min="9" max="9" width="6.59765625" bestFit="1" customWidth="1"/>
    <col min="10" max="10" width="6.3984375" bestFit="1" customWidth="1"/>
    <col min="11" max="11" width="6.59765625" bestFit="1" customWidth="1"/>
    <col min="12" max="12" width="54.73046875" bestFit="1" customWidth="1"/>
  </cols>
  <sheetData>
    <row r="2" spans="3:12" x14ac:dyDescent="0.45">
      <c r="D2" s="11" t="s">
        <v>11</v>
      </c>
      <c r="E2" s="11"/>
      <c r="F2" s="11"/>
      <c r="G2" s="11"/>
      <c r="H2" s="11"/>
      <c r="I2" s="11"/>
      <c r="J2" s="11"/>
      <c r="K2" s="11"/>
      <c r="L2" s="11"/>
    </row>
    <row r="5" spans="3:12" s="2" customFormat="1" x14ac:dyDescent="0.45">
      <c r="D5" s="2" t="s">
        <v>9</v>
      </c>
      <c r="G5" s="10" t="s">
        <v>0</v>
      </c>
      <c r="H5" s="10"/>
      <c r="I5" s="10" t="s">
        <v>3</v>
      </c>
      <c r="J5" s="10"/>
      <c r="K5" s="1"/>
      <c r="L5" s="2" t="s">
        <v>6</v>
      </c>
    </row>
    <row r="6" spans="3:12" s="2" customFormat="1" x14ac:dyDescent="0.45">
      <c r="C6" s="2" t="s">
        <v>8</v>
      </c>
      <c r="D6" s="2" t="s">
        <v>12</v>
      </c>
      <c r="E6" s="2" t="s">
        <v>13</v>
      </c>
      <c r="F6" s="2" t="s">
        <v>13</v>
      </c>
      <c r="G6" s="2" t="s">
        <v>1</v>
      </c>
      <c r="H6" s="2" t="s">
        <v>2</v>
      </c>
      <c r="I6" s="2" t="s">
        <v>4</v>
      </c>
      <c r="J6" s="2" t="s">
        <v>5</v>
      </c>
      <c r="K6" s="2" t="s">
        <v>17</v>
      </c>
    </row>
    <row r="7" spans="3:12" x14ac:dyDescent="0.45">
      <c r="C7">
        <v>1</v>
      </c>
      <c r="D7" t="s">
        <v>10</v>
      </c>
      <c r="E7" t="s">
        <v>14</v>
      </c>
      <c r="F7" t="s">
        <v>18</v>
      </c>
      <c r="G7">
        <v>64</v>
      </c>
      <c r="H7" s="3">
        <f>G7*1024^2</f>
        <v>67108864</v>
      </c>
      <c r="I7" s="3">
        <v>10555</v>
      </c>
      <c r="J7" s="4">
        <f>I7/1000</f>
        <v>10.555</v>
      </c>
      <c r="K7" s="4">
        <f>2*G7/J7</f>
        <v>12.12695405021317</v>
      </c>
      <c r="L7" t="s">
        <v>7</v>
      </c>
    </row>
    <row r="8" spans="3:12" x14ac:dyDescent="0.45">
      <c r="C8">
        <f>C7+1</f>
        <v>2</v>
      </c>
      <c r="D8" t="s">
        <v>10</v>
      </c>
      <c r="E8" t="s">
        <v>15</v>
      </c>
      <c r="F8" t="s">
        <v>18</v>
      </c>
      <c r="G8">
        <v>64</v>
      </c>
      <c r="H8" s="3">
        <f>G8*1024^2</f>
        <v>67108864</v>
      </c>
      <c r="I8">
        <v>372</v>
      </c>
      <c r="J8" s="4">
        <f>I8/1000</f>
        <v>0.372</v>
      </c>
      <c r="K8" s="4">
        <f>2*G8/J8</f>
        <v>344.08602150537632</v>
      </c>
      <c r="L8" t="s">
        <v>16</v>
      </c>
    </row>
    <row r="9" spans="3:12" x14ac:dyDescent="0.45">
      <c r="C9">
        <f>C8+1</f>
        <v>3</v>
      </c>
      <c r="D9" t="s">
        <v>10</v>
      </c>
      <c r="E9" t="s">
        <v>28</v>
      </c>
      <c r="F9" t="s">
        <v>18</v>
      </c>
      <c r="G9">
        <v>64</v>
      </c>
      <c r="H9" s="3">
        <f>G9*1024^2</f>
        <v>67108864</v>
      </c>
      <c r="I9">
        <v>3540</v>
      </c>
      <c r="J9" s="4">
        <f>I9/1000</f>
        <v>3.54</v>
      </c>
      <c r="K9" s="4">
        <f>2*G9/J9</f>
        <v>36.158192090395481</v>
      </c>
      <c r="L9" t="s">
        <v>29</v>
      </c>
    </row>
    <row r="10" spans="3:12" x14ac:dyDescent="0.45">
      <c r="C10">
        <f>C9+1</f>
        <v>4</v>
      </c>
      <c r="D10" t="s">
        <v>10</v>
      </c>
      <c r="E10" t="s">
        <v>28</v>
      </c>
      <c r="F10" t="s">
        <v>18</v>
      </c>
      <c r="G10">
        <v>64</v>
      </c>
      <c r="H10" s="3">
        <f>G10*1024^2</f>
        <v>67108864</v>
      </c>
      <c r="I10">
        <v>1020</v>
      </c>
      <c r="J10" s="4">
        <f>I10/1000</f>
        <v>1.02</v>
      </c>
      <c r="K10" s="4">
        <f>2*G10/J10</f>
        <v>125.49019607843137</v>
      </c>
      <c r="L10" t="s">
        <v>31</v>
      </c>
    </row>
    <row r="11" spans="3:12" x14ac:dyDescent="0.45">
      <c r="C11">
        <f>C10+1</f>
        <v>5</v>
      </c>
      <c r="D11" t="s">
        <v>10</v>
      </c>
      <c r="E11" t="s">
        <v>28</v>
      </c>
      <c r="F11" t="s">
        <v>18</v>
      </c>
      <c r="G11">
        <v>64</v>
      </c>
      <c r="H11" s="3">
        <f>G11*1024^2</f>
        <v>67108864</v>
      </c>
      <c r="I11">
        <v>1018</v>
      </c>
      <c r="J11" s="4">
        <f>I11/1000</f>
        <v>1.018</v>
      </c>
      <c r="K11" s="4">
        <f>2*G11/J11</f>
        <v>125.73673870333988</v>
      </c>
      <c r="L11" t="s">
        <v>30</v>
      </c>
    </row>
    <row r="17" spans="3:12" x14ac:dyDescent="0.45">
      <c r="D17" s="11" t="s">
        <v>39</v>
      </c>
      <c r="E17" s="11"/>
      <c r="F17" s="11"/>
      <c r="G17" s="11"/>
      <c r="H17" s="11"/>
      <c r="I17" s="11"/>
      <c r="J17" s="11"/>
      <c r="K17" s="11"/>
      <c r="L17" s="11"/>
    </row>
    <row r="20" spans="3:12" x14ac:dyDescent="0.45">
      <c r="C20" s="2"/>
      <c r="D20" s="2" t="s">
        <v>9</v>
      </c>
      <c r="E20" s="2"/>
      <c r="F20" s="2"/>
      <c r="G20" s="10" t="s">
        <v>3</v>
      </c>
      <c r="H20" s="10"/>
      <c r="I20" s="10" t="s">
        <v>40</v>
      </c>
      <c r="J20" s="10"/>
      <c r="K20" s="5"/>
      <c r="L20" s="2" t="s">
        <v>6</v>
      </c>
    </row>
    <row r="21" spans="3:12" s="9" customFormat="1" x14ac:dyDescent="0.45">
      <c r="C21" s="6" t="s">
        <v>8</v>
      </c>
      <c r="D21" s="6" t="s">
        <v>12</v>
      </c>
      <c r="E21" s="6" t="s">
        <v>13</v>
      </c>
      <c r="F21" s="6" t="s">
        <v>13</v>
      </c>
      <c r="G21" s="6" t="s">
        <v>4</v>
      </c>
      <c r="H21" s="6" t="s">
        <v>5</v>
      </c>
      <c r="I21" s="6" t="s">
        <v>41</v>
      </c>
      <c r="J21" s="6" t="s">
        <v>42</v>
      </c>
      <c r="K21" s="6"/>
      <c r="L21" s="6"/>
    </row>
    <row r="22" spans="3:12" x14ac:dyDescent="0.45">
      <c r="C22">
        <v>1</v>
      </c>
      <c r="D22" t="s">
        <v>10</v>
      </c>
      <c r="E22" t="s">
        <v>32</v>
      </c>
      <c r="F22" t="s">
        <v>18</v>
      </c>
      <c r="G22" s="3">
        <v>7736</v>
      </c>
      <c r="H22" s="4">
        <f>G22/1000</f>
        <v>7.7359999999999998</v>
      </c>
      <c r="I22" s="7">
        <f>$H$22/H22</f>
        <v>1</v>
      </c>
      <c r="J22" s="8">
        <f>I22</f>
        <v>1</v>
      </c>
      <c r="K22" s="4"/>
      <c r="L22" t="s">
        <v>33</v>
      </c>
    </row>
    <row r="23" spans="3:12" x14ac:dyDescent="0.45">
      <c r="C23">
        <f>C22+1</f>
        <v>2</v>
      </c>
      <c r="D23" t="s">
        <v>10</v>
      </c>
      <c r="E23" t="s">
        <v>34</v>
      </c>
      <c r="F23" t="s">
        <v>18</v>
      </c>
      <c r="G23" s="3">
        <v>7160</v>
      </c>
      <c r="H23" s="4">
        <f>G23/1000</f>
        <v>7.16</v>
      </c>
      <c r="I23" s="7">
        <f>$H$22/H23</f>
        <v>1.0804469273743016</v>
      </c>
      <c r="J23" s="8">
        <f>I23</f>
        <v>1.0804469273743016</v>
      </c>
      <c r="L23" t="s">
        <v>38</v>
      </c>
    </row>
    <row r="24" spans="3:12" x14ac:dyDescent="0.45">
      <c r="C24">
        <f>C23+1</f>
        <v>3</v>
      </c>
      <c r="D24" t="s">
        <v>10</v>
      </c>
      <c r="E24" t="s">
        <v>35</v>
      </c>
      <c r="F24" t="s">
        <v>18</v>
      </c>
      <c r="G24" s="3">
        <v>4041</v>
      </c>
      <c r="H24" s="4">
        <f>G24/1000</f>
        <v>4.0410000000000004</v>
      </c>
      <c r="I24" s="7">
        <f>$H$22/H24</f>
        <v>1.9143776292996781</v>
      </c>
      <c r="J24" s="8">
        <f>I24</f>
        <v>1.9143776292996781</v>
      </c>
      <c r="L24" t="s">
        <v>37</v>
      </c>
    </row>
    <row r="25" spans="3:12" x14ac:dyDescent="0.45">
      <c r="C25">
        <f>C24+1</f>
        <v>4</v>
      </c>
      <c r="D25" t="s">
        <v>10</v>
      </c>
      <c r="E25" t="s">
        <v>35</v>
      </c>
      <c r="F25" t="s">
        <v>18</v>
      </c>
      <c r="G25" s="3">
        <v>1918</v>
      </c>
      <c r="H25" s="4">
        <f>G25/1000</f>
        <v>1.9179999999999999</v>
      </c>
      <c r="I25" s="7">
        <f>$H$22/H25</f>
        <v>4.0333680917622523</v>
      </c>
      <c r="J25" s="8">
        <f>I25</f>
        <v>4.0333680917622523</v>
      </c>
      <c r="L25" t="s">
        <v>36</v>
      </c>
    </row>
  </sheetData>
  <mergeCells count="6">
    <mergeCell ref="I5:J5"/>
    <mergeCell ref="G5:H5"/>
    <mergeCell ref="D2:L2"/>
    <mergeCell ref="D17:L17"/>
    <mergeCell ref="G20:H20"/>
    <mergeCell ref="I20:J20"/>
  </mergeCells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D13"/>
  <sheetViews>
    <sheetView tabSelected="1" workbookViewId="0">
      <selection activeCell="C14" sqref="C14"/>
    </sheetView>
  </sheetViews>
  <sheetFormatPr baseColWidth="10" defaultRowHeight="14.25" x14ac:dyDescent="0.45"/>
  <cols>
    <col min="2" max="2" width="36.06640625" bestFit="1" customWidth="1"/>
  </cols>
  <sheetData>
    <row r="8" spans="2:4" x14ac:dyDescent="0.45">
      <c r="C8" t="s">
        <v>2</v>
      </c>
      <c r="D8" t="s">
        <v>1</v>
      </c>
    </row>
    <row r="9" spans="2:4" x14ac:dyDescent="0.45">
      <c r="B9" t="s">
        <v>43</v>
      </c>
      <c r="C9" s="3">
        <v>2400</v>
      </c>
      <c r="D9" s="12">
        <f>C9/1024^2</f>
        <v>2.288818359375E-3</v>
      </c>
    </row>
    <row r="10" spans="2:4" x14ac:dyDescent="0.45">
      <c r="B10" t="s">
        <v>44</v>
      </c>
      <c r="C10" s="3">
        <v>26564000</v>
      </c>
      <c r="D10" s="12">
        <f t="shared" ref="D10:D12" si="0">C10/1024^2</f>
        <v>25.333404541015625</v>
      </c>
    </row>
    <row r="11" spans="2:4" x14ac:dyDescent="0.45">
      <c r="B11" t="s">
        <v>45</v>
      </c>
      <c r="C11" s="3">
        <v>26380800</v>
      </c>
      <c r="D11" s="12">
        <f t="shared" si="0"/>
        <v>25.15869140625</v>
      </c>
    </row>
    <row r="12" spans="2:4" x14ac:dyDescent="0.45">
      <c r="B12" t="s">
        <v>46</v>
      </c>
      <c r="C12" s="3">
        <v>17495600</v>
      </c>
      <c r="D12" s="12">
        <f t="shared" si="0"/>
        <v>16.685104370117188</v>
      </c>
    </row>
    <row r="13" spans="2:4" x14ac:dyDescent="0.45">
      <c r="B13" t="s">
        <v>47</v>
      </c>
      <c r="C13" s="13" t="s">
        <v>48</v>
      </c>
    </row>
  </sheetData>
  <pageMargins left="0.7" right="0.7" top="0.78740157499999996" bottom="0.78740157499999996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9" sqref="D9"/>
    </sheetView>
  </sheetViews>
  <sheetFormatPr baseColWidth="10" defaultRowHeight="14.25" x14ac:dyDescent="0.45"/>
  <cols>
    <col min="3" max="3" width="6.3984375" bestFit="1" customWidth="1"/>
    <col min="5" max="5" width="9.86328125" bestFit="1" customWidth="1"/>
    <col min="6" max="6" width="6.59765625" bestFit="1" customWidth="1"/>
    <col min="7" max="7" width="13.73046875" bestFit="1" customWidth="1"/>
    <col min="8" max="8" width="9.73046875" bestFit="1" customWidth="1"/>
    <col min="9" max="9" width="9.265625" bestFit="1" customWidth="1"/>
  </cols>
  <sheetData>
    <row r="1" spans="1:9" x14ac:dyDescent="0.45">
      <c r="A1" t="s">
        <v>19</v>
      </c>
    </row>
    <row r="5" spans="1:9" x14ac:dyDescent="0.45">
      <c r="C5" t="s">
        <v>20</v>
      </c>
      <c r="D5" t="s">
        <v>21</v>
      </c>
      <c r="E5" t="s">
        <v>22</v>
      </c>
      <c r="F5" t="s">
        <v>23</v>
      </c>
      <c r="G5" t="s">
        <v>25</v>
      </c>
      <c r="H5" t="s">
        <v>24</v>
      </c>
      <c r="I5" t="s">
        <v>26</v>
      </c>
    </row>
    <row r="6" spans="1:9" x14ac:dyDescent="0.45">
      <c r="C6" t="s">
        <v>18</v>
      </c>
      <c r="D6" s="3">
        <f>1000/3*1000000</f>
        <v>333333333.33333331</v>
      </c>
      <c r="E6">
        <v>16</v>
      </c>
      <c r="F6" t="b">
        <v>1</v>
      </c>
      <c r="G6" s="3">
        <f>IF(F6,2*D6*E6/8,D6*E6/8)</f>
        <v>1333333333.3333333</v>
      </c>
      <c r="H6" s="4">
        <f>G6/1024^2</f>
        <v>1271.5657552083333</v>
      </c>
      <c r="I6" s="4">
        <f>H6/1024</f>
        <v>1.2417634328206379</v>
      </c>
    </row>
    <row r="7" spans="1:9" x14ac:dyDescent="0.45">
      <c r="C7" t="s">
        <v>27</v>
      </c>
      <c r="D7" s="3">
        <v>200000000</v>
      </c>
      <c r="E7">
        <v>128</v>
      </c>
      <c r="F7" t="b">
        <v>1</v>
      </c>
      <c r="G7" s="3">
        <f>IF(F7,2*D7*E7/8,D7*E7/8)</f>
        <v>6400000000</v>
      </c>
      <c r="H7" s="4">
        <f>G7/1024^2</f>
        <v>6103.515625</v>
      </c>
      <c r="I7" s="4">
        <f>H7/1024</f>
        <v>5.9604644775390625</v>
      </c>
    </row>
    <row r="8" spans="1:9" x14ac:dyDescent="0.45">
      <c r="C8" t="s">
        <v>27</v>
      </c>
      <c r="D8" s="3">
        <v>666666666</v>
      </c>
      <c r="E8">
        <v>128</v>
      </c>
      <c r="F8" t="b">
        <v>1</v>
      </c>
      <c r="G8" s="3">
        <f>IF(F8,2*D8*E8/8,D8*E8/8)</f>
        <v>21333333312</v>
      </c>
      <c r="H8" s="4">
        <f>G8/1024^2</f>
        <v>20345.052062988281</v>
      </c>
      <c r="I8" s="4">
        <f>H8/1024</f>
        <v>19.868214905261993</v>
      </c>
    </row>
  </sheetData>
  <pageMargins left="0.7" right="0.7" top="0.78740157499999996" bottom="0.78740157499999996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2016-08-08T06:19:20Z</dcterms:modified>
</cp:coreProperties>
</file>