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3b5829e2f99d380/Documents/"/>
    </mc:Choice>
  </mc:AlternateContent>
  <xr:revisionPtr revIDLastSave="0" documentId="8_{3031097C-AB24-4C46-A0C1-E1BC8F4CDF4D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Sheet5" sheetId="5" r:id="rId5"/>
    <sheet name="Sheet6" sheetId="6" r:id="rId6"/>
  </sheets>
  <definedNames>
    <definedName name="_xlnm._FilterDatabase" localSheetId="3" hidden="1">Sheet1!$A$1:$T$4115</definedName>
  </definedNames>
  <calcPr calcId="191029" concurrentCalc="0"/>
  <pivotCaches>
    <pivotCache cacheId="61" r:id="rId7"/>
    <pivotCache cacheId="6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4" i="6" l="1"/>
  <c r="N4" i="6"/>
  <c r="M4" i="6"/>
  <c r="L4" i="6"/>
  <c r="K4" i="6"/>
  <c r="J4" i="6"/>
  <c r="O3" i="6"/>
  <c r="N3" i="6"/>
  <c r="M3" i="6"/>
  <c r="L3" i="6"/>
  <c r="K3" i="6"/>
  <c r="J3" i="6"/>
  <c r="D3" i="5"/>
  <c r="B3" i="5"/>
  <c r="C3" i="5"/>
  <c r="E3" i="5"/>
  <c r="H3" i="5"/>
  <c r="D4" i="5"/>
  <c r="B4" i="5"/>
  <c r="C4" i="5"/>
  <c r="E4" i="5"/>
  <c r="H4" i="5"/>
  <c r="D5" i="5"/>
  <c r="B5" i="5"/>
  <c r="C5" i="5"/>
  <c r="E5" i="5"/>
  <c r="H5" i="5"/>
  <c r="D6" i="5"/>
  <c r="B6" i="5"/>
  <c r="C6" i="5"/>
  <c r="E6" i="5"/>
  <c r="H6" i="5"/>
  <c r="D7" i="5"/>
  <c r="B7" i="5"/>
  <c r="C7" i="5"/>
  <c r="E7" i="5"/>
  <c r="H7" i="5"/>
  <c r="D8" i="5"/>
  <c r="B8" i="5"/>
  <c r="C8" i="5"/>
  <c r="E8" i="5"/>
  <c r="H8" i="5"/>
  <c r="D9" i="5"/>
  <c r="B9" i="5"/>
  <c r="C9" i="5"/>
  <c r="E9" i="5"/>
  <c r="H9" i="5"/>
  <c r="D10" i="5"/>
  <c r="B10" i="5"/>
  <c r="C10" i="5"/>
  <c r="E10" i="5"/>
  <c r="H10" i="5"/>
  <c r="D11" i="5"/>
  <c r="B11" i="5"/>
  <c r="C11" i="5"/>
  <c r="E11" i="5"/>
  <c r="H11" i="5"/>
  <c r="D12" i="5"/>
  <c r="B12" i="5"/>
  <c r="C12" i="5"/>
  <c r="E12" i="5"/>
  <c r="H12" i="5"/>
  <c r="D13" i="5"/>
  <c r="B13" i="5"/>
  <c r="C13" i="5"/>
  <c r="E13" i="5"/>
  <c r="H13" i="5"/>
  <c r="D2" i="5"/>
  <c r="B2" i="5"/>
  <c r="C2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<sst xmlns="http://schemas.openxmlformats.org/spreadsheetml/2006/main" count="36774" uniqueCount="8409">
  <si>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</si>
  <si>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</si>
  <si>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</si>
  <si>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</si>
  <si>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</si>
  <si>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</si>
  <si>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</si>
  <si>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</si>
  <si>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</si>
  <si>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</si>
  <si>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</si>
  <si>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</si>
  <si>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</si>
  <si>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</si>
  <si>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</si>
  <si>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</si>
  <si>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</si>
  <si>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</si>
  <si>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</si>
  <si>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</si>
  <si>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</si>
  <si>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</si>
  <si>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</si>
  <si>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</si>
  <si>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</si>
  <si>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</si>
  <si>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</si>
  <si>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</si>
  <si>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</si>
  <si>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</si>
  <si>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</si>
  <si>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</si>
  <si>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</si>
  <si>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</si>
  <si>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</si>
  <si>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</si>
  <si>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</si>
  <si>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</si>
  <si>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</si>
  <si>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</si>
  <si>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</si>
  <si>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</si>
  <si>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</si>
  <si>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</si>
  <si>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</si>
  <si>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</si>
  <si>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</si>
  <si>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</si>
  <si>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</si>
  <si>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</si>
  <si>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</si>
  <si>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</si>
  <si>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</si>
  <si>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</si>
  <si>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</si>
  <si>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</si>
  <si>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</si>
  <si>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</si>
  <si>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</si>
  <si>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</si>
  <si>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</si>
  <si>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</si>
  <si>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</si>
  <si>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</si>
  <si>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</si>
  <si>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</si>
  <si>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</si>
  <si>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</si>
  <si>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</si>
  <si>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</si>
  <si>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</si>
  <si>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</si>
  <si>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</si>
  <si>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</si>
  <si>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</si>
  <si>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</si>
  <si>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</si>
  <si>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</si>
  <si>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</si>
  <si>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</si>
  <si>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</si>
  <si>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</si>
  <si>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</si>
  <si>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</si>
  <si>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</si>
  <si>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</si>
  <si>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</si>
  <si>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</si>
  <si>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</si>
  <si>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</si>
  <si>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</si>
  <si>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</si>
  <si>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</si>
  <si>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</si>
  <si>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</si>
  <si>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</si>
  <si>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</si>
  <si>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</si>
  <si>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</si>
  <si>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</si>
  <si>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</si>
  <si>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</si>
  <si>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</si>
  <si>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</si>
  <si>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</si>
  <si>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</si>
  <si>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</si>
  <si>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</si>
  <si>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</si>
  <si>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</si>
  <si>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</si>
  <si>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</si>
  <si>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</si>
  <si>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</si>
  <si>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</si>
  <si>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</si>
  <si>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</si>
  <si>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</si>
  <si>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</si>
  <si>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</si>
  <si>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</si>
  <si>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</si>
  <si>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</si>
  <si>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</si>
  <si>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</si>
  <si>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</si>
  <si>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</si>
  <si>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</si>
  <si>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</si>
  <si>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</si>
  <si>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</si>
  <si>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</si>
  <si>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</si>
  <si>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</si>
  <si>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</si>
  <si>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</si>
  <si>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</si>
  <si>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</si>
  <si>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</si>
  <si>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</si>
  <si>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</si>
  <si>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</si>
  <si>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</si>
  <si>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</si>
  <si>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</si>
  <si>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</si>
  <si>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</si>
  <si>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</si>
  <si>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</si>
  <si>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</si>
  <si>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</si>
  <si>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</si>
  <si>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</si>
  <si>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</si>
  <si>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</si>
  <si>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</si>
  <si>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</si>
  <si>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</si>
  <si>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</si>
  <si>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</si>
  <si>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</si>
  <si>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</si>
  <si>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</si>
  <si>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</si>
  <si>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</si>
  <si>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</si>
  <si>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</si>
  <si>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</si>
  <si>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</si>
  <si>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</si>
  <si>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</si>
  <si>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</si>
  <si>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</si>
  <si>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</si>
  <si>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</si>
  <si>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</si>
  <si>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</si>
  <si>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</si>
  <si>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</si>
  <si>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</si>
  <si>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</si>
  <si>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</si>
  <si>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</si>
  <si>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</si>
  <si>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</si>
  <si>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</si>
  <si>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</si>
  <si>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</si>
  <si>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</si>
  <si>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</si>
  <si>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</si>
  <si>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</si>
  <si>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</si>
  <si>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</si>
  <si>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</si>
  <si>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</si>
  <si>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</si>
  <si>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</si>
  <si>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</si>
  <si>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</si>
  <si>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</si>
  <si>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</si>
  <si>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</si>
  <si>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</si>
  <si>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</si>
  <si>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</si>
  <si>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</si>
  <si>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</si>
  <si>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</si>
  <si>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</si>
  <si>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</si>
  <si>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</si>
  <si>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</si>
  <si>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</si>
  <si>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</si>
  <si>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</si>
  <si>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</si>
  <si>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</si>
  <si>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</si>
  <si>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</si>
  <si>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</si>
  <si>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</si>
  <si>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</si>
  <si>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</si>
  <si>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</si>
  <si>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</si>
  <si>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</si>
  <si>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</si>
  <si>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</si>
  <si>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</si>
  <si>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</si>
  <si>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</si>
  <si>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</si>
  <si>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</si>
  <si>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</si>
  <si>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</si>
  <si>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</si>
  <si>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</si>
  <si>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</si>
  <si>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</si>
  <si>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</si>
  <si>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</si>
  <si>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</si>
  <si>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</si>
  <si>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</si>
  <si>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</si>
  <si>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</si>
  <si>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</si>
  <si>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</si>
  <si>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</si>
  <si>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</si>
  <si>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</si>
  <si>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</si>
  <si>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</si>
  <si>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</si>
  <si>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</si>
  <si>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</si>
  <si>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</si>
  <si>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</si>
  <si>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</si>
  <si>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</si>
  <si>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</si>
  <si>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</si>
  <si>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</si>
  <si>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</si>
  <si>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</si>
  <si>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</si>
  <si>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</si>
  <si>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</si>
  <si>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</si>
  <si>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</si>
  <si>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</si>
  <si>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</si>
  <si>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</si>
  <si>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</si>
  <si>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</si>
  <si>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</si>
  <si>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</si>
  <si>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</si>
  <si>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</si>
  <si>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</si>
  <si>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</si>
  <si>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</si>
  <si>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</si>
  <si>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</si>
  <si>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</si>
  <si>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</si>
  <si>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</si>
  <si>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</si>
  <si>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</si>
  <si>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</si>
  <si>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</si>
  <si>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</si>
  <si>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</si>
  <si>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</si>
  <si>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</si>
  <si>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</si>
  <si>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</si>
  <si>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</si>
  <si>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</si>
  <si>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</si>
  <si>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</si>
  <si>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</si>
  <si>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</si>
  <si>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</si>
  <si>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</si>
  <si>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</si>
  <si>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</si>
  <si>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</si>
  <si>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</si>
  <si>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</si>
  <si>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</si>
  <si>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</si>
  <si>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</si>
  <si>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</si>
  <si>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</si>
  <si>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</si>
  <si>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</si>
  <si>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</si>
  <si>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</si>
  <si>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</si>
  <si>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</si>
  <si>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</si>
  <si>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</si>
  <si>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</si>
  <si>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</si>
  <si>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</si>
  <si>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</si>
  <si>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</si>
  <si>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</si>
  <si>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</si>
  <si>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</si>
  <si>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</si>
  <si>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</si>
  <si>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</si>
  <si>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</si>
  <si>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</si>
  <si>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</si>
  <si>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</si>
  <si>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</si>
  <si>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</si>
  <si>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</si>
  <si>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</si>
  <si>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</si>
  <si>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</si>
  <si>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</si>
  <si>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</si>
  <si>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</si>
  <si>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</si>
  <si>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</si>
  <si>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</si>
  <si>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</si>
  <si>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</si>
  <si>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</si>
  <si>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</si>
  <si>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</si>
  <si>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</si>
  <si>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</si>
  <si>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</si>
  <si>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</si>
  <si>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</si>
  <si>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</si>
  <si>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</si>
  <si>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</si>
  <si>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</si>
  <si>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</si>
  <si>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</si>
  <si>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</si>
  <si>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</si>
  <si>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</si>
  <si>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</si>
  <si>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</si>
  <si>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</si>
  <si>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</si>
  <si>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</si>
  <si>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</si>
  <si>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</si>
  <si>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</si>
  <si>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</si>
  <si>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</si>
  <si>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</si>
  <si>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</si>
  <si>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</si>
  <si>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</si>
  <si>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</si>
  <si>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</si>
  <si>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</si>
  <si>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</si>
  <si>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</si>
  <si>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</si>
  <si>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</si>
  <si>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</si>
  <si>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</si>
  <si>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</si>
  <si>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</si>
  <si>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</si>
  <si>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</si>
  <si>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</si>
  <si>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</si>
  <si>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</si>
  <si>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</si>
  <si>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</si>
  <si>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</si>
  <si>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</si>
  <si>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</si>
  <si>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</si>
  <si>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</si>
  <si>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</si>
  <si>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</si>
  <si>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</si>
  <si>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</si>
  <si>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</si>
  <si>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</si>
  <si>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</si>
  <si>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</si>
  <si>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</si>
  <si>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</si>
  <si>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</si>
  <si>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</si>
  <si>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</si>
  <si>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</si>
  <si>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</si>
  <si>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</si>
  <si>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</si>
  <si>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</si>
  <si>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</si>
  <si>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</si>
  <si>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</si>
  <si>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</si>
  <si>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</si>
  <si>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</si>
  <si>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</si>
  <si>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</si>
  <si>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</si>
  <si>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</si>
  <si>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</si>
  <si>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</si>
  <si>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</si>
  <si>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</si>
  <si>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</si>
  <si>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</si>
  <si>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</si>
  <si>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</si>
  <si>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</si>
  <si>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</si>
  <si>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</si>
  <si>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</si>
  <si>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</si>
  <si>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</si>
  <si>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</si>
  <si>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</si>
  <si>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</si>
  <si>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</si>
  <si>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</si>
  <si>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</si>
  <si>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</si>
  <si>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</si>
  <si>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</si>
  <si>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</si>
  <si>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</si>
  <si>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</si>
  <si>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</si>
  <si>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</si>
  <si>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</si>
  <si>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</si>
  <si>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</si>
  <si>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</si>
  <si>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</si>
  <si>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</si>
  <si>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</si>
  <si>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</si>
  <si>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</si>
  <si>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</si>
  <si>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</si>
  <si>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</si>
  <si>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</si>
  <si>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</si>
  <si>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</si>
  <si>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</si>
  <si>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</si>
  <si>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</si>
  <si>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</si>
  <si>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</si>
  <si>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</si>
  <si>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</si>
  <si>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</si>
  <si>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</si>
  <si>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</si>
  <si>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</si>
  <si>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</si>
  <si>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</si>
  <si>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</si>
  <si>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</si>
  <si>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</si>
  <si>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</si>
  <si>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</si>
  <si>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</si>
  <si>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</si>
  <si>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</si>
  <si>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</si>
  <si>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</si>
  <si>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</si>
  <si>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</si>
  <si>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</si>
  <si>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</si>
  <si>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</si>
  <si>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</si>
  <si>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</si>
  <si>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</si>
  <si>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</si>
  <si>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</si>
  <si>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</si>
  <si>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</si>
  <si>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</si>
  <si>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</si>
  <si>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</si>
  <si>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</si>
  <si>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</si>
  <si>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</si>
  <si>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</si>
  <si>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</si>
  <si>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</si>
  <si>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</si>
  <si>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</si>
  <si>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</si>
  <si>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</si>
  <si>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</si>
  <si>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</si>
  <si>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</si>
  <si>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</si>
  <si>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</si>
  <si>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</si>
  <si>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</si>
  <si>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</si>
  <si>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</si>
  <si>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</si>
  <si>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</si>
  <si>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</si>
  <si>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</si>
  <si>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</si>
  <si>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</si>
  <si>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</si>
  <si>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</si>
  <si>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</si>
  <si>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</si>
  <si>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</si>
  <si>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</si>
  <si>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</si>
  <si>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</si>
  <si>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</si>
  <si>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</si>
  <si>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</si>
  <si>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</si>
  <si>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</si>
  <si>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</si>
  <si>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</si>
  <si>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</si>
  <si>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</si>
  <si>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</si>
  <si>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</si>
  <si>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</si>
  <si>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</si>
  <si>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</si>
  <si>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</si>
  <si>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</si>
  <si>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</si>
  <si>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</si>
  <si>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</si>
  <si>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</si>
  <si>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</si>
  <si>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</si>
  <si>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</si>
  <si>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</si>
  <si>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</si>
  <si>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</si>
  <si>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</si>
  <si>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</si>
  <si>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</si>
  <si>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</si>
  <si>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</si>
  <si>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</si>
  <si>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</si>
  <si>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</si>
  <si>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</si>
  <si>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</si>
  <si>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</si>
  <si>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</si>
  <si>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</si>
  <si>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</si>
  <si>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</si>
  <si>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</si>
  <si>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</si>
  <si>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</si>
  <si>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</si>
  <si>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</si>
  <si>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</si>
  <si>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</si>
  <si>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</si>
  <si>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</si>
  <si>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</si>
  <si>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</si>
  <si>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</si>
  <si>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</si>
  <si>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</si>
  <si>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</si>
  <si>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</si>
  <si>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</si>
  <si>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</si>
  <si>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</si>
  <si>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</si>
  <si>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</si>
  <si>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</si>
  <si>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</si>
  <si>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</si>
  <si>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</si>
  <si>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</si>
  <si>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</si>
  <si>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</si>
  <si>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</si>
  <si>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</si>
  <si>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</si>
  <si>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</si>
  <si>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</si>
  <si>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</si>
  <si>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</si>
  <si>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</si>
  <si>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</si>
  <si>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</si>
  <si>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</si>
  <si>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</si>
  <si>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</si>
  <si>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</si>
  <si>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</si>
  <si>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</si>
  <si>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</si>
  <si>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</si>
  <si>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</si>
  <si>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</si>
  <si>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</si>
  <si>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</si>
  <si>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</si>
  <si>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</si>
  <si>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</si>
  <si>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</si>
  <si>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</si>
  <si>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</si>
  <si>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</si>
  <si>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</si>
  <si>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</si>
  <si>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</si>
  <si>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</si>
  <si>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</si>
  <si>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</si>
  <si>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</si>
  <si>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</si>
  <si>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</si>
  <si>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</si>
  <si>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</si>
  <si>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</si>
  <si>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</si>
  <si>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</si>
  <si>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</si>
  <si>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</si>
  <si>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</si>
  <si>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</si>
  <si>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</si>
  <si>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</si>
  <si>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</si>
  <si>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</si>
  <si>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</si>
  <si>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</si>
  <si>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</si>
  <si>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</si>
  <si>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</si>
  <si>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</si>
  <si>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</si>
  <si>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</si>
  <si>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</si>
  <si>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</si>
  <si>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</si>
  <si>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</si>
  <si>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</si>
  <si>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</si>
  <si>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</si>
  <si>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</si>
  <si>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</si>
  <si>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</si>
  <si>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</si>
  <si>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</si>
  <si>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</si>
  <si>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</si>
  <si>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</si>
  <si>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</si>
  <si>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</si>
  <si>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</si>
  <si>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</si>
  <si>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</si>
  <si>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</si>
  <si>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</si>
  <si>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</si>
  <si>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</si>
  <si>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</si>
  <si>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</si>
  <si>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</si>
  <si>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</si>
  <si>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</si>
  <si>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</si>
  <si>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</si>
  <si>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</si>
  <si>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</si>
  <si>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</si>
  <si>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</si>
  <si>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</si>
  <si>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</si>
  <si>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</si>
  <si>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</si>
  <si>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</si>
  <si>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</si>
  <si>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</si>
  <si>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</si>
  <si>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</si>
  <si>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</si>
  <si>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</si>
  <si>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</si>
  <si>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</si>
  <si>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</si>
  <si>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</si>
  <si>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</si>
  <si>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</si>
  <si>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</si>
  <si>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</si>
  <si>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</si>
  <si>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</si>
  <si>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</si>
  <si>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</si>
  <si>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</si>
  <si>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</si>
  <si>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</si>
  <si>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</si>
  <si>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</si>
  <si>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</si>
  <si>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</si>
  <si>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</si>
  <si>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</si>
  <si>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</si>
  <si>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</si>
  <si>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</si>
  <si>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</si>
  <si>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</si>
  <si>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</si>
  <si>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</si>
  <si>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</si>
  <si>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</si>
  <si>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</si>
  <si>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</si>
  <si>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</si>
  <si>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</si>
  <si>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</si>
  <si>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</si>
  <si>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</si>
  <si>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</si>
  <si>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</si>
  <si>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</si>
  <si>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</si>
  <si>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</si>
  <si>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</si>
  <si>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</si>
  <si>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</si>
  <si>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</si>
  <si>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</si>
  <si>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</si>
  <si>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</si>
  <si>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</si>
  <si>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</si>
  <si>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</si>
  <si>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</si>
  <si>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</si>
  <si>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</si>
  <si>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</si>
  <si>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</si>
  <si>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</si>
  <si>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</si>
  <si>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</si>
  <si>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</si>
  <si>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</si>
  <si>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</si>
  <si>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</si>
  <si>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</si>
  <si>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</si>
  <si>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</si>
  <si>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</si>
  <si>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</si>
  <si>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</si>
  <si>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</si>
  <si>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</si>
  <si>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</si>
  <si>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</si>
  <si>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</si>
  <si>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</si>
  <si>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</si>
  <si>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</si>
  <si>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</si>
  <si>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</si>
  <si>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</si>
  <si>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</si>
  <si>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</si>
  <si>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</si>
  <si>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</si>
  <si>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</si>
  <si>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</si>
  <si>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</si>
  <si>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</si>
  <si>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</si>
  <si>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</si>
  <si>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</si>
  <si>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</si>
  <si>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</si>
  <si>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</si>
  <si>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</si>
  <si>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</si>
  <si>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</si>
  <si>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</si>
  <si>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</si>
  <si>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</si>
  <si>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</si>
  <si>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</si>
  <si>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</si>
  <si>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</si>
  <si>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</si>
  <si>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</si>
  <si>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</si>
  <si>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</si>
  <si>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</si>
  <si>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</si>
  <si>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</si>
  <si>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</si>
  <si>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</si>
  <si>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</si>
  <si>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</si>
  <si>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</si>
  <si>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</si>
  <si>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</si>
  <si>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</si>
  <si>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</si>
  <si>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</si>
  <si>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</si>
  <si>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</si>
  <si>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</si>
  <si>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</si>
  <si>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</si>
  <si>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</si>
  <si>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</si>
  <si>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</si>
  <si>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</si>
  <si>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</si>
  <si>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</si>
  <si>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</si>
  <si>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</si>
  <si>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</si>
  <si>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</si>
  <si>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</si>
  <si>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</si>
  <si>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</si>
  <si>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</si>
  <si>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</si>
  <si>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</si>
  <si>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</si>
  <si>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</si>
  <si>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</si>
  <si>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</si>
  <si>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</si>
  <si>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</si>
  <si>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</si>
  <si>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</si>
  <si>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</si>
  <si>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</si>
  <si>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</si>
  <si>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</si>
  <si>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</si>
  <si>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</si>
  <si>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</si>
  <si>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</si>
  <si>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</si>
  <si>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</si>
  <si>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</si>
  <si>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</si>
  <si>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</si>
  <si>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</si>
  <si>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</si>
  <si>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</si>
  <si>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</si>
  <si>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</si>
  <si>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</si>
  <si>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</si>
  <si>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</si>
  <si>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</si>
  <si>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</si>
  <si>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</si>
  <si>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</si>
  <si>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</si>
  <si>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</si>
  <si>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</si>
  <si>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</si>
  <si>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</si>
  <si>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</si>
  <si>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</si>
  <si>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</si>
  <si>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</si>
  <si>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</si>
  <si>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</si>
  <si>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</si>
  <si>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</si>
  <si>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</si>
  <si>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</si>
  <si>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</si>
  <si>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</si>
  <si>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</si>
  <si>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</si>
  <si>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</si>
  <si>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</si>
  <si>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</si>
  <si>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</si>
  <si>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</si>
  <si>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</si>
  <si>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</si>
  <si>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</si>
  <si>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</si>
  <si>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</si>
  <si>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</si>
  <si>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</si>
  <si>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</si>
  <si>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</si>
  <si>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</si>
  <si>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</si>
  <si>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</si>
  <si>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</si>
  <si>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</si>
  <si>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</si>
  <si>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</si>
  <si>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</si>
  <si>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</si>
  <si>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</si>
  <si>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</si>
  <si>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</si>
  <si>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</si>
  <si>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</si>
  <si>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</si>
  <si>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</si>
  <si>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</si>
  <si>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</si>
  <si>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</si>
  <si>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</si>
  <si>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</si>
  <si>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</si>
  <si>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</si>
  <si>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</si>
  <si>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</si>
  <si>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</si>
  <si>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</si>
  <si>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</si>
  <si>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</si>
  <si>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</si>
  <si>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</si>
  <si>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</si>
  <si>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</si>
  <si>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</si>
  <si>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</si>
  <si>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</si>
  <si>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</si>
  <si>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</si>
  <si>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</si>
  <si>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</si>
  <si>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</si>
  <si>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</si>
  <si>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</si>
  <si>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</si>
  <si>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</si>
  <si>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</si>
  <si>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</si>
  <si>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</si>
  <si>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</si>
  <si>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</si>
  <si>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</si>
  <si>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</si>
  <si>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</si>
  <si>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</si>
  <si>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</si>
  <si>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</si>
  <si>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</si>
  <si>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</si>
  <si>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</si>
  <si>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</si>
  <si>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</si>
  <si>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</si>
  <si>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</si>
  <si>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</si>
  <si>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</si>
  <si>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</si>
  <si>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</si>
  <si>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</si>
  <si>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</si>
  <si>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</si>
  <si>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</si>
  <si>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</si>
  <si>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</si>
  <si>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</si>
  <si>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</si>
  <si>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</si>
  <si>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</si>
  <si>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</si>
  <si>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</si>
  <si>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</si>
  <si>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</si>
  <si>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</si>
  <si>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</si>
  <si>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</si>
  <si>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</si>
  <si>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</si>
  <si>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</si>
  <si>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</si>
  <si>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</si>
  <si>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</si>
  <si>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</si>
  <si>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</si>
  <si>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</si>
  <si>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</si>
  <si>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</si>
  <si>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</si>
  <si>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</si>
  <si>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</si>
  <si>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</si>
  <si>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</si>
  <si>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</si>
  <si>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</si>
  <si>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</si>
  <si>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</si>
  <si>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</si>
  <si>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</si>
  <si>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</si>
  <si>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</si>
  <si>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</si>
  <si>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</si>
  <si>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</si>
  <si>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</si>
  <si>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</si>
  <si>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</si>
  <si>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</si>
  <si>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</si>
  <si>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</si>
  <si>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</si>
  <si>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</si>
  <si>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</si>
  <si>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</si>
  <si>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</si>
  <si>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</si>
  <si>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</si>
  <si>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</si>
  <si>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</si>
  <si>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</si>
  <si>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</si>
  <si>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</si>
  <si>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</si>
  <si>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</si>
  <si>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</si>
  <si>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</si>
  <si>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</si>
  <si>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</si>
  <si>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</si>
  <si>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</si>
  <si>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</si>
  <si>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</si>
  <si>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</si>
  <si>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</si>
  <si>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</si>
  <si>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</si>
  <si>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</si>
  <si>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</si>
  <si>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</si>
  <si>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</si>
  <si>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</si>
  <si>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</si>
  <si>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</si>
  <si>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</si>
  <si>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</si>
  <si>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</si>
  <si>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</si>
  <si>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</si>
  <si>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</si>
  <si>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</si>
  <si>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</si>
  <si>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</si>
  <si>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</si>
  <si>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</si>
  <si>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</si>
  <si>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</si>
  <si>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</si>
  <si>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</si>
  <si>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</si>
  <si>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</si>
  <si>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</si>
  <si>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</si>
  <si>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</si>
  <si>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</si>
  <si>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</si>
  <si>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</si>
  <si>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</si>
  <si>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</si>
  <si>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</si>
  <si>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</si>
  <si>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</si>
  <si>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</si>
  <si>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</si>
  <si>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</si>
  <si>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</si>
  <si>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</si>
  <si>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</si>
  <si>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</si>
  <si>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</si>
  <si>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</si>
  <si>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</si>
  <si>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</si>
  <si>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</si>
  <si>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</si>
  <si>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</si>
  <si>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</si>
  <si>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</si>
  <si>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</si>
  <si>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</si>
  <si>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</si>
  <si>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</si>
  <si>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</si>
  <si>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</si>
  <si>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</si>
  <si>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</si>
  <si>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</si>
  <si>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</si>
  <si>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</si>
  <si>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</si>
  <si>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</si>
  <si>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</si>
  <si>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</si>
  <si>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</si>
  <si>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</si>
  <si>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</si>
  <si>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</si>
  <si>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</si>
  <si>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</si>
  <si>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</si>
  <si>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</si>
  <si>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</si>
  <si>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</si>
  <si>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</si>
  <si>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</si>
  <si>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</si>
  <si>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</si>
  <si>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</si>
  <si>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</si>
  <si>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</si>
  <si>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</si>
  <si>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</si>
  <si>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</si>
  <si>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</si>
  <si>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</si>
  <si>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</si>
  <si>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</si>
  <si>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</si>
  <si>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</si>
  <si>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</si>
  <si>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</si>
  <si>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</si>
  <si>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</si>
  <si>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</si>
  <si>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</si>
  <si>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</si>
  <si>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</si>
  <si>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</si>
  <si>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</si>
  <si>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</si>
  <si>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</si>
  <si>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</si>
  <si>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</si>
  <si>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</si>
  <si>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</si>
  <si>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</si>
  <si>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</si>
  <si>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</si>
  <si>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</si>
  <si>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</si>
  <si>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</si>
  <si>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</si>
  <si>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</si>
  <si>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</si>
  <si>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</si>
  <si>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</si>
  <si>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</si>
  <si>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</si>
  <si>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</si>
  <si>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</si>
  <si>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</si>
  <si>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</si>
  <si>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</si>
  <si>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</si>
  <si>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</si>
  <si>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</si>
  <si>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</si>
  <si>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</si>
  <si>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</si>
  <si>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</si>
  <si>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</si>
  <si>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</si>
  <si>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</si>
  <si>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</si>
  <si>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</si>
  <si>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</si>
  <si>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</si>
  <si>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</si>
  <si>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</si>
  <si>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</si>
  <si>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</si>
  <si>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</si>
  <si>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</si>
  <si>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</si>
  <si>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</si>
  <si>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</si>
  <si>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</si>
  <si>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</si>
  <si>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</si>
  <si>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</si>
  <si>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</si>
  <si>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</si>
  <si>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</si>
  <si>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</si>
  <si>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</si>
  <si>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</si>
  <si>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</si>
  <si>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</si>
  <si>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</si>
  <si>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</si>
  <si>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</si>
  <si>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</si>
  <si>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</si>
  <si>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</si>
  <si>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</si>
  <si>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</si>
  <si>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</si>
  <si>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</si>
  <si>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</si>
  <si>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</si>
  <si>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</si>
  <si>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</si>
  <si>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</si>
  <si>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</si>
  <si>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</si>
  <si>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</si>
  <si>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</si>
  <si>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</si>
  <si>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</si>
  <si>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</si>
  <si>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</si>
  <si>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</si>
  <si>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</si>
  <si>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</si>
  <si>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</si>
  <si>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</si>
  <si>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</si>
  <si>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</si>
  <si>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</si>
  <si>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</si>
  <si>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</si>
  <si>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</si>
  <si>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</si>
  <si>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</si>
  <si>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</si>
  <si>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</si>
  <si>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</si>
  <si>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</si>
  <si>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</si>
  <si>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</si>
  <si>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</si>
  <si>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</si>
  <si>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</si>
  <si>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</si>
  <si>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</si>
  <si>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</si>
  <si>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</si>
  <si>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</si>
  <si>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</si>
  <si>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</si>
  <si>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</si>
  <si>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</si>
  <si>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</si>
  <si>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</si>
  <si>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</si>
  <si>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</si>
  <si>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</si>
  <si>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</si>
  <si>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</si>
  <si>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</si>
  <si>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</si>
  <si>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</si>
  <si>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</si>
  <si>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</si>
  <si>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</si>
  <si>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</si>
  <si>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</si>
  <si>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</si>
  <si>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</si>
  <si>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</si>
  <si>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</si>
  <si>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</si>
  <si>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</si>
  <si>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</si>
  <si>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</si>
  <si>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</si>
  <si>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</si>
  <si>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</si>
  <si>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</si>
  <si>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</si>
  <si>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</si>
  <si>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</si>
  <si>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</si>
  <si>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</si>
  <si>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</si>
  <si>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</si>
  <si>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</si>
  <si>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</si>
  <si>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</si>
  <si>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</si>
  <si>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</si>
  <si>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</si>
  <si>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</si>
  <si>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</si>
  <si>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</si>
  <si>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</si>
  <si>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</si>
  <si>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</si>
  <si>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</si>
  <si>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</si>
  <si>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</si>
  <si>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</si>
  <si>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</si>
  <si>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</si>
  <si>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</si>
  <si>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</si>
  <si>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</si>
  <si>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</si>
  <si>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</si>
  <si>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</si>
  <si>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</si>
  <si>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</si>
  <si>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</si>
  <si>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</si>
  <si>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</si>
  <si>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</si>
  <si>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</si>
  <si>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</si>
  <si>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</si>
  <si>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</si>
  <si>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</si>
  <si>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</si>
  <si>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</si>
  <si>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</si>
  <si>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</si>
  <si>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</si>
  <si>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</si>
  <si>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</si>
  <si>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</si>
  <si>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</si>
  <si>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</si>
  <si>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</si>
  <si>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</si>
  <si>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</si>
  <si>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</si>
  <si>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</si>
  <si>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</si>
  <si>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</si>
  <si>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</si>
  <si>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</si>
  <si>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</si>
  <si>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</si>
  <si>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</si>
  <si>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</si>
  <si>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</si>
  <si>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</si>
  <si>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</si>
  <si>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</si>
  <si>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</si>
  <si>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</si>
  <si>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</si>
  <si>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</si>
  <si>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</si>
  <si>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</si>
  <si>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</si>
  <si>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</si>
  <si>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</si>
  <si>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</si>
  <si>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</si>
  <si>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</si>
  <si>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</si>
  <si>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</si>
  <si>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</si>
  <si>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</si>
  <si>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</si>
  <si>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</si>
  <si>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</si>
  <si>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</si>
  <si>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</si>
  <si>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</si>
  <si>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</si>
  <si>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</si>
  <si>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</si>
  <si>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</si>
  <si>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</si>
  <si>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</si>
  <si>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</si>
  <si>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</si>
  <si>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</si>
  <si>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</si>
  <si>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</si>
  <si>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</si>
  <si>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</si>
  <si>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</si>
  <si>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</si>
  <si>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</si>
  <si>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</si>
  <si>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</si>
  <si>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</si>
  <si>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</si>
  <si>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</si>
  <si>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</si>
  <si>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</si>
  <si>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</si>
  <si>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</si>
  <si>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</si>
  <si>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</si>
  <si>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</si>
  <si>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</si>
  <si>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</si>
  <si>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</si>
  <si>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</si>
  <si>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</si>
  <si>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</si>
  <si>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</si>
  <si>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</si>
  <si>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</si>
  <si>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</si>
  <si>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</si>
  <si>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</si>
  <si>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</si>
  <si>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</si>
  <si>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</si>
  <si>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</si>
  <si>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</si>
  <si>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</si>
  <si>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</si>
  <si>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</si>
  <si>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</si>
  <si>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</si>
  <si>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</si>
  <si>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</si>
  <si>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</si>
  <si>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</si>
  <si>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</si>
  <si>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</si>
  <si>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</si>
  <si>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</si>
  <si>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</si>
  <si>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</si>
  <si>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</si>
  <si>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</si>
  <si>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</si>
  <si>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</si>
  <si>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</si>
  <si>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</si>
  <si>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</si>
  <si>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</si>
  <si>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</si>
  <si>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</si>
  <si>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</si>
  <si>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</si>
  <si>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</si>
  <si>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</si>
  <si>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</si>
  <si>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</si>
  <si>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</si>
  <si>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</si>
  <si>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</si>
  <si>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</si>
  <si>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</si>
  <si>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</si>
  <si>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</si>
  <si>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</si>
  <si>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</si>
  <si>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</si>
  <si>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</si>
  <si>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</si>
  <si>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</si>
  <si>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</si>
  <si>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</si>
  <si>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</si>
  <si>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</si>
  <si>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</si>
  <si>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</si>
  <si>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</si>
  <si>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</si>
  <si>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</si>
  <si>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</si>
  <si>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</si>
  <si>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</si>
  <si>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</si>
  <si>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</si>
  <si>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</si>
  <si>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</si>
  <si>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</si>
  <si>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</si>
  <si>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</si>
  <si>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</si>
  <si>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</si>
  <si>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</si>
  <si>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</si>
  <si>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</si>
  <si>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</si>
  <si>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</si>
  <si>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</si>
  <si>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</si>
  <si>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</si>
  <si>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</si>
  <si>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</si>
  <si>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</si>
  <si>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</si>
  <si>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</si>
  <si>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</si>
  <si>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</si>
  <si>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</si>
  <si>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</si>
  <si>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</si>
  <si>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</si>
  <si>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</si>
  <si>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</si>
  <si>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</si>
  <si>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</si>
  <si>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</si>
  <si>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</si>
  <si>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</si>
  <si>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</si>
  <si>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</si>
  <si>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</si>
  <si>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</si>
  <si>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</si>
  <si>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</si>
  <si>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</si>
  <si>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</si>
  <si>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</si>
  <si>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</si>
  <si>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</si>
  <si>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</si>
  <si>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</si>
  <si>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</si>
  <si>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</si>
  <si>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</si>
  <si>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</si>
  <si>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</si>
  <si>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</si>
  <si>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</si>
  <si>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</si>
  <si>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</si>
  <si>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</si>
  <si>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</si>
  <si>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</si>
  <si>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</si>
  <si>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</si>
  <si>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</si>
  <si>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</si>
  <si>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</si>
  <si>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</si>
  <si>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</si>
  <si>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</si>
  <si>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</si>
  <si>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</si>
  <si>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</si>
  <si>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</si>
  <si>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</si>
  <si>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</si>
  <si>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</si>
  <si>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</si>
  <si>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</si>
  <si>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</si>
  <si>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</si>
  <si>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</si>
  <si>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</si>
  <si>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</si>
  <si>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</si>
  <si>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</si>
  <si>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</si>
  <si>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</si>
  <si>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</si>
  <si>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</si>
  <si>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</si>
  <si>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</si>
  <si>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</si>
  <si>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</si>
  <si>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</si>
  <si>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</si>
  <si>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</si>
  <si>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</si>
  <si>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</si>
  <si>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</si>
  <si>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</si>
  <si>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</si>
  <si>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</si>
  <si>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</si>
  <si>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</si>
  <si>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</si>
  <si>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</si>
  <si>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</si>
  <si>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</si>
  <si>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</si>
  <si>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</si>
  <si>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</si>
  <si>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</si>
  <si>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</si>
  <si>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</si>
  <si>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</si>
  <si>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</si>
  <si>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</si>
  <si>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</si>
  <si>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</si>
  <si>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</si>
  <si>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</si>
  <si>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</si>
  <si>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</si>
  <si>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</si>
  <si>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</si>
  <si>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</si>
  <si>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</si>
  <si>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</si>
  <si>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</si>
  <si>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</si>
  <si>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</si>
  <si>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</si>
  <si>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</si>
  <si>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</si>
  <si>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</si>
  <si>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</si>
  <si>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</si>
  <si>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</si>
  <si>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</si>
  <si>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</si>
  <si>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</si>
  <si>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</si>
  <si>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</si>
  <si>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</si>
  <si>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</si>
  <si>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</si>
  <si>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</si>
  <si>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</si>
  <si>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</si>
  <si>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</si>
  <si>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</si>
  <si>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</si>
  <si>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</si>
  <si>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</si>
  <si>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</si>
  <si>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</si>
  <si>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</si>
  <si>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</si>
  <si>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</si>
  <si>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</si>
  <si>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</si>
  <si>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</si>
  <si>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</si>
  <si>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</si>
  <si>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</si>
  <si>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</si>
  <si>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</si>
  <si>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</si>
  <si>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</si>
  <si>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</si>
  <si>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</si>
  <si>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</si>
  <si>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</si>
  <si>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</si>
  <si>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</si>
  <si>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</si>
  <si>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</si>
  <si>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</si>
  <si>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</si>
  <si>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</si>
  <si>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</si>
  <si>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</si>
  <si>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</si>
  <si>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</si>
  <si>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</si>
  <si>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</si>
  <si>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</si>
  <si>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</si>
  <si>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</si>
  <si>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</si>
  <si>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</si>
  <si>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</si>
  <si>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</si>
  <si>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</si>
  <si>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</si>
  <si>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</si>
  <si>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</si>
  <si>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</si>
  <si>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</si>
  <si>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</si>
  <si>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</si>
  <si>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</si>
  <si>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</si>
  <si>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</si>
  <si>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</si>
  <si>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</si>
  <si>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</si>
  <si>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</si>
  <si>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</si>
  <si>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</si>
  <si>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</si>
  <si>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</si>
  <si>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</si>
  <si>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</si>
  <si>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</si>
  <si>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</si>
  <si>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</si>
  <si>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</si>
  <si>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</si>
  <si>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</si>
  <si>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</si>
  <si>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</si>
  <si>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</si>
  <si>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</si>
  <si>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</si>
  <si>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</si>
  <si>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</si>
  <si>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</si>
  <si>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</si>
  <si>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</si>
  <si>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</si>
  <si>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</si>
  <si>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</si>
  <si>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</si>
  <si>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</si>
  <si>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</si>
  <si>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</si>
  <si>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</si>
  <si>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</si>
  <si>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</si>
  <si>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</si>
  <si>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</si>
  <si>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</si>
  <si>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</si>
  <si>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</si>
  <si>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</si>
  <si>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</si>
  <si>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</si>
  <si>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</si>
  <si>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</si>
  <si>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</si>
  <si>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</si>
  <si>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</si>
  <si>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</si>
  <si>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</si>
  <si>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</si>
  <si>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</si>
  <si>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</si>
  <si>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</si>
  <si>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</si>
  <si>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</si>
  <si>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</si>
  <si>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</si>
  <si>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</si>
  <si>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</si>
  <si>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</si>
  <si>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</si>
  <si>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</si>
  <si>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</si>
  <si>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</si>
  <si>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</si>
  <si>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</si>
  <si>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</si>
  <si>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</si>
  <si>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</si>
  <si>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</si>
  <si>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</si>
  <si>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</si>
  <si>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</si>
  <si>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</si>
  <si>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</si>
  <si>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</si>
  <si>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</si>
  <si>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</si>
  <si>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</si>
  <si>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</si>
  <si>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</si>
  <si>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</si>
  <si>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</si>
  <si>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</si>
  <si>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</si>
  <si>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</si>
  <si>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</si>
  <si>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</si>
  <si>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</si>
  <si>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</si>
  <si>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</si>
  <si>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</si>
  <si>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</si>
  <si>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</si>
  <si>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</si>
  <si>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</si>
  <si>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</si>
  <si>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</si>
  <si>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</si>
  <si>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</si>
  <si>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</si>
  <si>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</si>
  <si>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</si>
  <si>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</si>
  <si>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</si>
  <si>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</si>
  <si>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</si>
  <si>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</si>
  <si>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</si>
  <si>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</si>
  <si>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</si>
  <si>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</si>
  <si>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</si>
  <si>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</si>
  <si>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</si>
  <si>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</si>
  <si>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</si>
  <si>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</si>
  <si>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</si>
  <si>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</si>
  <si>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</si>
  <si>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</si>
  <si>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</si>
  <si>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</si>
  <si>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</si>
  <si>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</si>
  <si>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</si>
  <si>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</si>
  <si>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</si>
  <si>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</si>
  <si>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</si>
  <si>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</si>
  <si>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</si>
  <si>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</si>
  <si>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</si>
  <si>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</si>
  <si>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</si>
  <si>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</si>
  <si>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</si>
  <si>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</si>
  <si>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</si>
  <si>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</si>
  <si>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</si>
  <si>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</si>
  <si>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</si>
  <si>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</si>
  <si>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</si>
  <si>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</si>
  <si>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</si>
  <si>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</si>
  <si>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</si>
  <si>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</si>
  <si>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</si>
  <si>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</si>
  <si>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</si>
  <si>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</si>
  <si>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</si>
  <si>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</si>
  <si>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</si>
  <si>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</si>
  <si>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</si>
  <si>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</si>
  <si>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</si>
  <si>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</si>
  <si>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</si>
  <si>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</si>
  <si>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</si>
  <si>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</si>
  <si>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</si>
  <si>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</si>
  <si>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</si>
  <si>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</si>
  <si>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</si>
  <si>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</si>
  <si>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</si>
  <si>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</si>
  <si>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</si>
  <si>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</si>
  <si>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</si>
  <si>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</si>
  <si>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</si>
  <si>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</si>
  <si>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</si>
  <si>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</si>
  <si>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</si>
  <si>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</si>
  <si>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</si>
  <si>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</si>
  <si>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</si>
  <si>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</si>
  <si>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</si>
  <si>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</si>
  <si>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</si>
  <si>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</si>
  <si>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</si>
  <si>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</si>
  <si>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</si>
  <si>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</si>
  <si>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</si>
  <si>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</si>
  <si>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</si>
  <si>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</si>
  <si>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</si>
  <si>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</si>
  <si>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</si>
  <si>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</si>
  <si>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</si>
  <si>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</si>
  <si>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</si>
  <si>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</si>
  <si>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</si>
  <si>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</si>
  <si>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</si>
  <si>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</si>
  <si>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</si>
  <si>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</si>
  <si>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</si>
  <si>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</si>
  <si>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</si>
  <si>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</si>
  <si>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</si>
  <si>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</si>
  <si>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</si>
  <si>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</si>
  <si>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</si>
  <si>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</si>
  <si>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</si>
  <si>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</si>
  <si>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</si>
  <si>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</si>
  <si>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</si>
  <si>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</si>
  <si>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</si>
  <si>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</si>
  <si>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</si>
  <si>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</si>
  <si>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</si>
  <si>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</si>
  <si>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</si>
  <si>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</si>
  <si>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</si>
  <si>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</si>
  <si>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</si>
  <si>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</si>
  <si>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</si>
  <si>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</si>
  <si>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</si>
  <si>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</si>
  <si>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</si>
  <si>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</si>
  <si>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</si>
  <si>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</si>
  <si>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</si>
  <si>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</si>
  <si>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</si>
  <si>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</si>
  <si>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</si>
  <si>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</si>
  <si>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</si>
  <si>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</si>
  <si>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</si>
  <si>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</si>
  <si>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</si>
  <si>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</si>
  <si>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</si>
  <si>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</si>
  <si>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</si>
  <si>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</si>
  <si>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</si>
  <si>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</si>
  <si>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</si>
  <si>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</si>
  <si>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</si>
  <si>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</si>
  <si>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</si>
  <si>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</si>
  <si>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</si>
  <si>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</si>
  <si>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</si>
  <si>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</si>
  <si>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</si>
  <si>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</si>
  <si>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</si>
  <si>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</si>
  <si>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</si>
  <si>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</si>
  <si>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</si>
  <si>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</si>
  <si>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</si>
  <si>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</si>
  <si>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</si>
  <si>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</si>
  <si>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</si>
  <si>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</si>
  <si>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</si>
  <si>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</si>
  <si>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</si>
  <si>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</si>
  <si>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</si>
  <si>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</si>
  <si>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</si>
  <si>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</si>
  <si>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</si>
  <si>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</si>
  <si>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</si>
  <si>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</si>
  <si>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</si>
  <si>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</si>
  <si>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</si>
  <si>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</si>
  <si>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</si>
  <si>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</si>
  <si>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</si>
  <si>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</si>
  <si>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</si>
  <si>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</si>
  <si>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</si>
  <si>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</si>
  <si>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</si>
  <si>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</si>
  <si>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</si>
  <si>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</si>
  <si>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</si>
  <si>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</si>
  <si>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</si>
  <si>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</si>
  <si>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</si>
  <si>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</si>
  <si>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</si>
  <si>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</si>
  <si>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</si>
  <si>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</si>
  <si>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</si>
  <si>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</si>
  <si>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</si>
  <si>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</si>
  <si>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</si>
  <si>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</si>
  <si>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</si>
  <si>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</si>
  <si>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</si>
  <si>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</si>
  <si>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</si>
  <si>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</si>
  <si>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</si>
  <si>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</si>
  <si>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</si>
  <si>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</si>
  <si>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</si>
  <si>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</si>
  <si>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</si>
  <si>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</si>
  <si>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</si>
  <si>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</si>
  <si>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</si>
  <si>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</si>
  <si>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</si>
  <si>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</si>
  <si>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</si>
  <si>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</si>
  <si>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</si>
  <si>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</si>
  <si>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</si>
  <si>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</si>
  <si>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</si>
  <si>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</si>
  <si>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</si>
  <si>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</si>
  <si>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</si>
  <si>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</si>
  <si>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</si>
  <si>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</si>
  <si>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</si>
  <si>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</si>
  <si>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</si>
  <si>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</si>
  <si>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</si>
  <si>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</si>
  <si>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</si>
  <si>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</si>
  <si>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</si>
  <si>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</si>
  <si>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</si>
  <si>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</si>
  <si>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</si>
  <si>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</si>
  <si>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</si>
  <si>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</si>
  <si>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</si>
  <si>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</si>
  <si>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</si>
  <si>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</si>
  <si>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</si>
  <si>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</si>
  <si>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</si>
  <si>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</si>
  <si>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</si>
  <si>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</si>
  <si>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</si>
  <si>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</si>
  <si>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</si>
  <si>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</si>
  <si>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</si>
  <si>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</si>
  <si>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</si>
  <si>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</si>
  <si>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</si>
  <si>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</si>
  <si>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</si>
  <si>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</si>
  <si>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</si>
  <si>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</si>
  <si>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</si>
  <si>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</si>
  <si>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</si>
  <si>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</si>
  <si>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</si>
  <si>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</si>
  <si>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</si>
  <si>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</si>
  <si>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</si>
  <si>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</si>
  <si>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</si>
  <si>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</si>
  <si>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</si>
  <si>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</si>
  <si>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</si>
  <si>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</si>
  <si>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</si>
  <si>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</si>
  <si>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</si>
  <si>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</si>
  <si>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</si>
  <si>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</si>
  <si>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</si>
  <si>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</si>
  <si>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</si>
  <si>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</si>
  <si>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</si>
  <si>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</si>
  <si>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</si>
  <si>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</si>
  <si>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</si>
  <si>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</si>
  <si>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</si>
  <si>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</si>
  <si>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</si>
  <si>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</si>
  <si>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</si>
  <si>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</si>
  <si>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</si>
  <si>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</si>
  <si>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</si>
  <si>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</si>
  <si>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</si>
  <si>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</si>
  <si>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</si>
  <si>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</si>
  <si>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</si>
  <si>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</si>
  <si>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</si>
  <si>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</si>
  <si>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</si>
  <si>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</si>
  <si>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</si>
  <si>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</si>
  <si>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</si>
  <si>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</si>
  <si>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</si>
  <si>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</si>
  <si>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</si>
  <si>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</si>
  <si>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</si>
  <si>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</si>
  <si>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</si>
  <si>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</si>
  <si>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</si>
  <si>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</si>
  <si>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</si>
  <si>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</si>
  <si>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</si>
  <si>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</si>
  <si>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</si>
  <si>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</si>
  <si>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</si>
  <si>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</si>
  <si>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</si>
  <si>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</si>
  <si>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</si>
  <si>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</si>
  <si>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</si>
  <si>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</si>
  <si>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</si>
  <si>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</si>
  <si>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</si>
  <si>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</si>
  <si>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</si>
  <si>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</si>
  <si>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</si>
  <si>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</si>
  <si>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</si>
  <si>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</si>
  <si>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</si>
  <si>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</si>
  <si>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</si>
  <si>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</si>
  <si>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</si>
  <si>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</si>
  <si>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</si>
  <si>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</si>
  <si>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</si>
  <si>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</si>
  <si>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</si>
  <si>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</si>
  <si>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</si>
  <si>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</si>
  <si>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</si>
  <si>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</si>
  <si>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</si>
  <si>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</si>
  <si>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</si>
  <si>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</si>
  <si>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</si>
  <si>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</si>
  <si>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</si>
  <si>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</si>
  <si>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</si>
  <si>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</si>
  <si>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</si>
  <si>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</si>
  <si>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</si>
  <si>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</si>
  <si>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</si>
  <si>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</si>
  <si>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</si>
  <si>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</si>
  <si>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</si>
  <si>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</si>
  <si>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</si>
  <si>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</si>
  <si>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</si>
  <si>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</si>
  <si>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</si>
  <si>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</si>
  <si>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</si>
  <si>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</si>
  <si>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</si>
  <si>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</si>
  <si>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</si>
  <si>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</si>
  <si>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</si>
  <si>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</si>
  <si>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</si>
  <si>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</si>
  <si>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</si>
  <si>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</si>
  <si>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</si>
  <si>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</si>
  <si>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</si>
  <si>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</si>
  <si>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</si>
  <si>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</si>
  <si>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</si>
  <si>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</si>
  <si>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</si>
  <si>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</si>
  <si>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</si>
  <si>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</si>
  <si>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</si>
  <si>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</si>
  <si>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</si>
  <si>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</si>
  <si>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</si>
  <si>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</si>
  <si>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</si>
  <si>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</si>
  <si>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</si>
  <si>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</si>
  <si>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</si>
  <si>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</si>
  <si>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</si>
  <si>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</si>
  <si>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</si>
  <si>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</si>
  <si>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</si>
  <si>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</si>
  <si>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</si>
  <si>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</si>
  <si>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</si>
  <si>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</si>
  <si>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</si>
  <si>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</si>
  <si>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</si>
  <si>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</si>
  <si>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</si>
  <si>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</si>
  <si>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</si>
  <si>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</si>
  <si>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</si>
  <si>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</si>
  <si>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</si>
  <si>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</si>
  <si>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</si>
  <si>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</si>
  <si>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</si>
  <si>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</si>
  <si>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</si>
  <si>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</si>
  <si>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</si>
  <si>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</si>
  <si>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</si>
  <si>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</si>
  <si>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</si>
  <si>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</si>
  <si>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</si>
  <si>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</si>
  <si>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</si>
  <si>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</si>
  <si>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</si>
  <si>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</si>
  <si>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</si>
  <si>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</si>
  <si>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</si>
  <si>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</si>
  <si>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</si>
  <si>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</si>
  <si>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</si>
  <si>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</si>
  <si>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</si>
  <si>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</si>
  <si>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</si>
  <si>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</si>
  <si>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</si>
  <si>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</si>
  <si>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</si>
  <si>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</si>
  <si>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</si>
  <si>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</si>
  <si>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</si>
  <si>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</si>
  <si>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</si>
  <si>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</si>
  <si>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</si>
  <si>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</si>
  <si>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</si>
  <si>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</si>
  <si>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</si>
  <si>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</si>
  <si>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</si>
  <si>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</si>
  <si>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</si>
  <si>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</si>
  <si>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</si>
  <si>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</si>
  <si>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</si>
  <si>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</si>
  <si>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</si>
  <si>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</si>
  <si>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</si>
  <si>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</si>
  <si>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</si>
  <si>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</si>
  <si>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</si>
  <si>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</si>
  <si>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</si>
  <si>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</si>
  <si>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</si>
  <si>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</si>
  <si>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</si>
  <si>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</si>
  <si>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</si>
  <si>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</si>
  <si>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</si>
  <si>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</si>
  <si>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</si>
  <si>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</si>
  <si>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</si>
  <si>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</si>
  <si>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</si>
  <si>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</si>
  <si>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</si>
  <si>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</si>
  <si>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</si>
  <si>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</si>
  <si>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</si>
  <si>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</si>
  <si>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</si>
  <si>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</si>
  <si>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</si>
  <si>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</si>
  <si>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</si>
  <si>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</si>
  <si>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</si>
  <si>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</si>
  <si>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</si>
  <si>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</si>
  <si>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</si>
  <si>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</si>
  <si>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</si>
  <si>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</si>
  <si>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</si>
  <si>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</si>
  <si>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</si>
  <si>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</si>
  <si>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</si>
  <si>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</si>
  <si>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</si>
  <si>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</si>
  <si>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</si>
  <si>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</si>
  <si>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</si>
  <si>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</si>
  <si>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</si>
  <si>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</si>
  <si>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</si>
  <si>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</si>
  <si>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</si>
  <si>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</si>
  <si>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</si>
  <si>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</si>
  <si>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</si>
  <si>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</si>
  <si>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</si>
  <si>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</si>
  <si>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</si>
  <si>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</si>
  <si>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</si>
  <si>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</si>
  <si>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</si>
  <si>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</si>
  <si>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</si>
  <si>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</si>
  <si>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</si>
  <si>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</si>
  <si>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</si>
  <si>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</si>
  <si>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</si>
  <si>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</si>
  <si>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</si>
  <si>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</si>
  <si>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</si>
  <si>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</si>
  <si>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</si>
  <si>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</si>
  <si>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</si>
  <si>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</si>
  <si>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</si>
  <si>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</si>
  <si>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</si>
  <si>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</si>
  <si>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</si>
  <si>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</si>
  <si>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</si>
  <si>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</si>
  <si>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</si>
  <si>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</si>
  <si>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</si>
  <si>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</si>
  <si>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</si>
  <si>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</si>
  <si>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</si>
  <si>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</si>
  <si>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</si>
  <si>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</si>
  <si>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</si>
  <si>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</si>
  <si>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</si>
  <si>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</si>
  <si>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</si>
  <si>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</si>
  <si>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</si>
  <si>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</si>
  <si>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</si>
  <si>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</si>
  <si>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</si>
  <si>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</si>
  <si>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</si>
  <si>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</si>
  <si>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</si>
  <si>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</si>
  <si>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</si>
  <si>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</si>
  <si>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</si>
  <si>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</si>
  <si>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</si>
  <si>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</si>
  <si>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</si>
  <si>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</si>
  <si>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</si>
  <si>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</si>
  <si>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</si>
  <si>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</si>
  <si>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</si>
  <si>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</si>
  <si>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</si>
  <si>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</si>
  <si>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</si>
  <si>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</si>
  <si>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</si>
  <si>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</si>
  <si>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</si>
  <si>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</si>
  <si>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</si>
  <si>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</si>
  <si>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</si>
  <si>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</si>
  <si>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</si>
  <si>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</si>
  <si>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</si>
  <si>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</si>
  <si>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</si>
  <si>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</si>
  <si>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</si>
  <si>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</si>
  <si>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</si>
  <si>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</si>
  <si>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</si>
  <si>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</si>
  <si>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</si>
  <si>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</si>
  <si>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</si>
  <si>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</si>
  <si>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</si>
  <si>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</si>
  <si>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</si>
  <si>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</si>
  <si>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</si>
  <si>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</si>
  <si>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</si>
  <si>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</si>
  <si>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</si>
  <si>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</si>
  <si>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</si>
  <si>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</si>
  <si>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</si>
  <si>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</si>
  <si>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</si>
  <si>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</si>
  <si>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</si>
  <si>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</si>
  <si>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</si>
  <si>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</si>
  <si>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</si>
  <si>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</si>
  <si>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</si>
  <si>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</si>
  <si>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</si>
  <si>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</si>
  <si>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</si>
  <si>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</si>
  <si>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</si>
  <si>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</si>
  <si>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</si>
  <si>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</si>
  <si>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</si>
  <si>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</si>
  <si>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</si>
  <si>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</si>
  <si>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</si>
  <si>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</si>
  <si>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</si>
  <si>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</si>
  <si>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</si>
  <si>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</si>
  <si>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</si>
  <si>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</si>
  <si>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</si>
  <si>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</si>
  <si>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</si>
  <si>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</si>
  <si>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</si>
  <si>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</si>
  <si>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</si>
  <si>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</si>
  <si>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</si>
  <si>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</si>
  <si>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</si>
  <si>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</si>
  <si>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</si>
  <si>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</si>
  <si>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</si>
  <si>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</si>
  <si>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</si>
  <si>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</si>
  <si>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</si>
  <si>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</si>
  <si>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</si>
  <si>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</si>
  <si>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</si>
  <si>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</si>
  <si>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</si>
  <si>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</si>
  <si>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</si>
  <si>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</si>
  <si>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</si>
  <si>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</si>
  <si>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</si>
  <si>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</si>
  <si>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</si>
  <si>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</si>
  <si>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</si>
  <si>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</si>
  <si>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</si>
  <si>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</si>
  <si>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</si>
  <si>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</si>
  <si>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</si>
  <si>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</si>
  <si>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</si>
  <si>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</si>
  <si>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</si>
  <si>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</si>
  <si>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</si>
  <si>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</si>
  <si>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</si>
  <si>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</si>
  <si>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</si>
  <si>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</si>
  <si>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</si>
  <si>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</si>
  <si>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</si>
  <si>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</si>
  <si>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</si>
  <si>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</si>
  <si>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</si>
  <si>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</si>
  <si>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</si>
  <si>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</si>
  <si>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</si>
  <si>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</si>
  <si>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</si>
  <si>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</si>
  <si>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</si>
  <si>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</si>
  <si>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</si>
  <si>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</si>
  <si>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</si>
  <si>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</si>
  <si>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</si>
  <si>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</si>
  <si>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</si>
  <si>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</si>
  <si>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</si>
  <si>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</si>
  <si>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</si>
  <si>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</si>
  <si>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</si>
  <si>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</si>
  <si>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</si>
  <si>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</si>
  <si>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</si>
  <si>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</si>
  <si>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</si>
  <si>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</si>
  <si>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</si>
  <si>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</si>
  <si>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</si>
  <si>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</si>
  <si>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</si>
  <si>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</si>
  <si>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</si>
  <si>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</si>
  <si>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</si>
  <si>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</si>
  <si>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</si>
  <si>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</si>
  <si>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</si>
  <si>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</si>
  <si>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</si>
  <si>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</si>
  <si>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</si>
  <si>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</si>
  <si>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</si>
  <si>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</si>
  <si>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</si>
  <si>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</si>
  <si>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</si>
  <si>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</si>
  <si>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</si>
  <si>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</si>
  <si>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</si>
  <si>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</si>
  <si>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</si>
  <si>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</si>
  <si>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</si>
  <si>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</si>
  <si>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</si>
  <si>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</si>
  <si>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</si>
  <si>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</si>
  <si>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</si>
  <si>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</si>
  <si>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</si>
  <si>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</si>
  <si>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</si>
  <si>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</si>
  <si>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</si>
  <si>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</si>
  <si>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</si>
  <si>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</si>
  <si>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</si>
  <si>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</si>
  <si>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</si>
  <si>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</si>
  <si>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</si>
  <si>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</si>
  <si>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</si>
  <si>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</si>
  <si>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</si>
  <si>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</si>
  <si>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</si>
  <si>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</si>
  <si>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</si>
  <si>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</si>
  <si>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</si>
  <si>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</si>
  <si>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</si>
  <si>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</si>
  <si>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</si>
  <si>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</si>
  <si>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</si>
  <si>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</si>
  <si>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</si>
  <si>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</si>
  <si>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</si>
  <si>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</si>
  <si>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</si>
  <si>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</si>
  <si>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</si>
  <si>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</si>
  <si>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</si>
  <si>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</si>
  <si>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</si>
  <si>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</si>
  <si>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</si>
  <si>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</si>
  <si>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</si>
  <si>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</si>
  <si>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</si>
  <si>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</si>
  <si>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</si>
  <si>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</si>
  <si>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</si>
  <si>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</si>
  <si>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</si>
  <si>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</si>
  <si>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</si>
  <si>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</si>
  <si>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</si>
  <si>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</si>
  <si>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</si>
  <si>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</si>
  <si>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</si>
  <si>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</si>
  <si>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</si>
  <si>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</si>
  <si>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</si>
  <si>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</si>
  <si>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</si>
  <si>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</si>
  <si>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</si>
  <si>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</si>
  <si>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</si>
  <si>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</si>
  <si>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</si>
  <si>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</si>
  <si>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</si>
  <si>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</si>
  <si>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</si>
  <si>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</si>
  <si>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</si>
  <si>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</si>
  <si>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</si>
  <si>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</si>
  <si>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</si>
  <si>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</si>
  <si>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</si>
  <si>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</si>
  <si>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</si>
  <si>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</si>
  <si>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</si>
  <si>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</si>
  <si>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</si>
  <si>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</si>
  <si>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</si>
  <si>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</si>
  <si>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</si>
  <si>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</si>
  <si>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</si>
  <si>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</si>
  <si>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</si>
  <si>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</si>
  <si>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</si>
  <si>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</si>
  <si>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</si>
  <si>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</si>
  <si>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</si>
  <si>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</si>
  <si>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</si>
  <si>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</si>
  <si>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</si>
  <si>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</si>
  <si>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</si>
  <si>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</si>
  <si>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</si>
  <si>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</si>
  <si>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</si>
  <si>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</si>
  <si>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</si>
  <si>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</si>
  <si>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</si>
  <si>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</si>
  <si>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</si>
  <si>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</si>
  <si>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</si>
  <si>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</si>
  <si>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</si>
  <si>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</si>
  <si>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</si>
  <si>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</si>
  <si>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</si>
  <si>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</si>
  <si>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</si>
  <si>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</si>
  <si>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</si>
  <si>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</si>
  <si>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</si>
  <si>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</si>
  <si>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</si>
  <si>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</si>
  <si>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</si>
  <si>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</si>
  <si>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</si>
  <si>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</si>
  <si>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</si>
  <si>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</si>
  <si>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</si>
  <si>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</si>
  <si>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</si>
  <si>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</si>
  <si>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</si>
  <si>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</si>
  <si>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</si>
  <si>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</si>
  <si>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</si>
  <si>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</si>
  <si>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</si>
  <si>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</si>
  <si>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</si>
  <si>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</si>
  <si>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</si>
  <si>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</si>
  <si>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</si>
  <si>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</si>
  <si>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</si>
  <si>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</si>
  <si>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</si>
  <si>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</si>
  <si>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</si>
  <si>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</si>
  <si>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</si>
  <si>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</si>
  <si>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</si>
  <si>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</si>
  <si>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</si>
  <si>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</si>
  <si>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</si>
  <si>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</si>
  <si>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</si>
  <si>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</si>
  <si>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</si>
  <si>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</si>
  <si>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</si>
  <si>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</si>
  <si>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</si>
  <si>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</si>
  <si>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</si>
  <si>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</si>
  <si>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</si>
  <si>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</si>
  <si>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</si>
  <si>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</si>
  <si>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</si>
  <si>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</si>
  <si>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</si>
  <si>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</si>
  <si>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</si>
  <si>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</si>
  <si>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</si>
  <si>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</si>
  <si>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</si>
  <si>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</si>
  <si>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</si>
  <si>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</si>
  <si>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</si>
  <si>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</si>
  <si>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</si>
  <si>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</si>
  <si>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</si>
  <si>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</si>
  <si>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</si>
  <si>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</si>
  <si>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</si>
  <si>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</si>
  <si>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</si>
  <si>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</si>
  <si>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</si>
  <si>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</si>
  <si>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</si>
  <si>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</si>
  <si>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</si>
  <si>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</si>
  <si>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</si>
  <si>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</si>
  <si>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</si>
  <si>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</si>
  <si>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</si>
  <si>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</si>
  <si>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</si>
  <si>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</si>
  <si>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</si>
  <si>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</si>
  <si>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</si>
  <si>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</si>
  <si>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</si>
  <si>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</si>
  <si>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</si>
  <si>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</si>
  <si>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</si>
  <si>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</si>
  <si>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</si>
  <si>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</si>
  <si>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</si>
  <si>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</si>
  <si>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</si>
  <si>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</si>
  <si>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</si>
  <si>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</si>
  <si>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</si>
  <si>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</si>
  <si>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</si>
  <si>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</si>
  <si>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</si>
  <si>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</si>
  <si>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</si>
  <si>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</si>
  <si>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</si>
  <si>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</si>
  <si>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</si>
  <si>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</si>
  <si>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</si>
  <si>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</si>
  <si>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</si>
  <si>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</si>
  <si>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</si>
  <si>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</si>
  <si>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</si>
  <si>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</si>
  <si>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</si>
  <si>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</si>
  <si>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</si>
  <si>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</si>
  <si>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</si>
  <si>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</si>
  <si>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</si>
  <si>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</si>
  <si>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</si>
  <si>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</si>
  <si>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</si>
  <si>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</si>
  <si>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</si>
  <si>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</si>
  <si>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</si>
  <si>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</si>
  <si>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</si>
  <si>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</si>
  <si>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</si>
  <si>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</si>
  <si>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</si>
  <si>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</si>
  <si>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</si>
  <si>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</si>
  <si>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</si>
  <si>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</si>
  <si>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</si>
  <si>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</si>
  <si>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</si>
  <si>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</si>
  <si>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</si>
  <si>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</si>
  <si>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</si>
  <si>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</si>
  <si>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</si>
  <si>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</si>
  <si>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</si>
  <si>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</si>
  <si>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</si>
  <si>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</si>
  <si>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</si>
  <si>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</si>
  <si>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</si>
  <si>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</si>
  <si>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</si>
  <si>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</si>
  <si>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</si>
  <si>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</si>
  <si>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</si>
  <si>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</si>
  <si>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</si>
  <si>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</si>
  <si>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</si>
  <si>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</si>
  <si>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</si>
  <si>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</si>
  <si>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</si>
  <si>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</si>
  <si>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</si>
  <si>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</si>
  <si>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</si>
  <si>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</si>
  <si>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</si>
  <si>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</si>
  <si>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</si>
  <si>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</si>
  <si>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</si>
  <si>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</si>
  <si>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</si>
  <si>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</si>
  <si>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</si>
  <si>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</si>
  <si>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</si>
  <si>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</si>
  <si>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</si>
  <si>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</si>
  <si>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</si>
  <si>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</si>
  <si>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</si>
  <si>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</si>
  <si>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</si>
  <si>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</si>
  <si>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</si>
  <si>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</si>
  <si>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</si>
  <si>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</si>
  <si>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</si>
  <si>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</si>
  <si>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</si>
  <si>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</si>
  <si>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</si>
  <si>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</si>
  <si>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</si>
  <si>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</si>
  <si>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</si>
  <si>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</si>
  <si>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</si>
  <si>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</si>
  <si>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</si>
  <si>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</si>
  <si>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</si>
  <si>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</si>
  <si>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</si>
  <si>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</si>
  <si>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</si>
  <si>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</si>
  <si>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</si>
  <si>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</si>
  <si>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</si>
  <si>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</si>
  <si>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</si>
  <si>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</si>
  <si>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</si>
  <si>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</si>
  <si>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</si>
  <si>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</si>
  <si>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</si>
  <si>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</si>
  <si>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</si>
  <si>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</si>
  <si>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</si>
  <si>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</si>
  <si>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</si>
  <si>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</si>
  <si>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</si>
  <si>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</si>
  <si>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</si>
  <si>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</si>
  <si>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</si>
  <si>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</si>
  <si>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</si>
  <si>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</si>
  <si>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</si>
  <si>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</si>
  <si>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</si>
  <si>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</si>
  <si>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</si>
  <si>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</si>
  <si>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</si>
  <si>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</si>
  <si>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</si>
  <si>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</si>
  <si>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</si>
  <si>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</si>
  <si>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</si>
  <si>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</si>
  <si>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</si>
  <si>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</si>
  <si>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</si>
  <si>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</si>
  <si>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</si>
  <si>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</si>
  <si>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</si>
  <si>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</si>
  <si>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</si>
  <si>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</si>
  <si>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</si>
  <si>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</si>
  <si>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</si>
  <si>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</si>
  <si>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</si>
  <si>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</si>
  <si>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</si>
  <si>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</si>
  <si>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</si>
  <si>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</si>
  <si>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</si>
  <si>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</si>
  <si>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</si>
  <si>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</si>
  <si>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</si>
  <si>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</si>
  <si>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</si>
  <si>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</si>
  <si>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</si>
  <si>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</si>
  <si>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</si>
  <si>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</si>
  <si>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</si>
  <si>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</si>
  <si>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</si>
  <si>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</si>
  <si>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</si>
  <si>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</si>
  <si>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</si>
  <si>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</si>
  <si>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</si>
  <si>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</si>
  <si>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</si>
  <si>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</si>
  <si>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</si>
  <si>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</si>
  <si>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</si>
  <si>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</si>
  <si>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</si>
  <si>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</si>
  <si>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</si>
  <si>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</si>
  <si>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</si>
  <si>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</si>
  <si>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</si>
  <si>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</si>
  <si>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</si>
  <si>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</si>
  <si>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</si>
  <si>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</si>
  <si>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</si>
  <si>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</si>
  <si>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</si>
  <si>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</si>
  <si>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</si>
  <si>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</si>
  <si>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</si>
  <si>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</si>
  <si>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</si>
  <si>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</si>
  <si>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</si>
  <si>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</si>
  <si>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</si>
  <si>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</si>
  <si>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</si>
  <si>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</si>
  <si>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</si>
  <si>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</si>
  <si>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</si>
  <si>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</si>
  <si>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</si>
  <si>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</si>
  <si>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</si>
  <si>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</si>
  <si>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</si>
  <si>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</si>
  <si>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</si>
  <si>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</si>
  <si>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</si>
  <si>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</si>
  <si>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</si>
  <si>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</si>
  <si>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</si>
  <si>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</si>
  <si>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</si>
  <si>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</si>
  <si>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</si>
  <si>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</si>
  <si>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</si>
  <si>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</si>
  <si>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</si>
  <si>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</si>
  <si>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</si>
  <si>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</si>
  <si>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</si>
  <si>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</si>
  <si>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</si>
  <si>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</si>
  <si>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</si>
  <si>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</si>
  <si>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</si>
  <si>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</si>
  <si>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</si>
  <si>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</si>
  <si>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</si>
  <si>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</si>
  <si>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</si>
  <si>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</si>
  <si>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</si>
  <si>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</si>
  <si>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</si>
  <si>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</si>
  <si>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</si>
  <si>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</si>
  <si>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</si>
  <si>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</si>
  <si>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</si>
  <si>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</si>
  <si>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</si>
  <si>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</si>
  <si>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</si>
  <si>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</si>
  <si>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</si>
  <si>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</si>
  <si>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</si>
  <si>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</si>
  <si>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</si>
  <si>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</si>
  <si>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</si>
  <si>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</si>
  <si>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</si>
  <si>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</si>
  <si>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</si>
  <si>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</si>
  <si>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</si>
  <si>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</si>
  <si>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</si>
  <si>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</si>
  <si>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</si>
  <si>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</si>
  <si>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</si>
  <si>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</si>
  <si>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</si>
  <si>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</si>
  <si>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</si>
  <si>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</si>
  <si>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</si>
  <si>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</si>
  <si>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</si>
  <si>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</si>
  <si>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</si>
  <si>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</si>
  <si>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</si>
  <si>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</si>
  <si>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</si>
  <si>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</si>
  <si>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</si>
  <si>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</si>
  <si>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</si>
  <si>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</si>
  <si>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</si>
  <si>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</si>
  <si>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</si>
  <si>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</si>
  <si>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</si>
  <si>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</si>
  <si>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</si>
  <si>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</si>
  <si>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</si>
  <si>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</si>
  <si>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</si>
  <si>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</si>
  <si>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</si>
  <si>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</si>
  <si>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</si>
  <si>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</si>
  <si>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</si>
  <si>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</si>
  <si>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</si>
  <si>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</si>
  <si>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</si>
  <si>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</si>
  <si>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</si>
  <si>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</si>
  <si>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</si>
  <si>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</si>
  <si>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</si>
  <si>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</si>
  <si>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</si>
  <si>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</si>
  <si>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</si>
  <si>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</si>
  <si>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</si>
  <si>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</si>
  <si>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</si>
  <si>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</si>
  <si>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</si>
  <si>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</si>
  <si>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</si>
  <si>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</si>
  <si>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</si>
  <si>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</si>
  <si>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</si>
  <si>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</si>
  <si>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</si>
  <si>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</si>
  <si>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</si>
  <si>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</si>
  <si>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</si>
  <si>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</si>
  <si>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</si>
  <si>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</si>
  <si>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</si>
  <si>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</si>
  <si>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</si>
  <si>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</si>
  <si>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</si>
  <si>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</si>
  <si>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</si>
  <si>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</si>
  <si>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</si>
  <si>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</si>
  <si>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</si>
  <si>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</si>
  <si>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</si>
  <si>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</si>
  <si>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</si>
  <si>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</si>
  <si>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</si>
  <si>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</si>
  <si>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</si>
  <si>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</si>
  <si>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</si>
  <si>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</si>
  <si>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</si>
  <si>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</si>
  <si>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</si>
  <si>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</si>
  <si>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</si>
  <si>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</si>
  <si>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</si>
  <si>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</si>
  <si>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</si>
  <si>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</si>
  <si>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</si>
  <si>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</si>
  <si>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</si>
  <si>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</si>
  <si>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</si>
  <si>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</si>
  <si>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</si>
  <si>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</si>
  <si>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</si>
  <si>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</si>
  <si>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</si>
  <si>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</si>
  <si>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</si>
  <si>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</si>
  <si>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</si>
  <si>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</si>
  <si>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</si>
  <si>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</si>
  <si>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</si>
  <si>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</si>
  <si>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</si>
  <si>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</si>
  <si>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</si>
  <si>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</si>
  <si>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</si>
  <si>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</si>
  <si>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</si>
  <si>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</si>
  <si>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</si>
  <si>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</si>
  <si>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</si>
  <si>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</si>
  <si>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</si>
  <si>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</si>
  <si>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</si>
  <si>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</si>
  <si>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</si>
  <si>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</si>
  <si>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</si>
  <si>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</si>
  <si>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</si>
  <si>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</si>
  <si>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</si>
  <si>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</si>
  <si>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</si>
  <si>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</si>
  <si>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</si>
  <si>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</si>
  <si>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</si>
  <si>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</si>
  <si>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</si>
  <si>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</si>
  <si>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</si>
  <si>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</si>
  <si>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</si>
  <si>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</si>
  <si>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</si>
  <si>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</si>
  <si>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</si>
  <si>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</si>
  <si>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</si>
  <si>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</si>
  <si>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</si>
  <si>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</si>
  <si>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</si>
  <si>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</si>
  <si>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</si>
  <si>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</si>
  <si>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</si>
  <si>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</si>
  <si>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</si>
  <si>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</si>
  <si>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</si>
  <si>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</si>
  <si>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</si>
  <si>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</si>
  <si>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</si>
  <si>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</si>
  <si>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</si>
  <si>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</si>
  <si>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</si>
  <si>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</si>
  <si>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</si>
  <si>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</si>
  <si>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</si>
  <si>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</si>
  <si>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</si>
  <si>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</si>
  <si>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</si>
  <si>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</si>
  <si>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</si>
  <si>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</si>
  <si>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</si>
  <si>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</si>
  <si>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</si>
  <si>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</si>
  <si>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</si>
  <si>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</si>
  <si>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</si>
  <si>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</si>
  <si>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</si>
  <si>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</si>
  <si>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</si>
  <si>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</si>
  <si>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</si>
  <si>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</si>
  <si>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</si>
  <si>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</si>
  <si>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</si>
  <si>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</si>
  <si>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</si>
  <si>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</si>
  <si>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</si>
  <si>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</si>
  <si>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</si>
  <si>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</si>
  <si>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</si>
  <si>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</si>
  <si>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</si>
  <si>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</si>
  <si>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</si>
  <si>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</si>
  <si>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</si>
  <si>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</si>
  <si>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</si>
  <si>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</si>
  <si>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</si>
  <si>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</si>
  <si>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</si>
  <si>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</si>
  <si>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</si>
  <si>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</si>
  <si>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</si>
  <si>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</si>
  <si>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</si>
  <si>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</si>
  <si>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</si>
  <si>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</si>
  <si>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</si>
  <si>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</si>
  <si>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</si>
  <si>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</si>
  <si>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</si>
  <si>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</si>
  <si>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</si>
  <si>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</si>
  <si>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</si>
  <si>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</si>
  <si>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</si>
  <si>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</si>
  <si>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</si>
  <si>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</si>
  <si>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</si>
  <si>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</si>
  <si>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</si>
  <si>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</si>
  <si>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</si>
  <si>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</si>
  <si>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</si>
  <si>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</si>
  <si>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</si>
  <si>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</si>
  <si>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</si>
  <si>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</si>
  <si>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</si>
  <si>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</si>
  <si>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</si>
  <si>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</si>
  <si>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</si>
  <si>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</si>
  <si>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</si>
  <si>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</si>
  <si>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</si>
  <si>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</si>
  <si>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</si>
  <si>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</si>
  <si>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</si>
  <si>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</si>
  <si>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</si>
  <si>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</si>
  <si>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</si>
  <si>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</si>
  <si>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</si>
  <si>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</si>
  <si>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</si>
  <si>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</si>
  <si>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</si>
  <si>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</si>
  <si>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</si>
  <si>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</si>
  <si>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</si>
  <si>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</si>
  <si>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</si>
  <si>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</si>
  <si>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</si>
  <si>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</si>
  <si>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</si>
  <si>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</si>
  <si>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</si>
  <si>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</si>
  <si>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</si>
  <si>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</si>
  <si>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</si>
  <si>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</si>
  <si>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</si>
  <si>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</si>
  <si>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</si>
  <si>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</si>
  <si>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</si>
  <si>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</si>
  <si>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</si>
  <si>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</si>
  <si>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</si>
  <si>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</si>
  <si>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</si>
  <si>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</si>
  <si>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</si>
  <si>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</si>
  <si>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</si>
  <si>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</si>
  <si>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</si>
  <si>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</si>
  <si>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</si>
  <si>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</si>
  <si>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</si>
  <si>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</si>
  <si>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</si>
  <si>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</si>
  <si>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</si>
  <si>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</si>
  <si>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</si>
  <si>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</si>
  <si>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</si>
  <si>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</si>
  <si>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</si>
  <si>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</si>
  <si>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</si>
  <si>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</si>
  <si>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</si>
  <si>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</si>
  <si>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</si>
  <si>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</si>
  <si>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</si>
  <si>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</si>
  <si>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</si>
  <si>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</si>
  <si>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</si>
  <si>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</si>
  <si>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</si>
  <si>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</si>
  <si>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</si>
  <si>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</si>
  <si>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</si>
  <si>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</si>
  <si>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</si>
  <si>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</si>
  <si>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</si>
  <si>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</si>
  <si>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</si>
  <si>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</si>
  <si>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</si>
  <si>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</si>
  <si>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</si>
  <si>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</si>
  <si>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</si>
  <si>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</si>
  <si>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</si>
  <si>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</si>
  <si>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</si>
  <si>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</si>
  <si>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</si>
  <si>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</si>
  <si>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</si>
  <si>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</si>
  <si>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</si>
  <si>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</si>
  <si>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</si>
  <si>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</si>
  <si>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</si>
  <si>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</si>
  <si>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</si>
  <si>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</si>
  <si>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</si>
  <si>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</si>
  <si>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</si>
  <si>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</si>
  <si>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</si>
  <si>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</si>
  <si>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</si>
  <si>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</si>
  <si>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</si>
  <si>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</si>
  <si>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</si>
  <si>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</si>
  <si>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</si>
  <si>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</si>
  <si>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</si>
  <si>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</si>
  <si>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</si>
  <si>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</si>
  <si>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</si>
  <si>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</si>
  <si>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</si>
  <si>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</si>
  <si>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</si>
  <si>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</si>
  <si>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</si>
  <si>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</si>
  <si>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</si>
  <si>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</si>
  <si>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</si>
  <si>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</si>
  <si>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</si>
  <si>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</si>
  <si>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</si>
  <si>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</si>
  <si>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</si>
  <si>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</si>
  <si>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</si>
  <si>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</si>
  <si>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</si>
  <si>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</si>
  <si>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</si>
  <si>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</si>
  <si>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</si>
  <si>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</si>
  <si>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</si>
  <si>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</si>
  <si>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</si>
  <si>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</si>
  <si>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</si>
  <si>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</si>
  <si>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</si>
  <si>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</si>
  <si>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</si>
  <si>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</si>
  <si>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</si>
  <si>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</si>
  <si>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</si>
  <si>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</si>
  <si>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</si>
  <si>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</si>
  <si>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</si>
  <si>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</si>
  <si>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</si>
  <si>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</si>
  <si>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</si>
  <si>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</si>
  <si>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</si>
  <si>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</si>
  <si>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</si>
  <si>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</si>
  <si>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</si>
  <si>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</si>
  <si>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</si>
  <si>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</si>
  <si>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</si>
  <si>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</si>
  <si>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</si>
  <si>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</si>
  <si>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</si>
  <si>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</si>
  <si>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</si>
  <si>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</si>
  <si>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</si>
  <si>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</si>
  <si>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</si>
  <si>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</si>
  <si>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</si>
  <si>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</si>
  <si>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</si>
  <si>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</si>
  <si>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</si>
  <si>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</si>
  <si>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</si>
  <si>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</si>
  <si>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</si>
  <si>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</si>
  <si>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</si>
  <si>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</si>
  <si>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</si>
  <si>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</si>
  <si>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</si>
  <si>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</si>
  <si>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</si>
  <si>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</si>
  <si>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</si>
  <si>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</si>
  <si>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</si>
  <si>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</si>
  <si>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</si>
  <si>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</si>
  <si>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</si>
  <si>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</si>
  <si>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</si>
  <si>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</si>
  <si>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</si>
  <si>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</si>
  <si>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</si>
  <si>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</si>
  <si>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</si>
  <si>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</si>
  <si>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</si>
  <si>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</si>
  <si>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</si>
  <si>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</si>
  <si>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</si>
  <si>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</si>
  <si>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</si>
  <si>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</si>
  <si>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</si>
  <si>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</si>
  <si>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</si>
  <si>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</si>
  <si>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</si>
  <si>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</si>
  <si>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</si>
  <si>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</si>
  <si>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</si>
  <si>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</si>
  <si>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</si>
  <si>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</si>
  <si>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</si>
  <si>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</si>
  <si>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</si>
  <si>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</si>
  <si>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</si>
  <si>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</si>
  <si>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</si>
  <si>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</si>
  <si>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</si>
  <si>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</si>
  <si>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</si>
  <si>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</si>
  <si>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</si>
  <si>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</si>
  <si>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</si>
  <si>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</si>
  <si>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</si>
  <si>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</si>
  <si>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</si>
  <si>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</si>
  <si>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</si>
  <si>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</si>
  <si>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</si>
  <si>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</si>
  <si>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</si>
  <si>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</si>
  <si>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</si>
  <si>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</si>
  <si>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</si>
  <si>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</si>
  <si>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</si>
  <si>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</si>
  <si>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</si>
  <si>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</si>
  <si>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</si>
  <si>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</si>
  <si>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</si>
  <si>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</si>
  <si>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</si>
  <si>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</si>
  <si>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</si>
  <si>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</si>
  <si>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</si>
  <si>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</si>
  <si>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</si>
  <si>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</si>
  <si>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</si>
  <si>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</si>
  <si>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</si>
  <si>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</si>
  <si>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</si>
  <si>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</si>
  <si>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</si>
  <si>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</si>
  <si>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</si>
  <si>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</si>
  <si>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</si>
  <si>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</si>
  <si>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</si>
  <si>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</si>
  <si>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</si>
  <si>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</si>
  <si>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</si>
  <si>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</si>
  <si>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</si>
  <si>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</si>
  <si>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</si>
  <si>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</si>
  <si>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</si>
  <si>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</si>
  <si>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</si>
  <si>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</si>
  <si>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</si>
  <si>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</si>
  <si>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</si>
  <si>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</si>
  <si>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</si>
  <si>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</si>
  <si>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</si>
  <si>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</si>
  <si>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</si>
  <si>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</si>
  <si>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</si>
  <si>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</si>
  <si>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</si>
  <si>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</si>
  <si>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</si>
  <si>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</si>
  <si>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</si>
  <si>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</si>
  <si>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</si>
  <si>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</si>
  <si>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</si>
  <si>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</si>
  <si>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</si>
  <si>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</si>
  <si>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</si>
  <si>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</si>
  <si>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</si>
  <si>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</si>
  <si>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</si>
  <si>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</si>
  <si>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</si>
  <si>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</si>
  <si>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</si>
  <si>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</si>
  <si>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</si>
  <si>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</si>
  <si>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</si>
  <si>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</si>
  <si>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</si>
  <si>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</si>
  <si>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</si>
  <si>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</si>
  <si>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</si>
  <si>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</si>
  <si>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</si>
  <si>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</si>
  <si>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</si>
  <si>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</si>
  <si>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</si>
  <si>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</si>
  <si>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</si>
  <si>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</si>
  <si>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</si>
  <si>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</si>
  <si>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</si>
  <si>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</si>
  <si>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</si>
  <si>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</si>
  <si>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</si>
  <si>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</si>
  <si>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</si>
  <si>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</si>
  <si>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</si>
  <si>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</si>
  <si>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</si>
  <si>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</si>
  <si>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</si>
  <si>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</si>
  <si>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</si>
  <si>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</si>
  <si>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</si>
  <si>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</si>
  <si>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</si>
  <si>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</si>
  <si>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</si>
  <si>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</si>
  <si>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</si>
  <si>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</si>
  <si>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</si>
  <si>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</si>
  <si>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</si>
  <si>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</si>
  <si>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</si>
  <si>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</si>
  <si>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</si>
  <si>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</si>
  <si>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</si>
  <si>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</si>
  <si>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</si>
  <si>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</si>
  <si>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</si>
  <si>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</si>
  <si>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</si>
  <si>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</si>
  <si>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</si>
  <si>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</si>
  <si>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</si>
  <si>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</si>
  <si>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</si>
  <si>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</si>
  <si>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</si>
  <si>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</si>
  <si>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</si>
  <si>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</si>
  <si>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</si>
  <si>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</si>
  <si>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</si>
  <si>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</si>
  <si>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</si>
  <si>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</si>
  <si>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</si>
  <si>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</si>
  <si>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</si>
  <si>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</si>
  <si>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</si>
  <si>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</si>
  <si>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</si>
  <si>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</si>
  <si>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</si>
  <si>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</si>
  <si>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</si>
  <si>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</si>
  <si>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</si>
  <si>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</si>
  <si>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</si>
  <si>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</si>
  <si>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</si>
  <si>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</si>
  <si>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</si>
  <si>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</si>
  <si>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</si>
  <si>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</si>
  <si>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</si>
  <si>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</si>
  <si>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</si>
  <si>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</si>
  <si>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</si>
  <si>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</si>
  <si>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</si>
  <si>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</si>
  <si>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</si>
  <si>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</si>
  <si>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</si>
  <si>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</si>
  <si>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</si>
  <si>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</si>
  <si>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</si>
  <si>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</si>
  <si>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</si>
  <si>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</si>
  <si>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</si>
  <si>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</si>
  <si>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</si>
  <si>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</si>
  <si>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</si>
  <si>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</si>
  <si>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</si>
  <si>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</si>
  <si>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</si>
  <si>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</si>
  <si>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</si>
  <si>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</si>
  <si>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</si>
  <si>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</si>
  <si>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</si>
  <si>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</si>
  <si>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</si>
  <si>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</si>
  <si>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</si>
  <si>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</si>
  <si>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</si>
  <si>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</si>
  <si>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</si>
  <si>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</si>
  <si>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</si>
  <si>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</si>
  <si>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</si>
  <si>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</si>
  <si>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</si>
  <si>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</si>
  <si>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</si>
  <si>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</si>
  <si>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</si>
  <si>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</si>
  <si>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</si>
  <si>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</si>
  <si>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</si>
  <si>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</si>
  <si>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</si>
  <si>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</si>
  <si>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</si>
  <si>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</si>
  <si>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</si>
  <si>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</si>
  <si>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</si>
  <si>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</si>
  <si>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</si>
  <si>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</si>
  <si>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</si>
  <si>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</si>
  <si>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</si>
  <si>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</si>
  <si>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</si>
  <si>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</si>
  <si>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</si>
  <si>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</si>
  <si>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</si>
  <si>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</si>
  <si>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</si>
  <si>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</si>
  <si>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</si>
  <si>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</si>
  <si>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</si>
  <si>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</si>
  <si>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</si>
  <si>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</si>
  <si>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</si>
  <si>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</si>
  <si>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</si>
  <si>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</si>
  <si>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</si>
  <si>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</si>
  <si>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</si>
  <si>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</si>
  <si>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</si>
  <si>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</si>
  <si>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</si>
  <si>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</si>
  <si>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</si>
  <si>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</si>
  <si>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</si>
  <si>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</si>
  <si>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</si>
  <si>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</si>
  <si>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</si>
  <si>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</si>
  <si>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</si>
  <si>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</si>
  <si>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</si>
  <si>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</si>
  <si>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</si>
  <si>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</si>
  <si>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</si>
  <si>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</si>
  <si>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</si>
  <si>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</si>
  <si>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</si>
  <si>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</si>
  <si>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</si>
  <si>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</si>
  <si>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</si>
  <si>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</si>
  <si>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</si>
  <si>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</si>
  <si>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</si>
  <si>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</si>
  <si>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</si>
  <si>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</si>
  <si>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</si>
  <si>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</si>
  <si>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</si>
  <si>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</si>
  <si>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</si>
  <si>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</si>
  <si>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</si>
  <si>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</si>
  <si>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</si>
  <si>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</si>
  <si>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</si>
  <si>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</si>
  <si>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</si>
  <si>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</si>
  <si>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</si>
  <si>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</si>
  <si>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</si>
  <si>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</si>
  <si>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</si>
  <si>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</si>
  <si>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</si>
  <si>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</si>
  <si>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</si>
  <si>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</si>
  <si>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</si>
  <si>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</si>
  <si>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</si>
  <si>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</si>
  <si>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</si>
  <si>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</si>
  <si>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</si>
  <si>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</si>
  <si>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</si>
  <si>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</si>
  <si>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</si>
  <si>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</si>
  <si>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</si>
  <si>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</si>
  <si>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</si>
  <si>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</si>
  <si>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</si>
  <si>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</si>
  <si>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</si>
  <si>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</si>
  <si>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</si>
  <si>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</si>
  <si>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</si>
  <si>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</si>
  <si>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</si>
  <si>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</si>
  <si>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</si>
  <si>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</si>
  <si>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</si>
  <si>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</si>
  <si>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</si>
  <si>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</si>
  <si>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</si>
  <si>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</si>
  <si>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</si>
  <si>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</si>
  <si>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</si>
  <si>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</si>
  <si>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</si>
  <si>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</si>
  <si>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</si>
  <si>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</si>
  <si>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</si>
  <si>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</si>
  <si>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</si>
  <si>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</si>
  <si>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</si>
  <si>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</si>
  <si>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</si>
  <si>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</si>
  <si>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</si>
  <si>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</si>
  <si>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</si>
  <si>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</si>
  <si>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</si>
  <si>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</si>
  <si>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</si>
  <si>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</si>
  <si>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</si>
  <si>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</si>
  <si>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</si>
  <si>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</si>
  <si>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</si>
  <si>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</si>
  <si>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</si>
  <si>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</si>
  <si>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</si>
  <si>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</si>
  <si>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</si>
  <si>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</si>
  <si>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</si>
  <si>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</si>
  <si>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</si>
  <si>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</si>
  <si>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</si>
  <si>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</si>
  <si>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</si>
  <si>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</si>
  <si>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</si>
  <si>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</si>
  <si>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</si>
  <si>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</si>
  <si>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</si>
  <si>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</si>
  <si>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</si>
  <si>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</si>
  <si>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</si>
  <si>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</si>
  <si>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</si>
  <si>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</si>
  <si>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</si>
  <si>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</si>
  <si>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</si>
  <si>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</si>
  <si>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</si>
  <si>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</si>
  <si>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</si>
  <si>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</si>
  <si>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</si>
  <si>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</si>
  <si>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</si>
  <si>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</si>
  <si>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</si>
  <si>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</si>
  <si>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</si>
  <si>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</si>
  <si>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</si>
  <si>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</si>
  <si>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</si>
  <si>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</si>
  <si>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</si>
  <si>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</si>
  <si>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</si>
  <si>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</si>
  <si>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</si>
  <si>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</si>
  <si>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</si>
  <si>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</si>
  <si>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</si>
  <si>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</si>
  <si>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</si>
  <si>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</si>
  <si>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</si>
  <si>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</si>
  <si>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</si>
  <si>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</si>
  <si>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</si>
  <si>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</si>
  <si>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</si>
  <si>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</si>
  <si>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</si>
  <si>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</si>
  <si>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</si>
  <si>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</si>
  <si>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</si>
  <si>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</si>
  <si>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</si>
  <si>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</si>
  <si>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</si>
  <si>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</si>
  <si>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</si>
  <si>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</si>
  <si>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</si>
  <si>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</si>
  <si>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</si>
  <si>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</si>
  <si>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</si>
  <si>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</si>
  <si>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</si>
  <si>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</si>
  <si>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</si>
  <si>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</si>
  <si>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</si>
  <si>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</si>
  <si>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</si>
  <si>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</si>
  <si>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</si>
  <si>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</si>
  <si>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</si>
  <si>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</si>
  <si>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</si>
  <si>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</si>
  <si>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</si>
  <si>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</si>
  <si>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</si>
  <si>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</si>
  <si>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</si>
  <si>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</si>
  <si>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</si>
  <si>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</si>
  <si>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</si>
  <si>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</si>
  <si>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</si>
  <si>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</si>
  <si>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</si>
  <si>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</si>
  <si>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</si>
  <si>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</si>
  <si>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</si>
  <si>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</si>
  <si>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</si>
  <si>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</si>
  <si>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</si>
  <si>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</si>
  <si>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</si>
  <si>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</si>
  <si>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</si>
  <si>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</si>
  <si>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</si>
  <si>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</si>
  <si>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</si>
  <si>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</si>
  <si>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</si>
  <si>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</si>
  <si>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</si>
  <si>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</si>
  <si>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</si>
  <si>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</si>
  <si>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</si>
  <si>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</si>
  <si>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</si>
  <si>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</si>
  <si>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</si>
  <si>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</si>
  <si>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</si>
  <si>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</si>
  <si>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</si>
  <si>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</si>
  <si>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</si>
  <si>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</si>
  <si>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</si>
  <si>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</si>
  <si>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</si>
  <si>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</si>
  <si>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</si>
  <si>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</si>
  <si>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</si>
  <si>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</si>
  <si>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</si>
  <si>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</si>
  <si>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</si>
  <si>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</si>
  <si>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</si>
  <si>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</si>
  <si>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</si>
  <si>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</si>
  <si>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</si>
  <si>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</si>
  <si>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</si>
  <si>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</si>
  <si>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</si>
  <si>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</si>
  <si>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</si>
  <si>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</si>
  <si>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</si>
  <si>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</si>
  <si>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</si>
  <si>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</si>
  <si>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</si>
  <si>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</si>
  <si>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</si>
  <si>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</si>
  <si>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</si>
  <si>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</si>
  <si>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</si>
  <si>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</si>
  <si>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</si>
  <si>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</si>
  <si>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</si>
  <si>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</si>
  <si>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</si>
  <si>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</si>
  <si>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</si>
  <si>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</si>
  <si>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</si>
  <si>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</si>
  <si>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</si>
  <si>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</si>
  <si>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</si>
  <si>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</si>
  <si>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</si>
  <si>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</si>
  <si>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</si>
  <si>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</si>
  <si>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</si>
  <si>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</si>
  <si>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</si>
  <si>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</si>
  <si>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</si>
  <si>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</si>
  <si>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</si>
  <si>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</si>
  <si>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</si>
  <si>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</si>
  <si>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</si>
  <si>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</si>
  <si>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</si>
  <si>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</si>
  <si>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</si>
  <si>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</si>
  <si>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</si>
  <si>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</si>
  <si>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</si>
  <si>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</si>
  <si>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</si>
  <si>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</si>
  <si>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</si>
  <si>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</si>
  <si>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</si>
  <si>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</si>
  <si>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</si>
  <si>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</si>
  <si>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</si>
  <si>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</si>
  <si>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</si>
  <si>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</si>
  <si>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</si>
  <si>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</si>
  <si>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</si>
  <si>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</si>
  <si>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</si>
  <si>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</si>
  <si>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</si>
  <si>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</si>
  <si>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</si>
  <si>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</si>
  <si>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</si>
  <si>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</si>
  <si>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</si>
  <si>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</si>
  <si>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</si>
  <si>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</si>
  <si>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</si>
  <si>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</si>
  <si>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</si>
  <si>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</si>
  <si>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</si>
  <si>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</si>
  <si>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</si>
  <si>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</si>
  <si>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</si>
  <si>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</si>
  <si>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</si>
  <si>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</si>
  <si>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</si>
  <si>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</si>
  <si>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</si>
  <si>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</si>
  <si>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</si>
  <si>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</si>
  <si>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</si>
  <si>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</si>
  <si>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</si>
  <si>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</si>
  <si>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</si>
  <si>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</si>
  <si>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</si>
  <si>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</si>
  <si>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</si>
  <si>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</si>
  <si>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</si>
  <si>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</si>
  <si>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</si>
  <si>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</si>
  <si>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</si>
  <si>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</si>
  <si>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</si>
  <si>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</si>
  <si>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</si>
  <si>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</si>
  <si>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</si>
  <si>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</si>
  <si>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</si>
  <si>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</si>
  <si>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</si>
  <si>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</si>
  <si>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</si>
  <si>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</si>
  <si>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</si>
  <si>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</si>
  <si>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</si>
  <si>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</si>
  <si>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</si>
  <si>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</si>
  <si>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</si>
  <si>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</si>
  <si>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</si>
  <si>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</si>
  <si>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</si>
  <si>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</si>
  <si>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</si>
  <si>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</si>
  <si>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</si>
  <si>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</si>
  <si>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</si>
  <si>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</si>
  <si>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</si>
  <si>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</si>
  <si>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</si>
  <si>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</si>
  <si>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</si>
  <si>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</si>
  <si>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</si>
  <si>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</si>
  <si>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</si>
  <si>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</si>
  <si>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</si>
  <si>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</si>
  <si>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</si>
  <si>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</si>
  <si>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</si>
  <si>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</si>
  <si>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</si>
  <si>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</si>
  <si>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</si>
  <si>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</si>
  <si>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</si>
  <si>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</si>
  <si>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</si>
  <si>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</si>
  <si>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</si>
  <si>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</si>
  <si>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</si>
  <si>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</si>
  <si>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</si>
  <si>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</si>
  <si>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</si>
  <si>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</si>
  <si>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</si>
  <si>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</si>
  <si>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</si>
  <si>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</si>
  <si>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</si>
  <si>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</si>
  <si>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</si>
  <si>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</si>
  <si>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</si>
  <si>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</si>
  <si>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</si>
  <si>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</si>
  <si>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</si>
  <si>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</si>
  <si>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</si>
  <si>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</si>
  <si>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</si>
  <si>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</si>
  <si>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</si>
  <si>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</si>
  <si>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</si>
  <si>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</si>
  <si>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</si>
  <si>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</si>
  <si>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</si>
  <si>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</si>
  <si>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</si>
  <si>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</si>
  <si>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</si>
  <si>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</si>
  <si>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</si>
  <si>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</si>
  <si>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</si>
  <si>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</si>
  <si>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</si>
  <si>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</si>
  <si>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</si>
  <si>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</si>
  <si>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</si>
  <si>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</si>
  <si>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</si>
  <si>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</si>
  <si>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</si>
  <si>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</si>
  <si>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</si>
  <si>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</si>
  <si>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</si>
  <si>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</si>
  <si>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</si>
  <si>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</si>
  <si>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</si>
  <si>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</si>
  <si>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</si>
  <si>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</si>
  <si>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</si>
  <si>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</si>
  <si>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</si>
  <si>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</si>
  <si>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</si>
  <si>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</si>
  <si>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</si>
  <si>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</si>
  <si>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</si>
  <si>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</si>
  <si>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</si>
  <si>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</si>
  <si>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</si>
  <si>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</si>
  <si>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</si>
  <si>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</si>
  <si>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</si>
  <si>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</si>
  <si>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</si>
  <si>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</si>
  <si>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</si>
  <si>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</si>
  <si>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</si>
  <si>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</si>
  <si>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</si>
  <si>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</si>
  <si>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</si>
  <si>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</si>
  <si>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</si>
  <si>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</si>
  <si>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</si>
  <si>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</si>
  <si>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</si>
  <si>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</si>
  <si>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</si>
  <si>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</si>
  <si>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</si>
  <si>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</si>
  <si>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</si>
  <si>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</si>
  <si>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</si>
  <si>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</si>
  <si>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</si>
  <si>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</si>
  <si>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</si>
  <si>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</si>
  <si>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</si>
  <si>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</si>
  <si>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</si>
  <si>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</si>
  <si>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</si>
  <si>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</si>
  <si>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</si>
  <si>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</si>
  <si>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</si>
  <si>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</si>
  <si>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</si>
  <si>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</si>
  <si>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</si>
  <si>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</si>
  <si>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</si>
  <si>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</si>
  <si>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</si>
  <si>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</si>
  <si>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</si>
  <si>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</si>
  <si>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</si>
  <si>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</si>
  <si>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</si>
  <si>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</si>
  <si>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</si>
  <si>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</si>
  <si>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</si>
  <si>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</si>
  <si>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</si>
  <si>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</si>
  <si>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</si>
  <si>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</si>
  <si>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</si>
  <si>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</si>
  <si>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</si>
  <si>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</si>
  <si>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</si>
  <si>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</si>
  <si>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</si>
  <si>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</si>
  <si>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</si>
  <si>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</si>
  <si>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</si>
  <si>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</si>
  <si>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</si>
  <si>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</si>
  <si>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</si>
  <si>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</si>
  <si>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</si>
  <si>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</si>
  <si>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</si>
  <si>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</si>
  <si>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</si>
  <si>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</si>
  <si>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</si>
  <si>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</si>
  <si>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</si>
  <si>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</si>
  <si>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</si>
  <si>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</si>
  <si>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</si>
  <si>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</si>
  <si>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</si>
  <si>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</si>
  <si>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</si>
  <si>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</si>
  <si>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</si>
  <si>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</si>
  <si>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</si>
  <si>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</si>
  <si>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</si>
  <si>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</si>
  <si>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</si>
  <si>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</si>
  <si>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</si>
  <si>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</si>
  <si>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</si>
  <si>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</si>
  <si>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</si>
  <si>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</si>
  <si>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</si>
  <si>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</si>
  <si>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</si>
  <si>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</si>
  <si>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</si>
  <si>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</si>
  <si>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</si>
  <si>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</si>
  <si>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</si>
  <si>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</si>
  <si>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</si>
  <si>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</si>
  <si>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</si>
  <si>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</si>
  <si>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</si>
  <si>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</si>
  <si>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</si>
  <si>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</si>
  <si>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</si>
  <si>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</si>
  <si>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</si>
  <si>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</si>
  <si>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</si>
  <si>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</si>
  <si>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</si>
  <si>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</si>
  <si>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</si>
  <si>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</si>
  <si>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</si>
  <si>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</si>
  <si>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</si>
  <si>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</si>
  <si>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</si>
  <si>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</si>
  <si>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</si>
  <si>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</si>
  <si>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</si>
  <si>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</si>
  <si>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</si>
  <si>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</si>
  <si>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</si>
  <si>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</si>
  <si>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</si>
  <si>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</si>
  <si>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</si>
  <si>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</si>
  <si>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</si>
  <si>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</si>
  <si>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</si>
  <si>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</si>
  <si>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</si>
  <si>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</si>
  <si>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</si>
  <si>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</si>
  <si>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</si>
  <si>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</si>
  <si>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</si>
  <si>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</si>
  <si>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</si>
  <si>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</si>
  <si>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</si>
  <si>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</si>
  <si>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</si>
  <si>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</si>
  <si>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</si>
  <si>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</si>
  <si>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</si>
  <si>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</si>
  <si>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</si>
  <si>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</si>
  <si>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</si>
  <si>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</si>
  <si>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</si>
  <si>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</si>
  <si>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</si>
  <si>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</si>
  <si>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</si>
  <si>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</si>
  <si>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</si>
  <si>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</si>
  <si>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</si>
  <si>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</si>
  <si>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</si>
  <si>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</si>
  <si>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</si>
  <si>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</si>
  <si>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</si>
  <si>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</si>
  <si>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</si>
  <si>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</si>
  <si>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</si>
  <si>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</si>
  <si>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</si>
  <si>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</si>
  <si>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</si>
  <si>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</si>
  <si>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</si>
  <si>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</si>
  <si>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</si>
  <si>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</si>
  <si>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</si>
  <si>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</si>
  <si>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</si>
  <si>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</si>
  <si>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</si>
  <si>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</si>
  <si>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</si>
  <si>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</si>
  <si>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</si>
  <si>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</si>
  <si>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</si>
  <si>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</si>
  <si>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</si>
  <si>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</si>
  <si>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</si>
  <si>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</si>
  <si>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</si>
  <si>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</si>
  <si>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</si>
  <si>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</si>
  <si>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</si>
  <si>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</si>
  <si>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</si>
  <si>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</si>
  <si>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</si>
  <si>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</si>
  <si>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</si>
  <si>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</si>
  <si>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</si>
  <si>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</si>
  <si>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</si>
  <si>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</si>
  <si>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</si>
  <si>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</si>
  <si>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</si>
  <si>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</si>
  <si>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</si>
  <si>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</si>
  <si>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</si>
  <si>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</si>
  <si>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</si>
  <si>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</si>
  <si>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</si>
  <si>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</si>
  <si>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</si>
  <si>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</si>
  <si>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</si>
  <si>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</si>
  <si>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</si>
  <si>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</si>
  <si>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</si>
  <si>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</si>
  <si>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</si>
  <si>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</si>
  <si>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</si>
  <si>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</si>
  <si>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</si>
  <si>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</si>
  <si>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</si>
  <si>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</si>
  <si>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</si>
  <si>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</si>
  <si>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</si>
  <si>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</si>
  <si>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</si>
  <si>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</si>
  <si>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</si>
  <si>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</si>
  <si>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</si>
  <si>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</si>
  <si>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</si>
  <si>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</si>
  <si>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</si>
  <si>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</si>
  <si>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</si>
  <si>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</si>
  <si>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</si>
  <si>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</si>
  <si>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</si>
  <si>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</si>
  <si>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</si>
  <si>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</si>
  <si>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</si>
  <si>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</si>
  <si>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</si>
  <si>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</si>
  <si>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</si>
  <si>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</si>
  <si>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</si>
  <si>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</si>
  <si>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</si>
  <si>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</si>
  <si>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</si>
  <si>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</si>
  <si>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</si>
  <si>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</si>
  <si>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</si>
  <si>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</si>
  <si>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</si>
  <si>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</si>
  <si>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</si>
  <si>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</si>
  <si>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</si>
  <si>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</si>
  <si>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</si>
  <si>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</si>
  <si>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</si>
  <si>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</si>
  <si>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</si>
  <si>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</si>
  <si>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</si>
  <si>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</si>
  <si>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</si>
  <si>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</si>
  <si>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</si>
  <si>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</si>
  <si>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</si>
  <si>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</si>
  <si>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</si>
  <si>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</si>
  <si>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</si>
  <si>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</si>
  <si>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</si>
  <si>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</si>
  <si>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</si>
  <si>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</si>
  <si>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</si>
  <si>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</si>
  <si>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</si>
  <si>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</si>
  <si>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</si>
  <si>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</si>
  <si>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</si>
  <si>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</si>
  <si>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</si>
  <si>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</si>
  <si>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</si>
  <si>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</si>
  <si>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</si>
  <si>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</si>
  <si>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</si>
  <si>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</si>
  <si>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</si>
  <si>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</si>
  <si>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</si>
  <si>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</si>
  <si>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</si>
  <si>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</si>
  <si>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</si>
  <si>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</si>
  <si>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</si>
  <si>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</si>
  <si>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</si>
  <si>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</si>
  <si>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</si>
  <si>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</si>
  <si>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</si>
  <si>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</si>
  <si>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</si>
  <si>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</si>
  <si>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</si>
  <si>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</si>
  <si>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</si>
  <si>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</si>
  <si>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</si>
  <si>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</si>
  <si>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</si>
  <si>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</si>
  <si>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</si>
  <si>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</si>
  <si>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</si>
  <si>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</si>
  <si>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</si>
  <si>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</si>
  <si>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</si>
  <si>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</si>
  <si>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</si>
  <si>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</si>
  <si>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</si>
  <si>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</si>
  <si>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</si>
  <si>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</si>
  <si>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</si>
  <si>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</si>
  <si>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</si>
  <si>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</si>
  <si>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</si>
  <si>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</si>
  <si>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</si>
  <si>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</si>
  <si>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</si>
  <si>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</si>
  <si>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</si>
  <si>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</si>
  <si>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</si>
  <si>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</si>
  <si>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</si>
  <si>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</si>
  <si>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</si>
  <si>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</si>
  <si>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</si>
  <si>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</si>
  <si>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</si>
  <si>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</si>
  <si>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</si>
  <si>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</si>
  <si>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</si>
  <si>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</si>
  <si>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</si>
  <si>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</si>
  <si>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</si>
  <si>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</si>
  <si>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</si>
  <si>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</si>
  <si>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</si>
  <si>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</si>
  <si>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</si>
  <si>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</si>
  <si>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</si>
  <si>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</si>
  <si>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</si>
  <si>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</si>
  <si>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</si>
  <si>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</si>
  <si>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</si>
  <si>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</si>
  <si>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</si>
  <si>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</si>
  <si>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</si>
  <si>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</si>
  <si>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</si>
  <si>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</si>
  <si>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</si>
  <si>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</si>
  <si>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</si>
  <si>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</si>
  <si>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</si>
  <si>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</si>
  <si>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</si>
  <si>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</si>
  <si>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</si>
  <si>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</si>
  <si>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</si>
  <si>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</si>
  <si>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</si>
  <si>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</si>
  <si>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</si>
  <si>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</si>
  <si>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</si>
  <si>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</si>
  <si>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</si>
  <si>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</si>
  <si>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</si>
  <si>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</si>
  <si>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</si>
  <si>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</si>
  <si>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</si>
  <si>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</si>
  <si>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</si>
  <si>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</si>
  <si>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</si>
  <si>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</si>
  <si>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</si>
  <si>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</si>
  <si>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</si>
  <si>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</si>
  <si>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</si>
  <si>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</si>
  <si>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</si>
  <si>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</si>
  <si>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</si>
  <si>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</si>
  <si>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</si>
  <si>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</si>
  <si>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</si>
  <si>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</si>
  <si>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</si>
  <si>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</si>
  <si>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</si>
  <si>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</si>
  <si>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</si>
  <si>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</si>
  <si>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</si>
  <si>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</si>
  <si>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</si>
  <si>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</si>
  <si>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</si>
  <si>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</si>
  <si>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</si>
  <si>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</si>
  <si>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</si>
  <si>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</si>
  <si>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</si>
  <si>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</si>
  <si>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</si>
  <si>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</si>
  <si>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</si>
  <si>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</si>
  <si>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</si>
  <si>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</si>
  <si>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</si>
  <si>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</si>
  <si>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</si>
  <si>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</si>
  <si>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</si>
  <si>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</si>
  <si>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</si>
  <si>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</si>
  <si>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</si>
  <si>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</si>
  <si>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</si>
  <si>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</si>
  <si>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</si>
  <si>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</si>
  <si>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</si>
  <si>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</si>
  <si>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</si>
  <si>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</si>
  <si>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</si>
  <si>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</si>
  <si>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</si>
  <si>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</si>
  <si>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</si>
  <si>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</si>
  <si>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</si>
  <si>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</si>
  <si>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</si>
  <si>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</si>
  <si>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</si>
  <si>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</si>
  <si>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</si>
  <si>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</si>
  <si>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</si>
  <si>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</si>
  <si>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</si>
  <si>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</si>
  <si>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</si>
  <si>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</si>
  <si>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</si>
  <si>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</si>
  <si>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</si>
  <si>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</si>
  <si>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</si>
  <si>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</si>
  <si>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</si>
  <si>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</si>
  <si>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</si>
  <si>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</si>
  <si>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</si>
  <si>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</si>
  <si>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</si>
  <si>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</si>
  <si>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</si>
  <si>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</si>
  <si>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</si>
  <si>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</si>
  <si>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</si>
  <si>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</si>
  <si>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</si>
  <si>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</si>
  <si>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</si>
  <si>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</si>
  <si>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</si>
  <si>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</si>
  <si>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</si>
  <si>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</si>
  <si>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</si>
  <si>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</si>
  <si>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</si>
  <si>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</si>
  <si>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</si>
  <si>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</si>
  <si>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</si>
  <si>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</si>
  <si>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</si>
  <si>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</si>
  <si>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</si>
  <si>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</si>
  <si>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</si>
  <si>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</si>
  <si>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</si>
  <si>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</si>
  <si>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</si>
  <si>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</si>
  <si>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</si>
  <si>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</si>
  <si>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</si>
  <si>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</si>
  <si>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</si>
  <si>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</si>
  <si>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</si>
  <si>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</si>
  <si>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</si>
  <si>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</si>
  <si>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</si>
  <si>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</si>
  <si>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</si>
  <si>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</si>
  <si>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</si>
  <si>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</si>
  <si>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</si>
  <si>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</si>
  <si>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</si>
  <si>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</si>
  <si>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</si>
  <si>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</si>
  <si>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</si>
  <si>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</si>
  <si>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</si>
  <si>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</si>
  <si>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</si>
  <si>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</si>
  <si>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</si>
  <si>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</si>
  <si>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</si>
  <si>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</si>
  <si>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</si>
  <si>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</si>
  <si>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</si>
  <si>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</si>
  <si>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</si>
  <si>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</si>
  <si>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</si>
  <si>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</si>
  <si>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</si>
  <si>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</si>
  <si>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</si>
  <si>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</si>
  <si>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</si>
  <si>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</si>
  <si>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</si>
  <si>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</si>
  <si>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</si>
  <si>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</si>
  <si>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</si>
  <si>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</si>
  <si>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</si>
  <si>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</si>
  <si>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</si>
  <si>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</si>
  <si>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</si>
  <si>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</si>
  <si>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</si>
  <si>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</si>
  <si>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</si>
  <si>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</si>
  <si>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</si>
  <si>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</si>
  <si>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</si>
  <si>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</si>
  <si>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</si>
  <si>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</si>
  <si>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</si>
  <si>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</si>
  <si>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</si>
  <si>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</si>
  <si>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</si>
  <si>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</si>
  <si>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</si>
  <si>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</si>
  <si>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</si>
  <si>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</si>
  <si>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</si>
  <si>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</si>
  <si>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</si>
  <si>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</si>
  <si>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</si>
  <si>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</si>
  <si>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</si>
  <si>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</si>
  <si>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</si>
  <si>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</si>
  <si>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</si>
  <si>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</si>
  <si>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</si>
  <si>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</si>
  <si>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</si>
  <si>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</si>
  <si>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</si>
  <si>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</si>
  <si>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</si>
  <si>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</si>
  <si>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</si>
  <si>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</si>
  <si>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</si>
  <si>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</si>
  <si>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</si>
  <si>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</si>
  <si>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</si>
  <si>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</si>
  <si>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</si>
  <si>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</si>
  <si>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</si>
  <si>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</si>
  <si>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</si>
  <si>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</si>
  <si>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</si>
  <si>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</si>
  <si>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</si>
  <si>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</si>
  <si>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</si>
  <si>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</si>
  <si>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</si>
  <si>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</si>
  <si>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</si>
  <si>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</si>
  <si>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</si>
  <si>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</si>
  <si>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</si>
  <si>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</si>
  <si>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</si>
  <si>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</si>
  <si>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</si>
  <si>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</si>
  <si>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</si>
  <si>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</si>
  <si>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</si>
  <si>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</si>
  <si>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</si>
  <si>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</si>
  <si>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</si>
  <si>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</si>
  <si>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</si>
  <si>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</si>
  <si>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</si>
  <si>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</si>
  <si>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</si>
  <si>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</si>
  <si>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</si>
  <si>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</si>
  <si>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</si>
  <si>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</si>
  <si>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</si>
  <si>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</si>
  <si>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</si>
  <si>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</si>
  <si>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</si>
  <si>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</si>
  <si>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</si>
  <si>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</si>
  <si>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</si>
  <si>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</si>
  <si>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</si>
  <si>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</si>
  <si>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</si>
  <si>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</si>
  <si>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</si>
  <si>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</si>
  <si>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</si>
  <si>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</si>
  <si>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</si>
  <si>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</si>
  <si>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</si>
  <si>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</si>
  <si>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</si>
  <si>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</si>
  <si>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</si>
  <si>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</si>
  <si>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</si>
  <si>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</si>
  <si>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</si>
  <si>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</si>
  <si>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</si>
  <si>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</si>
  <si>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</si>
  <si>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</si>
  <si>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</si>
  <si>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</si>
  <si>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</si>
  <si>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</si>
  <si>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</si>
  <si>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</si>
  <si>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</si>
  <si>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</si>
  <si>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</si>
  <si>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</si>
  <si>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</si>
  <si>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</si>
  <si>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</si>
  <si>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</si>
  <si>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</si>
  <si>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</si>
  <si>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</si>
  <si>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</si>
  <si>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</si>
  <si>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</si>
  <si>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</si>
  <si>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</si>
  <si>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</si>
  <si>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</si>
  <si>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</si>
  <si>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</si>
  <si>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</si>
  <si>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</si>
  <si>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</si>
  <si>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</si>
  <si>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</si>
  <si>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</si>
  <si>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</si>
  <si>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</si>
  <si>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</si>
  <si>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</si>
  <si>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</si>
  <si>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</si>
  <si>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</si>
  <si>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</si>
  <si>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</si>
  <si>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</si>
  <si>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</si>
  <si>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</si>
  <si>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</si>
  <si>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</si>
  <si>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</si>
  <si>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</si>
  <si>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</si>
  <si>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</si>
  <si>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</si>
  <si>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</si>
  <si>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</si>
  <si>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</si>
  <si>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</si>
  <si>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</si>
  <si>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</si>
  <si>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</si>
  <si>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</si>
  <si>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</si>
  <si>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</si>
  <si>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</si>
  <si>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</si>
  <si>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</si>
  <si>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</si>
  <si>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</si>
  <si>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</si>
  <si>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</si>
  <si>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</si>
  <si>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</si>
  <si>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</si>
  <si>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</si>
  <si>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</si>
  <si>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</si>
  <si>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</si>
  <si>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</si>
  <si>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</si>
  <si>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</si>
  <si>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</si>
  <si>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</si>
  <si>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</si>
  <si>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</si>
  <si>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</si>
  <si>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</si>
  <si>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</si>
  <si>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</si>
  <si>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</si>
  <si>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</si>
  <si>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</si>
  <si>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</si>
  <si>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</si>
  <si>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</si>
  <si>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</si>
  <si>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</si>
  <si>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</si>
  <si>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</si>
  <si>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</si>
  <si>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</si>
  <si>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</si>
  <si>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</si>
  <si>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</si>
  <si>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</si>
  <si>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</si>
  <si>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</si>
  <si>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</si>
  <si>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</si>
  <si>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</si>
  <si>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</si>
  <si>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</si>
  <si>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</si>
  <si>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</si>
  <si>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</si>
  <si>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</si>
  <si>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</si>
  <si>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</si>
  <si>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</si>
  <si>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</si>
  <si>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</si>
  <si>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</si>
  <si>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</si>
  <si>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</si>
  <si>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</si>
  <si>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</si>
  <si>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</si>
  <si>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</si>
  <si>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</si>
  <si>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</si>
  <si>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</si>
  <si>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</si>
  <si>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</si>
  <si>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</si>
  <si>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</si>
  <si>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</si>
  <si>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</si>
  <si>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</si>
  <si>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</si>
  <si>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</si>
  <si>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</si>
  <si>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</si>
  <si>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</si>
  <si>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</si>
  <si>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</si>
  <si>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</si>
  <si>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</si>
  <si>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</si>
  <si>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</si>
  <si>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</si>
  <si>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</si>
  <si>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</si>
  <si>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</si>
  <si>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</si>
  <si>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</si>
  <si>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</si>
  <si>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</si>
  <si>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</si>
  <si>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</si>
  <si>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</si>
  <si>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</si>
  <si>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</si>
  <si>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</si>
  <si>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</si>
  <si>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</si>
  <si>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</si>
  <si>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</si>
  <si>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</si>
  <si>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</si>
  <si>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</si>
  <si>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</si>
  <si>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</si>
  <si>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</si>
  <si>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</si>
  <si>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</si>
  <si>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</si>
  <si>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</si>
  <si>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</si>
  <si>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</si>
  <si>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</si>
  <si>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</si>
  <si>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</si>
  <si>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</si>
  <si>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</si>
  <si>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</si>
  <si>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</si>
  <si>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</si>
  <si>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</si>
  <si>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</si>
  <si>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</si>
  <si>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</si>
  <si>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</si>
  <si>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</si>
  <si>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</si>
  <si>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</si>
  <si>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</si>
  <si>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</si>
  <si>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</si>
  <si>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</si>
  <si>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</si>
  <si>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</si>
  <si>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</si>
  <si>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</si>
  <si>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</si>
  <si>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</si>
  <si>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</si>
  <si>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</si>
  <si>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</si>
  <si>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</si>
  <si>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</si>
  <si>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</si>
  <si>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</si>
  <si>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</si>
  <si>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</si>
  <si>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</si>
  <si>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</si>
  <si>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</si>
  <si>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</si>
  <si>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</si>
  <si>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</si>
  <si>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</si>
  <si>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</si>
  <si>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</si>
  <si>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</si>
  <si>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</si>
  <si>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</si>
  <si>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</si>
  <si>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</si>
  <si>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</si>
  <si>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</si>
  <si>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</si>
  <si>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</si>
  <si>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</si>
  <si>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</si>
  <si>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</si>
  <si>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</si>
  <si>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</si>
  <si>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</si>
  <si>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</si>
  <si>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</si>
  <si>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</si>
  <si>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</si>
  <si>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</si>
  <si>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</si>
  <si>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</si>
  <si>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</si>
  <si>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</si>
  <si>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</si>
  <si>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</si>
  <si>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</si>
  <si>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</si>
  <si>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</si>
  <si>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</si>
  <si>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</si>
  <si>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</si>
  <si>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</si>
  <si>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</si>
  <si>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</si>
  <si>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</si>
  <si>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</si>
  <si>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</si>
  <si>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</si>
  <si>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</si>
  <si>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</si>
  <si>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</si>
  <si>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</si>
  <si>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</si>
  <si>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</si>
  <si>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</si>
  <si>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</si>
  <si>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</si>
  <si>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</si>
  <si>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</si>
  <si>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</si>
  <si>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</si>
  <si>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</si>
  <si>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</si>
  <si>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</si>
  <si>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</si>
  <si>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</si>
  <si>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</si>
  <si>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</si>
  <si>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</si>
  <si>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</si>
  <si>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</si>
  <si>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</si>
  <si>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</si>
  <si>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</si>
  <si>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</si>
  <si>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</si>
  <si>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</si>
  <si>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</si>
  <si>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</si>
  <si>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</si>
  <si>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</si>
  <si>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</si>
  <si>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</si>
  <si>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</si>
  <si>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</si>
  <si>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</si>
  <si>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</si>
  <si>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</si>
  <si>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</si>
  <si>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</si>
  <si>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</si>
  <si>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</si>
  <si>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</si>
  <si>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</si>
  <si>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</si>
  <si>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</si>
  <si>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</si>
  <si>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</si>
  <si>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</si>
  <si>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</si>
  <si>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</si>
  <si>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</si>
  <si>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</si>
  <si>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</si>
  <si>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</si>
  <si>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</si>
  <si>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</si>
  <si>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</si>
  <si>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</si>
  <si>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</si>
  <si>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</si>
  <si>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</si>
  <si>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</si>
  <si>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</si>
  <si>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</si>
  <si>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</si>
  <si>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</si>
  <si>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</si>
  <si>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</si>
  <si>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</si>
  <si>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</si>
  <si>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</si>
  <si>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</si>
  <si>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</si>
  <si>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</si>
  <si>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</si>
  <si>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</si>
  <si>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</si>
  <si>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</si>
  <si>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</si>
  <si>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</si>
  <si>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</si>
  <si>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</si>
  <si>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</si>
  <si>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</si>
  <si>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</si>
  <si>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</si>
  <si>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</si>
  <si>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</si>
  <si>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</si>
  <si>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</si>
  <si>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</si>
  <si>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</si>
  <si>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</si>
  <si>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</si>
  <si>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</si>
  <si>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</si>
  <si>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</si>
  <si>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</si>
  <si>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</si>
  <si>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</si>
  <si>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</si>
  <si>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</si>
  <si>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</si>
  <si>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</si>
  <si>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</si>
  <si>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</si>
  <si>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</si>
  <si>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</si>
  <si>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</si>
  <si>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</si>
  <si>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</si>
  <si>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</si>
  <si>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</si>
  <si>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</si>
  <si>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</si>
  <si>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</si>
  <si>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</si>
  <si>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</si>
  <si>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</si>
  <si>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</si>
  <si>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</si>
  <si>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</si>
  <si>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</si>
  <si>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</si>
  <si>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</si>
  <si>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</si>
  <si>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</si>
  <si>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</si>
  <si>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</si>
  <si>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</si>
  <si>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</si>
  <si>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</si>
  <si>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</si>
  <si>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</si>
  <si>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</si>
  <si>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</si>
  <si>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</si>
  <si>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</si>
  <si>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</si>
  <si>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</si>
  <si>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</si>
  <si>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</si>
  <si>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</si>
  <si>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</si>
  <si>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</si>
  <si>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</si>
  <si>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</si>
  <si>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</si>
  <si>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</si>
  <si>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</si>
  <si>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</si>
  <si>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</si>
  <si>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</si>
  <si>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</si>
  <si>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</si>
  <si>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</si>
  <si>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</si>
  <si>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</si>
  <si>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</si>
  <si>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</si>
  <si>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</si>
  <si>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</si>
  <si>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</si>
  <si>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</si>
  <si>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</si>
  <si>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</si>
  <si>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</si>
  <si>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</si>
  <si>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</si>
  <si>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</si>
  <si>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</si>
  <si>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</si>
  <si>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</si>
  <si>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</si>
  <si>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</si>
  <si>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</si>
  <si>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</si>
  <si>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</si>
  <si>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</si>
  <si>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</si>
  <si>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</si>
  <si>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</si>
  <si>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</si>
  <si>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</si>
  <si>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</si>
  <si>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</si>
  <si>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</si>
  <si>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</si>
  <si>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</si>
  <si>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</si>
  <si>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</si>
  <si>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</si>
  <si>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</si>
  <si>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</si>
  <si>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</si>
  <si>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</si>
  <si>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</si>
  <si>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</si>
  <si>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</si>
  <si>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</si>
  <si>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</si>
  <si>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</si>
  <si>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</si>
  <si>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</si>
  <si>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</si>
  <si>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</si>
  <si>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</si>
  <si>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</si>
  <si>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</si>
  <si>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</si>
  <si>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</si>
  <si>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</si>
  <si>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</si>
  <si>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</si>
  <si>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</si>
  <si>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</si>
  <si>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</si>
  <si>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</si>
  <si>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</si>
  <si>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</si>
  <si>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</si>
  <si>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</si>
  <si>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</si>
  <si>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</si>
  <si>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</si>
  <si>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</si>
  <si>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</si>
  <si>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</si>
  <si>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</si>
  <si>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</si>
  <si>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</si>
  <si>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</si>
  <si>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</si>
  <si>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</si>
  <si>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</si>
  <si>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</si>
  <si>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</si>
  <si>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</si>
  <si>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</si>
  <si>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</si>
  <si>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</si>
  <si>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</si>
  <si>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</si>
  <si>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</si>
  <si>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</si>
  <si>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</si>
  <si>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</si>
  <si>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</si>
  <si>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</si>
  <si>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</si>
  <si>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</si>
  <si>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</si>
  <si>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</si>
  <si>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</si>
  <si>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</si>
  <si>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</si>
  <si>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</si>
  <si>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</si>
  <si>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</si>
  <si>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</si>
  <si>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</si>
  <si>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</si>
  <si>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</si>
  <si>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</si>
  <si>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</si>
  <si>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</si>
  <si>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</si>
  <si>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</si>
  <si>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</si>
  <si>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</si>
  <si>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</si>
  <si>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</si>
  <si>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</si>
  <si>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</si>
  <si>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</si>
  <si>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</si>
  <si>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</si>
  <si>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</si>
  <si>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</si>
  <si>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</si>
  <si>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</si>
  <si>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</si>
  <si>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</si>
  <si>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</si>
  <si>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</si>
  <si>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</si>
  <si>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</si>
  <si>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</si>
  <si>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</si>
  <si>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</si>
  <si>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</si>
  <si>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</si>
  <si>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</si>
  <si>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</si>
  <si>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</si>
  <si>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</si>
  <si>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</si>
  <si>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</si>
  <si>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</si>
  <si>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</si>
  <si>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</si>
  <si>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</si>
  <si>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</si>
  <si>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</si>
  <si>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</si>
  <si>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</si>
  <si>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</si>
  <si>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</si>
  <si>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</si>
  <si>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</si>
  <si>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</si>
  <si>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</si>
  <si>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</si>
  <si>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</si>
  <si>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</si>
  <si>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</si>
  <si>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</si>
  <si>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</si>
  <si>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</si>
  <si>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</si>
  <si>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</si>
  <si>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</si>
  <si>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</si>
  <si>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</si>
  <si>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</si>
  <si>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</si>
  <si>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</si>
  <si>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</si>
  <si>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</si>
  <si>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</si>
  <si>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</si>
  <si>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</si>
  <si>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</si>
  <si>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</si>
  <si>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</si>
  <si>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</si>
  <si>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</si>
  <si>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</si>
  <si>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</si>
  <si>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</si>
  <si>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</si>
  <si>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</si>
  <si>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</si>
  <si>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</si>
  <si>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</si>
  <si>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</si>
  <si>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</si>
  <si>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</si>
  <si>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</si>
  <si>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</si>
  <si>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</si>
  <si>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</si>
  <si>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</si>
  <si>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</si>
  <si>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</si>
  <si>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</si>
  <si>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</si>
  <si>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</si>
  <si>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</si>
  <si>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</si>
  <si>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</si>
  <si>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</si>
  <si>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</si>
  <si>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</si>
  <si>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</si>
  <si>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</si>
  <si>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</si>
  <si>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</si>
  <si>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</si>
  <si>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</si>
  <si>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</si>
  <si>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</si>
  <si>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</si>
  <si>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</si>
  <si>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</si>
  <si>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</si>
  <si>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</si>
  <si>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</si>
  <si>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</si>
  <si>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</si>
  <si>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</si>
  <si>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</si>
  <si>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</si>
  <si>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</si>
  <si>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</si>
  <si>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</si>
  <si>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</si>
  <si>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</si>
  <si>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</si>
  <si>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</si>
  <si>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</si>
  <si>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</si>
  <si>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</si>
  <si>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</si>
  <si>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</si>
  <si>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</si>
  <si>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</si>
  <si>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</si>
  <si>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</si>
  <si>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</si>
  <si>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</si>
  <si>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</si>
  <si>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</si>
  <si>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</si>
  <si>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</si>
  <si>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</si>
  <si>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</si>
  <si>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</si>
  <si>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</si>
  <si>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</si>
  <si>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</si>
  <si>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</si>
  <si>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</si>
  <si>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</si>
  <si>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</si>
  <si>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</si>
  <si>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</si>
  <si>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</si>
  <si>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</si>
  <si>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</si>
  <si>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</si>
  <si>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</si>
  <si>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</si>
  <si>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</si>
  <si>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</si>
  <si>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</si>
  <si>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</si>
  <si>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</si>
  <si>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</si>
  <si>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</si>
  <si>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</si>
  <si>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</si>
  <si>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</si>
  <si>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</si>
  <si>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</si>
  <si>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</si>
  <si>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</si>
  <si>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</si>
  <si>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</si>
  <si>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</si>
  <si>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</si>
  <si>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</si>
  <si>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</si>
  <si>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</si>
  <si>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</si>
  <si>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</si>
  <si>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</si>
  <si>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</si>
  <si>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</si>
  <si>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</si>
  <si>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</si>
  <si>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</si>
  <si>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</si>
  <si>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</si>
  <si>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</si>
  <si>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</si>
  <si>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</si>
  <si>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</si>
  <si>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</si>
  <si>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</si>
  <si>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</si>
  <si>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</si>
  <si>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</si>
  <si>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</si>
  <si>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</si>
  <si>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</si>
  <si>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</si>
  <si>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</si>
  <si>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</si>
  <si>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</si>
  <si>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</si>
  <si>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</si>
  <si>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</si>
  <si>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</si>
  <si>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</si>
  <si>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</si>
  <si>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</si>
  <si>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</si>
  <si>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</si>
  <si>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</si>
  <si>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</si>
  <si>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</si>
  <si>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</si>
  <si>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</si>
  <si>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</si>
  <si>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</si>
  <si>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</si>
  <si>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</si>
  <si>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</si>
  <si>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</si>
  <si>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</si>
  <si>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</si>
  <si>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</si>
  <si>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</si>
  <si>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</si>
  <si>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</si>
  <si>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</si>
  <si>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</si>
  <si>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</si>
  <si>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</si>
  <si>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</si>
  <si>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</si>
  <si>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</si>
  <si>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</si>
  <si>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</si>
  <si>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</si>
  <si>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</si>
  <si>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</si>
  <si>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</si>
  <si>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</si>
  <si>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</si>
  <si>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</si>
  <si>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</si>
  <si>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</si>
  <si>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</si>
  <si>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</si>
  <si>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</si>
  <si>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</si>
  <si>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</si>
  <si>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</si>
  <si>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</si>
  <si>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</si>
  <si>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</si>
  <si>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</si>
  <si>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</si>
  <si>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</si>
  <si>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</si>
  <si>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</si>
  <si>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</si>
  <si>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</si>
  <si>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</si>
  <si>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</si>
  <si>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</si>
  <si>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</si>
  <si>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</si>
  <si>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</si>
  <si>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</si>
  <si>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</si>
  <si>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</si>
  <si>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</si>
  <si>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</si>
  <si>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</si>
  <si>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</si>
  <si>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</si>
  <si>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</si>
  <si>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</si>
  <si>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</si>
  <si>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</si>
  <si>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</si>
  <si>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</si>
  <si>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</si>
  <si>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</si>
  <si>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</si>
  <si>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</si>
  <si>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</si>
  <si>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</si>
  <si>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</si>
  <si>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</si>
  <si>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</si>
  <si>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</si>
  <si>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</si>
  <si>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</si>
  <si>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</si>
  <si>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</si>
  <si>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</si>
  <si>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</si>
  <si>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</si>
  <si>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</si>
  <si>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</si>
  <si>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</si>
  <si>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</si>
  <si>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</si>
  <si>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</si>
  <si>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</si>
  <si>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</si>
  <si>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</si>
  <si>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</si>
  <si>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</si>
  <si>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</si>
  <si>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</si>
  <si>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</si>
  <si>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</si>
  <si>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</si>
  <si>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</si>
  <si>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</si>
  <si>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</si>
  <si>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</si>
  <si>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</si>
  <si>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</si>
  <si>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</si>
  <si>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</si>
  <si>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</si>
  <si>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</si>
  <si>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</si>
  <si>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</si>
  <si>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</si>
  <si>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</si>
  <si>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</si>
  <si>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</si>
  <si>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</si>
  <si>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</si>
  <si>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</si>
  <si>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</si>
  <si>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</si>
  <si>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</si>
  <si>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</si>
  <si>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</si>
  <si>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</si>
  <si>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</si>
  <si>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</si>
  <si>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</si>
  <si>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</si>
  <si>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</si>
  <si>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</si>
  <si>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</si>
  <si>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</si>
  <si>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</si>
  <si>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</si>
  <si>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</si>
  <si>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</si>
  <si>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</si>
  <si>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</si>
  <si>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</si>
  <si>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</si>
  <si>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</si>
  <si>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</si>
  <si>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</si>
  <si>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</si>
  <si>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</si>
  <si>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</si>
  <si>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</si>
  <si>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</si>
  <si>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</si>
  <si>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</si>
  <si>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</si>
  <si>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</si>
  <si>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</si>
  <si>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</si>
  <si>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</si>
  <si>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</si>
  <si>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</si>
  <si>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</si>
  <si>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</si>
  <si>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</si>
  <si>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</si>
  <si>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</si>
  <si>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</si>
  <si>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</si>
  <si>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</si>
  <si>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</si>
  <si>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</si>
  <si>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</si>
  <si>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</si>
  <si>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</si>
  <si>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</si>
  <si>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</si>
  <si>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</si>
  <si>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</si>
  <si>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</si>
  <si>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</si>
  <si>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</si>
  <si>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</si>
  <si>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</si>
  <si>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</si>
  <si>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</si>
  <si>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</si>
  <si>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</si>
  <si>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</si>
  <si>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</si>
  <si>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</si>
  <si>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</si>
  <si>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</si>
  <si>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</si>
  <si>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</si>
  <si>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</si>
  <si>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</si>
  <si>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</si>
  <si>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</si>
  <si>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</si>
  <si>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</si>
  <si>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</si>
  <si>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</si>
  <si>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</si>
  <si>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</si>
  <si>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</si>
  <si>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</si>
  <si>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</si>
  <si>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</si>
  <si>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</si>
  <si>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</si>
  <si>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</si>
  <si>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</si>
  <si>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</si>
  <si>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</si>
  <si>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</si>
  <si>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</si>
  <si>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</si>
  <si>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</si>
  <si>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</si>
  <si>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</si>
  <si>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</si>
  <si>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</si>
  <si>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</si>
  <si>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</si>
  <si>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</si>
  <si>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</si>
  <si>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</si>
  <si>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</si>
  <si>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</si>
  <si>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</si>
  <si>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</si>
  <si>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</si>
  <si>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</si>
  <si>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</si>
  <si>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</si>
  <si>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</si>
  <si>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</si>
  <si>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</si>
  <si>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</si>
  <si>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</si>
  <si>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</si>
  <si>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</si>
  <si>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</si>
  <si>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</si>
  <si>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</si>
  <si>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</si>
  <si>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</si>
  <si>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</si>
  <si>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</si>
  <si>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</si>
  <si>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</si>
  <si>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</si>
  <si>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</si>
  <si>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</si>
  <si>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</si>
  <si>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</si>
  <si>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</si>
  <si>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</si>
  <si>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</si>
  <si>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</si>
  <si>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</si>
  <si>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</si>
  <si>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</si>
  <si>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</si>
  <si>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</si>
  <si>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</si>
  <si>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</si>
  <si>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</si>
  <si>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</si>
  <si>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</si>
  <si>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</si>
  <si>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</si>
  <si>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</si>
  <si>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</si>
  <si>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</si>
  <si>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</si>
  <si>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</si>
  <si>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</si>
  <si>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</si>
  <si>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</si>
  <si>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</si>
  <si>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</si>
  <si>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</si>
  <si>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</si>
  <si>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</si>
  <si>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</si>
  <si>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</si>
  <si>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</si>
  <si>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</si>
  <si>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</si>
  <si>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</si>
  <si>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</si>
  <si>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</si>
  <si>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</si>
  <si>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</si>
  <si>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</si>
  <si>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</si>
  <si>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</si>
  <si>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</si>
  <si>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</si>
  <si>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</si>
  <si>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</si>
  <si>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</si>
  <si>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</si>
  <si>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</si>
  <si>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</si>
  <si>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</si>
  <si>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</si>
  <si>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</si>
  <si>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</si>
  <si>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</si>
  <si>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</si>
  <si>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</si>
  <si>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</si>
  <si>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</si>
  <si>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</si>
  <si>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</si>
  <si>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</si>
  <si>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</si>
  <si>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</si>
  <si>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</si>
  <si>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</si>
  <si>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</si>
  <si>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</si>
  <si>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</si>
  <si>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</si>
  <si>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</si>
  <si>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</si>
  <si>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</si>
  <si>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</si>
  <si>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</si>
  <si>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</si>
  <si>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</si>
  <si>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</si>
  <si>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</si>
  <si>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</si>
  <si>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</si>
  <si>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</si>
  <si>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</si>
  <si>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</si>
  <si>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</si>
  <si>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</si>
  <si>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</si>
  <si>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</si>
  <si>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</si>
  <si>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</si>
  <si>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</si>
  <si>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</si>
  <si>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</si>
  <si>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</si>
  <si>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</si>
  <si>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</si>
  <si>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</si>
  <si>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</si>
  <si>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</si>
  <si>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</si>
  <si>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</si>
  <si>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</si>
  <si>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</si>
  <si>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</si>
  <si>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</si>
  <si>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</si>
  <si>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</si>
  <si>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</si>
  <si>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</si>
  <si>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</si>
  <si>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</si>
  <si>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</si>
  <si>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</si>
  <si>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</si>
  <si>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</si>
  <si>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</si>
  <si>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</si>
  <si>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</si>
  <si>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</si>
  <si>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</si>
  <si>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</si>
  <si>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</si>
  <si>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</si>
  <si>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</si>
  <si>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</si>
  <si>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</si>
  <si>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</si>
  <si>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</si>
  <si>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</si>
  <si>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</si>
  <si>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</si>
  <si>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</si>
  <si>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</si>
  <si>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</si>
  <si>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</si>
  <si>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</si>
  <si>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</si>
  <si>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</si>
  <si>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</si>
  <si>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</si>
  <si>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</si>
  <si>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</si>
  <si>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</si>
  <si>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</si>
  <si>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</si>
  <si>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</si>
  <si>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</si>
  <si>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</si>
  <si>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</si>
  <si>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</si>
  <si>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</si>
  <si>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</si>
  <si>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</si>
  <si>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</si>
  <si>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</si>
  <si>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</si>
  <si>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</si>
  <si>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</si>
  <si>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</si>
  <si>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</si>
  <si>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</si>
  <si>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</si>
  <si>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</si>
  <si>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</si>
  <si>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</si>
  <si>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</si>
  <si>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</si>
  <si>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</si>
  <si>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</si>
  <si>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</si>
  <si>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</si>
  <si>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</si>
  <si>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</si>
  <si>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</si>
  <si>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</si>
  <si>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</si>
  <si>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</si>
  <si>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</si>
  <si>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</si>
  <si>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</si>
  <si>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</si>
  <si>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</si>
  <si>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</si>
  <si>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</si>
  <si>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</si>
  <si>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</si>
  <si>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</si>
  <si>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</si>
  <si>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</si>
  <si>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</si>
  <si>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</si>
  <si>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</si>
  <si>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</si>
  <si>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</si>
  <si>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</si>
  <si>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</si>
  <si>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</si>
  <si>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</si>
  <si>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</si>
  <si>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</si>
  <si>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</si>
  <si>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</si>
  <si>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</si>
  <si>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</si>
  <si>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</si>
  <si>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</si>
  <si>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</si>
  <si>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</si>
  <si>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</si>
  <si>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</si>
  <si>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</si>
  <si>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</si>
  <si>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</si>
  <si>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</si>
  <si>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</si>
  <si>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</si>
  <si>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</si>
  <si>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</si>
  <si>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</si>
  <si>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</si>
  <si>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</si>
  <si>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</si>
  <si>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</si>
  <si>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</si>
  <si>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</si>
  <si>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</si>
  <si>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</si>
  <si>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</si>
  <si>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</si>
  <si>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</si>
  <si>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</si>
  <si>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</si>
  <si>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</si>
  <si>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</si>
  <si>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</si>
  <si>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</si>
  <si>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</si>
  <si>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</si>
  <si>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</si>
  <si>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</si>
  <si>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</si>
  <si>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</si>
  <si>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</si>
  <si>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</si>
  <si>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</si>
  <si>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</si>
  <si>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</si>
  <si>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</si>
  <si>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</si>
  <si>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</si>
  <si>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</si>
  <si>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</si>
  <si>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</si>
  <si>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</si>
  <si>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</si>
  <si>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</si>
  <si>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</si>
  <si>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</si>
  <si>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</si>
  <si>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</si>
  <si>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</si>
  <si>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</si>
  <si>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</si>
  <si>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</si>
  <si>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</si>
  <si>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</si>
  <si>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</si>
  <si>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</si>
  <si>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</si>
  <si>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</si>
  <si>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</si>
  <si>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</si>
  <si>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</si>
  <si>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</si>
  <si>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</si>
  <si>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</si>
  <si>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</si>
  <si>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</si>
  <si>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</si>
  <si>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</si>
  <si>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</si>
  <si>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</si>
  <si>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</si>
  <si>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</si>
  <si>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</si>
  <si>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</si>
  <si>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</si>
  <si>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</si>
  <si>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</si>
  <si>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</si>
  <si>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</si>
  <si>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</si>
  <si>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</si>
  <si>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</si>
  <si>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</si>
  <si>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</si>
  <si>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</si>
  <si>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</si>
  <si>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</si>
  <si>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</si>
  <si>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</si>
  <si>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</si>
  <si>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</si>
  <si>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</si>
  <si>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</si>
  <si>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</si>
  <si>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</si>
  <si>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</si>
  <si>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</si>
  <si>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</si>
  <si>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</si>
  <si>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</si>
  <si>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</si>
  <si>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</si>
  <si>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</si>
  <si>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</si>
  <si>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</si>
  <si>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</si>
  <si>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</si>
  <si>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</si>
  <si>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</si>
  <si>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</si>
  <si>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</si>
  <si>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</si>
  <si>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</si>
  <si>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</si>
  <si>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</si>
  <si>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</si>
  <si>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</si>
  <si>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</si>
  <si>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</si>
  <si>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</si>
  <si>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</si>
  <si>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</si>
  <si>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</si>
  <si>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</si>
  <si>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</si>
  <si>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</si>
  <si>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</si>
  <si>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</si>
  <si>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</si>
  <si>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</si>
  <si>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</si>
  <si>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</si>
  <si>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</si>
  <si>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</si>
  <si>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</si>
  <si>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</si>
  <si>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</si>
  <si>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</si>
  <si>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</si>
  <si>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</si>
  <si>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</si>
  <si>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</si>
  <si>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</si>
  <si>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</si>
  <si>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</si>
  <si>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</si>
  <si>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</si>
  <si>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</si>
  <si>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</si>
  <si>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</si>
  <si>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</si>
  <si>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</si>
  <si>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</si>
  <si>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</si>
  <si>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</si>
  <si>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</si>
  <si>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</si>
  <si>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</si>
  <si>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</si>
  <si>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</si>
  <si>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</si>
  <si>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</si>
  <si>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</si>
  <si>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</si>
  <si>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</si>
  <si>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</si>
  <si>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</si>
  <si>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</si>
  <si>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</si>
  <si>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</si>
  <si>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</si>
  <si>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</si>
  <si>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</si>
  <si>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</si>
  <si>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</si>
  <si>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</si>
  <si>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</si>
  <si>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</si>
  <si>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</si>
  <si>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</si>
  <si>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</si>
  <si>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</si>
  <si>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</si>
  <si>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</si>
  <si>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</si>
  <si>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</si>
  <si>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</si>
  <si>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</si>
  <si>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</si>
  <si>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</si>
  <si>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</si>
  <si>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</si>
  <si>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</si>
  <si>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</si>
  <si>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</si>
  <si>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</si>
  <si>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</si>
  <si>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</si>
  <si>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</si>
  <si>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</si>
  <si>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</si>
  <si>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</si>
  <si>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</si>
  <si>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</si>
  <si>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</si>
  <si>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</si>
  <si>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</si>
  <si>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</si>
  <si>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</si>
  <si>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</si>
  <si>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</si>
  <si>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</si>
  <si>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</si>
  <si>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</si>
  <si>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</si>
  <si>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</si>
  <si>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</si>
  <si>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</si>
  <si>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</si>
  <si>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</si>
  <si>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</si>
  <si>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</si>
  <si>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</si>
  <si>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</si>
  <si>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</si>
  <si>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</si>
  <si>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</si>
  <si>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</si>
  <si>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</si>
  <si>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</si>
  <si>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</si>
  <si>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</si>
  <si>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</si>
  <si>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</si>
  <si>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</si>
  <si>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</si>
  <si>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</si>
  <si>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</si>
  <si>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</si>
  <si>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</si>
  <si>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</si>
  <si>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</si>
  <si>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</si>
  <si>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</si>
  <si>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</si>
  <si>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</si>
  <si>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</si>
  <si>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</si>
  <si>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</si>
  <si>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</si>
  <si>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</si>
  <si>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</si>
  <si>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</si>
  <si>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</si>
  <si>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</si>
  <si>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</si>
  <si>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</si>
  <si>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</si>
  <si>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</si>
  <si>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</si>
  <si>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</si>
  <si>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</si>
  <si>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</si>
  <si>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</si>
  <si>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</si>
  <si>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</si>
  <si>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</si>
  <si>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</si>
  <si>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</si>
  <si>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</si>
  <si>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</si>
  <si>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</si>
  <si>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</si>
  <si>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</si>
  <si>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</si>
  <si>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</si>
  <si>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</si>
  <si>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</si>
  <si>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</si>
  <si>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</si>
  <si>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</si>
  <si>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</si>
  <si>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</si>
  <si>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</si>
  <si>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</si>
  <si>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</si>
  <si>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</si>
  <si>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</si>
  <si>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</si>
  <si>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</si>
  <si>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</si>
  <si>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</si>
  <si>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</si>
  <si>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</si>
  <si>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</si>
  <si>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</si>
  <si>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</si>
  <si>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</si>
  <si>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</si>
  <si>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</si>
  <si>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</si>
  <si>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</si>
  <si>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</si>
  <si>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</si>
  <si>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</si>
  <si>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</si>
  <si>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</si>
  <si>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</si>
  <si>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</si>
  <si>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</si>
  <si>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</si>
  <si>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</si>
  <si>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</si>
  <si>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</si>
  <si>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</si>
  <si>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</si>
  <si>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</si>
  <si>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</si>
  <si>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</si>
  <si>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</si>
  <si>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</si>
  <si>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</si>
  <si>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</si>
  <si>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</si>
  <si>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</si>
  <si>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</si>
  <si>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</si>
  <si>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</si>
  <si>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</si>
  <si>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</si>
  <si>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</si>
  <si>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</si>
  <si>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</si>
  <si>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</si>
  <si>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</si>
  <si>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</si>
  <si>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</si>
  <si>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</si>
  <si>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</si>
  <si>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</si>
  <si>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</si>
  <si>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</si>
  <si>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</si>
  <si>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</si>
  <si>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</si>
  <si>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</si>
  <si>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</si>
  <si>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</si>
  <si>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</si>
  <si>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</si>
  <si>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</si>
  <si>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</si>
  <si>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</si>
  <si>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</si>
  <si>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</si>
  <si>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</si>
  <si>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</si>
  <si>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</si>
  <si>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</si>
  <si>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</si>
  <si>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</si>
  <si>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</si>
  <si>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</si>
  <si>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</si>
  <si>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</si>
  <si>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</si>
  <si>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</si>
  <si>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</si>
  <si>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</si>
  <si>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</si>
  <si>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</si>
  <si>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</si>
  <si>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</si>
  <si>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</si>
  <si>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</si>
  <si>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</si>
  <si>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</si>
  <si>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</si>
  <si>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</si>
  <si>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</si>
  <si>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</si>
  <si>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</si>
  <si>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</si>
  <si>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</si>
  <si>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</si>
  <si>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</si>
  <si>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</si>
  <si>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</si>
  <si>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</si>
  <si>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</si>
  <si>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</si>
  <si>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</si>
  <si>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</si>
  <si>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</si>
  <si>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</si>
  <si>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</si>
  <si>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</si>
  <si>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</si>
  <si>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</si>
  <si>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</si>
  <si>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</si>
  <si>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</si>
  <si>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</si>
  <si>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</si>
  <si>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</si>
  <si>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</si>
  <si>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</si>
  <si>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</si>
  <si>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</si>
  <si>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</si>
  <si>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</si>
  <si>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</si>
  <si>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</si>
  <si>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</si>
  <si>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</si>
  <si>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</si>
  <si>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</si>
  <si>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</si>
  <si>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</si>
  <si>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</si>
  <si>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</si>
  <si>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</si>
  <si>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</si>
  <si>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</si>
  <si>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</si>
  <si>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</si>
  <si>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</si>
  <si>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</si>
  <si>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</si>
  <si>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</si>
  <si>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</si>
  <si>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</si>
  <si>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</si>
  <si>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</si>
  <si>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</si>
  <si>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</si>
  <si>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</si>
  <si>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</si>
  <si>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</si>
  <si>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</si>
  <si>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</si>
  <si>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</si>
  <si>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</si>
  <si>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</si>
  <si>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</si>
  <si>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</si>
  <si>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</si>
  <si>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</si>
  <si>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</si>
  <si>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</si>
  <si>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</si>
  <si>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</si>
  <si>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</si>
  <si>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</si>
  <si>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</si>
  <si>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</si>
  <si>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</si>
  <si>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</si>
  <si>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</si>
  <si>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</si>
  <si>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</si>
  <si>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</si>
  <si>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</si>
  <si>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</si>
  <si>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</si>
  <si>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</si>
  <si>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</si>
  <si>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</si>
  <si>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</si>
  <si>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</si>
  <si>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</si>
  <si>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</si>
  <si>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</si>
  <si>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</si>
  <si>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</si>
  <si>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</si>
  <si>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</si>
  <si>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</si>
  <si>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</si>
  <si>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</si>
  <si>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</si>
  <si>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</si>
  <si>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</si>
  <si>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</si>
  <si>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</si>
  <si>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</si>
  <si>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</si>
  <si>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</si>
  <si>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</si>
  <si>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</si>
  <si>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</si>
  <si>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</si>
  <si>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</si>
  <si>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</si>
  <si>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</si>
  <si>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</si>
  <si>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</si>
  <si>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</si>
  <si>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</si>
  <si>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</si>
  <si>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</si>
  <si>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</si>
  <si>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</si>
  <si>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</si>
  <si>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</si>
  <si>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</si>
  <si>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</si>
  <si>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</si>
  <si>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</si>
  <si>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</si>
  <si>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</si>
  <si>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</si>
  <si>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</si>
  <si>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</si>
  <si>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</si>
  <si>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</si>
  <si>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</si>
  <si>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</si>
  <si>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</si>
  <si>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</si>
  <si>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</si>
  <si>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</si>
  <si>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</si>
  <si>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</si>
  <si>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</si>
  <si>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</si>
  <si>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</si>
  <si>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</si>
  <si>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</si>
  <si>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</si>
  <si>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</si>
  <si>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</si>
  <si>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</si>
  <si>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</si>
  <si>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</si>
  <si>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</si>
  <si>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</si>
  <si>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</si>
  <si>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</si>
  <si>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</si>
  <si>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</si>
  <si>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</si>
  <si>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</si>
  <si>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</si>
  <si>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</si>
  <si>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</si>
  <si>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</si>
  <si>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</si>
  <si>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</si>
  <si>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</si>
  <si>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</si>
  <si>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</si>
  <si>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</si>
  <si>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</si>
  <si>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</si>
  <si>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</si>
  <si>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</si>
  <si>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</si>
  <si>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</si>
  <si>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</si>
  <si>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</si>
  <si>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</si>
  <si>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</si>
  <si>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</si>
  <si>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</si>
  <si>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</si>
  <si>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</si>
  <si>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</si>
  <si>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</si>
  <si>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</si>
  <si>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</si>
  <si>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</si>
  <si>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</si>
  <si>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</si>
  <si>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</si>
  <si>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</si>
  <si>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</si>
  <si>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</si>
  <si>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</si>
  <si>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</si>
  <si>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</si>
  <si>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</si>
  <si>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</si>
  <si>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</si>
  <si>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</si>
  <si>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</si>
  <si>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</si>
  <si>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</si>
  <si>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</si>
  <si>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</si>
  <si>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</si>
  <si>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</si>
  <si>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</si>
  <si>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</si>
  <si>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</si>
  <si>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</si>
  <si>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</si>
  <si>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</si>
  <si>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</si>
  <si>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</si>
  <si>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</si>
  <si>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</si>
  <si>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</si>
  <si>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</si>
  <si>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</si>
  <si>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</si>
  <si>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</si>
  <si>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</si>
  <si>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</si>
  <si>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</si>
  <si>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</si>
  <si>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</si>
  <si>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</si>
  <si>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</si>
  <si>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</si>
  <si>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</si>
  <si>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</si>
  <si>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</si>
  <si>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</si>
  <si>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</si>
  <si>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</si>
  <si>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</si>
  <si>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</si>
  <si>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</si>
  <si>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</si>
  <si>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</si>
  <si>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</si>
  <si>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</si>
  <si>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</si>
  <si>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</si>
  <si>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</si>
  <si>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</si>
  <si>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</si>
  <si>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</si>
  <si>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</si>
  <si>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</si>
  <si>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</si>
  <si>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</si>
  <si>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</si>
  <si>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</si>
  <si>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</si>
  <si>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</si>
  <si>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</si>
  <si>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</si>
  <si>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</si>
  <si>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</si>
  <si>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</si>
  <si>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</si>
  <si>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</si>
  <si>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</si>
  <si>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</si>
  <si>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</si>
  <si>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</si>
  <si>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</si>
  <si>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</si>
  <si>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</si>
  <si>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</si>
  <si>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</si>
  <si>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</si>
  <si>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</si>
  <si>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</si>
  <si>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</si>
  <si>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</si>
  <si>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</si>
  <si>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</si>
  <si>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</si>
  <si>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</si>
  <si>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</si>
  <si>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</si>
  <si>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</si>
  <si>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</si>
  <si>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</si>
  <si>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</si>
  <si>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</si>
  <si>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</si>
  <si>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</si>
  <si>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</si>
  <si>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</si>
  <si>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</si>
  <si>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</si>
  <si>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</si>
  <si>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</si>
  <si>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</si>
  <si>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</si>
  <si>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</si>
  <si>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</si>
  <si>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</si>
  <si>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</si>
  <si>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</si>
  <si>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</si>
  <si>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</si>
  <si>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</si>
  <si>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</si>
  <si>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</si>
  <si>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</si>
  <si>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</si>
  <si>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</si>
  <si>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</si>
  <si>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</si>
  <si>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</si>
  <si>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</si>
  <si>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</si>
  <si>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</si>
  <si>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</si>
  <si>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</si>
  <si>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</si>
  <si>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</si>
  <si>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</si>
  <si>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</si>
  <si>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</si>
  <si>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</si>
  <si>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</si>
  <si>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</si>
  <si>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</si>
  <si>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</si>
  <si>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</si>
  <si>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</si>
  <si>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</si>
  <si>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</si>
  <si>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</si>
  <si>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</si>
  <si>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</si>
  <si>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</si>
  <si>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</si>
  <si>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</si>
  <si>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</si>
  <si>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</si>
  <si>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</si>
  <si>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</si>
  <si>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</si>
  <si>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</si>
  <si>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</si>
  <si>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</si>
  <si>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</si>
  <si>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</si>
  <si>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</si>
  <si>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</si>
  <si>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</si>
  <si>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</si>
  <si>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</si>
  <si>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</si>
  <si>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</si>
  <si>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</si>
  <si>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</si>
  <si>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</si>
  <si>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</si>
  <si>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</si>
  <si>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</si>
  <si>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</si>
  <si>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</si>
  <si>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</si>
  <si>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</si>
  <si>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</si>
  <si>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</si>
  <si>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</si>
  <si>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</si>
  <si>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</si>
  <si>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</si>
  <si>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</si>
  <si>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</si>
  <si>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</si>
  <si>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</si>
  <si>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</si>
  <si>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</si>
  <si>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</si>
  <si>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</si>
  <si>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</si>
  <si>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</si>
  <si>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</si>
  <si>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</si>
  <si>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</si>
  <si>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</si>
  <si>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</si>
  <si>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</si>
  <si>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</si>
  <si>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</si>
  <si>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</si>
  <si>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</si>
  <si>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</si>
  <si>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</si>
  <si>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</si>
  <si>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</si>
  <si>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</si>
  <si>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</si>
  <si>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</si>
  <si>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</si>
  <si>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</si>
  <si>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</si>
  <si>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</si>
  <si>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</si>
  <si>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</si>
  <si>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</si>
  <si>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</si>
  <si>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</si>
  <si>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</si>
  <si>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</si>
  <si>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</si>
  <si>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</si>
  <si>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</si>
  <si>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</si>
  <si>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</si>
  <si>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</si>
  <si>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</si>
  <si>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</si>
  <si>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</si>
  <si>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</si>
  <si>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</si>
  <si>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</si>
  <si>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</si>
  <si>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</si>
  <si>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</si>
  <si>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</si>
  <si>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</si>
  <si>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</si>
  <si>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</si>
  <si>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</si>
  <si>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</si>
  <si>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</si>
  <si>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</si>
  <si>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</si>
  <si>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</si>
  <si>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</si>
  <si>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</si>
  <si>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</si>
  <si>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</si>
  <si>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</si>
  <si>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</si>
  <si>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</si>
  <si>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</si>
  <si>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</si>
  <si>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</si>
  <si>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</si>
  <si>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</si>
  <si>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</si>
  <si>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</si>
  <si>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</si>
  <si>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</si>
  <si>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</si>
  <si>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</si>
  <si>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</si>
  <si>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</si>
  <si>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</si>
  <si>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</si>
  <si>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</si>
  <si>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</si>
  <si>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</si>
  <si>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</si>
  <si>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</si>
  <si>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</si>
  <si>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</si>
  <si>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</si>
  <si>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</si>
  <si>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</si>
  <si>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</si>
  <si>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</si>
  <si>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</si>
  <si>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</si>
  <si>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</si>
  <si>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</si>
  <si>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</si>
  <si>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</si>
  <si>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</si>
  <si>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</si>
  <si>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</si>
  <si>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</si>
  <si>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</si>
  <si>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</si>
  <si>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</si>
  <si>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</si>
  <si>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</si>
  <si>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</si>
  <si>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</si>
  <si>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</si>
  <si>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</si>
  <si>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</si>
  <si>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</si>
  <si>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</si>
  <si>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</si>
  <si>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</si>
  <si>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</si>
  <si>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</si>
  <si>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</si>
  <si>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</si>
  <si>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</si>
  <si>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</si>
  <si>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</si>
  <si>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</si>
  <si>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</si>
  <si>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</si>
  <si>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</si>
  <si>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</si>
  <si>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</si>
  <si>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</si>
  <si>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</si>
  <si>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</si>
  <si>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</si>
  <si>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</si>
  <si>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</si>
  <si>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</si>
  <si>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</si>
  <si>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</si>
  <si>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</si>
  <si>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</si>
  <si>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</si>
  <si>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</si>
  <si>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</si>
  <si>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</si>
  <si>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</si>
  <si>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</si>
  <si>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</si>
  <si>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</si>
  <si>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</si>
  <si>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</si>
  <si>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</si>
  <si>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</si>
  <si>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</si>
  <si>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</si>
  <si>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</si>
  <si>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</si>
  <si>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</si>
  <si>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</si>
  <si>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</si>
  <si>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</si>
  <si>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</si>
  <si>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</si>
  <si>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</si>
  <si>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</si>
  <si>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</si>
  <si>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</si>
  <si>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</si>
  <si>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</si>
  <si>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</si>
  <si>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</si>
  <si>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</si>
  <si>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</si>
  <si>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</si>
  <si>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</si>
  <si>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</si>
  <si>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</si>
  <si>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</si>
  <si>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</si>
  <si>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</si>
  <si>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</si>
  <si>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</si>
  <si>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</si>
  <si>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</si>
  <si>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</si>
  <si>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</si>
  <si>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</si>
  <si>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</si>
  <si>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</si>
  <si>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</si>
  <si>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</si>
  <si>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</si>
  <si>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</si>
  <si>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</si>
  <si>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</si>
  <si>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</si>
  <si>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</si>
  <si>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</si>
  <si>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</si>
  <si>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</si>
  <si>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</si>
  <si>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</si>
  <si>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</si>
  <si>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</si>
  <si>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</si>
  <si>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</si>
  <si>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</si>
  <si>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</si>
  <si>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</si>
  <si>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</si>
  <si>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</si>
  <si>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</si>
  <si>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</si>
  <si>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</si>
  <si>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</si>
  <si>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</si>
  <si>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</si>
  <si>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</si>
  <si>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</si>
  <si>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</si>
  <si>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</si>
  <si>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</si>
  <si>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</si>
  <si>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</si>
  <si>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</si>
  <si>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</si>
  <si>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</si>
  <si>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</si>
  <si>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</si>
  <si>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</si>
  <si>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</si>
  <si>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</si>
  <si>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</si>
  <si>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</si>
  <si>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</si>
  <si>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</si>
  <si>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</si>
  <si>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</si>
  <si>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</si>
  <si>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</si>
  <si>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</si>
  <si>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</si>
  <si>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</si>
  <si>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</si>
  <si>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</si>
  <si>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</si>
  <si>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</si>
  <si>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</si>
  <si>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</si>
  <si>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</si>
  <si>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</si>
  <si>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</si>
  <si>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</si>
  <si>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</si>
  <si>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</si>
  <si>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</si>
  <si>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</si>
  <si>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</si>
  <si>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</si>
  <si>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</si>
  <si>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</si>
  <si>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</si>
  <si>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</si>
  <si>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</si>
  <si>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</si>
  <si>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</si>
  <si>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</si>
  <si>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</si>
  <si>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</si>
  <si>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</si>
  <si>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</si>
  <si>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</si>
  <si>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</si>
  <si>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</si>
  <si>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</si>
  <si>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</si>
  <si>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</si>
  <si>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</si>
  <si>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</si>
  <si>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</si>
  <si>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</si>
  <si>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</si>
  <si>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</si>
  <si>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</si>
  <si>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</si>
  <si>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</si>
  <si>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</si>
  <si>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</si>
  <si>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</si>
  <si>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</si>
  <si>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</si>
  <si>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</si>
  <si>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</si>
  <si>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</si>
  <si>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</si>
  <si>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</si>
  <si>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</si>
  <si>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</si>
  <si>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</si>
  <si>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</si>
  <si>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</si>
  <si>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</si>
  <si>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</si>
  <si>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</si>
  <si>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</si>
  <si>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</si>
  <si>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</si>
  <si>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</si>
  <si>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</si>
  <si>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</si>
  <si>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</si>
  <si>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</si>
  <si>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</si>
  <si>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</si>
  <si>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</si>
  <si>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</si>
  <si>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</si>
  <si>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</si>
  <si>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</si>
  <si>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</si>
  <si>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</si>
  <si>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</si>
  <si>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</si>
  <si>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</si>
  <si>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</si>
  <si>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</si>
  <si>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</si>
  <si>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</si>
  <si>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</si>
  <si>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</si>
  <si>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</si>
  <si>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</si>
  <si>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</si>
  <si>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</si>
  <si>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</si>
  <si>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</si>
  <si>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</si>
  <si>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</si>
  <si>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</si>
  <si>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</si>
  <si>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</si>
  <si>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</si>
  <si>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</si>
  <si>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</si>
  <si>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</si>
  <si>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</si>
  <si>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</si>
  <si>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</si>
  <si>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</si>
  <si>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</si>
  <si>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</si>
  <si>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</si>
  <si>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</si>
  <si>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</si>
  <si>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</si>
  <si>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</si>
  <si>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</si>
  <si>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</si>
  <si>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</si>
  <si>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</si>
  <si>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</si>
  <si>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</si>
  <si>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</si>
  <si>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</si>
  <si>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</si>
  <si>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</si>
  <si>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</si>
  <si>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</si>
  <si>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</si>
  <si>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</si>
  <si>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</si>
  <si>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</si>
  <si>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</si>
  <si>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</si>
  <si>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</si>
  <si>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</si>
  <si>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</si>
  <si>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</si>
  <si>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</si>
  <si>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</si>
  <si>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</si>
  <si>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</si>
  <si>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</si>
  <si>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</si>
  <si>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</si>
  <si>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</si>
  <si>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</si>
  <si>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</si>
  <si>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</si>
  <si>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</si>
  <si>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</si>
  <si>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</si>
  <si>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</si>
  <si>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</si>
  <si>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</si>
  <si>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</si>
  <si>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</si>
  <si>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</si>
  <si>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</si>
  <si>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</si>
  <si>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</si>
  <si>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</si>
  <si>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</si>
  <si>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</si>
  <si>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</si>
  <si>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</si>
  <si>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</si>
  <si>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</si>
  <si>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</si>
  <si>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</si>
  <si>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</si>
  <si>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</si>
  <si>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</si>
  <si>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</si>
  <si>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</si>
  <si>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</si>
  <si>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</si>
  <si>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</si>
  <si>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</si>
  <si>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</si>
  <si>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</si>
  <si>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</si>
  <si>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</si>
  <si>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</si>
  <si>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</si>
  <si>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</si>
  <si>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</si>
  <si>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</si>
  <si>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</si>
  <si>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</si>
  <si>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</si>
  <si>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</si>
  <si>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</si>
  <si>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</si>
  <si>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</si>
  <si>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</si>
  <si>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</si>
  <si>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</si>
  <si>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</si>
  <si>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</si>
  <si>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</si>
  <si>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</si>
  <si>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</si>
  <si>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</si>
  <si>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</si>
  <si>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</si>
  <si>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</si>
  <si>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</si>
  <si>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</si>
  <si>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</si>
  <si>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</si>
  <si>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</si>
  <si>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</si>
  <si>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</si>
  <si>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</si>
  <si>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</si>
  <si>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</si>
  <si>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</si>
  <si>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</si>
  <si>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</si>
  <si>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</si>
  <si>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</si>
  <si>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</si>
  <si>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</si>
  <si>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</si>
  <si>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</si>
  <si>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</si>
  <si>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</si>
  <si>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</si>
  <si>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</si>
  <si>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</si>
  <si>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</si>
  <si>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</si>
  <si>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</si>
  <si>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</si>
  <si>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</si>
  <si>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</si>
  <si>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</si>
  <si>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</si>
  <si>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</si>
  <si>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</si>
  <si>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</si>
  <si>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</si>
  <si>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</si>
  <si>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</si>
  <si>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</si>
  <si>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</si>
  <si>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</si>
  <si>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</si>
  <si>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</si>
  <si>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</si>
  <si>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</si>
  <si>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</si>
  <si>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</si>
  <si>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</si>
  <si>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</si>
  <si>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</si>
  <si>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</si>
  <si>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</si>
  <si>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</si>
  <si>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</si>
  <si>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</si>
  <si>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</si>
  <si>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</si>
  <si>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</si>
  <si>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</si>
  <si>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</si>
  <si>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</si>
  <si>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</si>
  <si>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</si>
  <si>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</si>
  <si>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</si>
  <si>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</si>
  <si>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</si>
  <si>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</si>
  <si>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</si>
  <si>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</si>
  <si>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</si>
  <si>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</si>
  <si>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</si>
  <si>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</si>
  <si>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</si>
  <si>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</si>
  <si>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</si>
  <si>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</si>
  <si>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</si>
  <si>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</si>
  <si>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</si>
  <si>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</si>
  <si>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</si>
  <si>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</si>
  <si>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</si>
  <si>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</si>
  <si>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</si>
  <si>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</si>
  <si>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</si>
  <si>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</si>
  <si>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</si>
  <si>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</si>
  <si>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</si>
  <si>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</si>
  <si>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</si>
  <si>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</si>
  <si>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</si>
  <si>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</si>
  <si>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</si>
  <si>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</si>
  <si>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</si>
  <si>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</si>
  <si>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</si>
  <si>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</si>
  <si>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</si>
  <si>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</si>
  <si>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</si>
  <si>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</si>
  <si>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</si>
  <si>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</si>
  <si>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</si>
  <si>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</si>
  <si>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</si>
  <si>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</si>
  <si>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</si>
  <si>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</si>
  <si>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</si>
  <si>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</si>
  <si>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</si>
  <si>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</si>
  <si>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</si>
  <si>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</si>
  <si>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</si>
  <si>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</si>
  <si>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</si>
  <si>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</si>
  <si>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</si>
  <si>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</si>
  <si>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</si>
  <si>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</si>
  <si>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</si>
  <si>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</si>
  <si>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</si>
  <si>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</si>
  <si>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</si>
  <si>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</si>
  <si>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</si>
  <si>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</si>
  <si>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</si>
  <si>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</si>
  <si>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</si>
  <si>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</si>
  <si>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</si>
  <si>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</si>
  <si>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</si>
  <si>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</si>
  <si>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</si>
  <si>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</si>
  <si>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</si>
  <si>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</si>
  <si>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</si>
  <si>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</si>
  <si>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</si>
  <si>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</si>
  <si>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</si>
  <si>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</si>
  <si>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</si>
  <si>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</si>
  <si>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</si>
  <si>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</si>
  <si>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</si>
  <si>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</si>
  <si>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</si>
  <si>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</si>
  <si>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</si>
  <si>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</si>
  <si>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</si>
  <si>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</si>
  <si>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</si>
  <si>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</si>
  <si>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</si>
  <si>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</si>
  <si>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</si>
  <si>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</si>
  <si>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</si>
  <si>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</si>
  <si>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</si>
  <si>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</si>
  <si>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</si>
  <si>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</si>
  <si>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</si>
  <si>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</si>
  <si>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</si>
  <si>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</si>
  <si>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</si>
  <si>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</si>
  <si>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</si>
  <si>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</si>
  <si>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</si>
  <si>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</si>
  <si>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</si>
  <si>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</si>
  <si>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</si>
  <si>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</si>
  <si>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</si>
  <si>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</si>
  <si>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</si>
  <si>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</si>
  <si>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</si>
  <si>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</si>
  <si>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</si>
  <si>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</si>
  <si>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</si>
  <si>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</si>
  <si>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</si>
  <si>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</si>
  <si>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</si>
  <si>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</si>
  <si>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</si>
  <si>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</si>
  <si>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</si>
  <si>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</si>
  <si>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</si>
  <si>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</si>
  <si>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</si>
  <si>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</si>
  <si>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</si>
  <si>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</si>
  <si>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</si>
  <si>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</si>
  <si>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</si>
  <si>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</si>
  <si>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</si>
  <si>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</si>
  <si>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</si>
  <si>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</si>
  <si>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</si>
  <si>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</si>
  <si>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</si>
  <si>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</si>
  <si>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</si>
  <si>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</si>
  <si>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</si>
  <si>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</si>
  <si>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</si>
  <si>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</si>
  <si>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</si>
  <si>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</si>
  <si>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</si>
  <si>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</si>
  <si>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</si>
  <si>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</si>
  <si>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</si>
  <si>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</si>
  <si>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</si>
  <si>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</si>
  <si>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</si>
  <si>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</si>
  <si>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</si>
  <si>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</si>
  <si>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</si>
  <si>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</si>
  <si>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</si>
  <si>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</si>
  <si>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</si>
  <si>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</si>
  <si>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</si>
  <si>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</si>
  <si>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</si>
  <si>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</si>
  <si>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</si>
  <si>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</si>
  <si>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</si>
  <si>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</si>
  <si>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</si>
  <si>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</si>
  <si>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</si>
  <si>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</si>
  <si>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</si>
  <si>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</si>
  <si>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</si>
  <si>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</si>
  <si>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</si>
  <si>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</si>
  <si>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</si>
  <si>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</si>
  <si>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</si>
  <si>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</si>
  <si>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</si>
  <si>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</si>
  <si>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</si>
  <si>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</si>
  <si>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</si>
  <si>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</si>
  <si>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</si>
  <si>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</si>
  <si>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</si>
  <si>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</si>
  <si>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</si>
  <si>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</si>
  <si>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</si>
  <si>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</si>
  <si>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</si>
  <si>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</si>
  <si>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</si>
  <si>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</si>
  <si>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</si>
  <si>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</si>
  <si>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</si>
  <si>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</si>
  <si>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</si>
  <si>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</si>
  <si>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</si>
  <si>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</si>
  <si>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</si>
  <si>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</si>
  <si>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</si>
  <si>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</si>
  <si>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</si>
  <si>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</si>
  <si>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</si>
  <si>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</si>
  <si>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</si>
  <si>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</si>
  <si>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</si>
  <si>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</si>
  <si>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</si>
  <si>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</si>
  <si>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</si>
  <si>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</si>
  <si>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</si>
  <si>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</si>
  <si>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</si>
  <si>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</si>
  <si>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</si>
  <si>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</si>
  <si>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</si>
  <si>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</si>
  <si>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</si>
  <si>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</si>
  <si>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</si>
  <si>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</si>
  <si>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</si>
  <si>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</si>
  <si>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</si>
  <si>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</si>
  <si>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</si>
  <si>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</si>
  <si>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</si>
  <si>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</si>
  <si>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</si>
  <si>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</si>
  <si>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</si>
  <si>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</si>
  <si>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</si>
  <si>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</si>
  <si>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</si>
  <si>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</si>
  <si>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</si>
  <si>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</si>
  <si>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</si>
  <si>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</si>
  <si>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</si>
  <si>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</si>
  <si>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</si>
  <si>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</si>
  <si>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</si>
  <si>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</si>
  <si>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</si>
  <si>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</si>
  <si>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</si>
  <si>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</si>
  <si>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</si>
  <si>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</si>
  <si>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</si>
  <si>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</si>
  <si>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</si>
  <si>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</si>
  <si>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</si>
  <si>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</si>
  <si>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</si>
  <si>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</si>
  <si>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</si>
  <si>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</si>
  <si>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</si>
  <si>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</si>
  <si>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</si>
  <si>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</si>
  <si>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</si>
  <si>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</si>
  <si>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</si>
  <si>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</si>
  <si>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</si>
  <si>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</si>
  <si>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</si>
  <si>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</si>
  <si>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</si>
  <si>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</si>
  <si>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</si>
  <si>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</si>
  <si>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</si>
  <si>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</si>
  <si>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</si>
  <si>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</si>
  <si>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</si>
  <si>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</si>
  <si>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</si>
  <si>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</si>
  <si>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</si>
  <si>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</si>
  <si>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</si>
  <si>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</si>
  <si>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</si>
  <si>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</si>
  <si>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</si>
  <si>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</si>
  <si>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</si>
  <si>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</si>
  <si>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</si>
  <si>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</si>
  <si>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</si>
  <si>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</si>
  <si>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</si>
  <si>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</si>
  <si>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</si>
  <si>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</si>
  <si>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</si>
  <si>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</si>
  <si>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</si>
  <si>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</si>
  <si>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</si>
  <si>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</si>
  <si>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</si>
  <si>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</si>
  <si>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</si>
  <si>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</si>
  <si>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</si>
  <si>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</si>
  <si>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</si>
  <si>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</si>
  <si>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</si>
  <si>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</si>
  <si>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</si>
  <si>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</si>
  <si>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</si>
  <si>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</si>
  <si>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</si>
  <si>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</si>
  <si>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</si>
  <si>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</si>
  <si>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</si>
  <si>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</si>
  <si>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</si>
  <si>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</si>
  <si>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</si>
  <si>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</si>
  <si>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</si>
  <si>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</si>
  <si>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</si>
  <si>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</si>
  <si>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</si>
  <si>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</si>
  <si>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</si>
  <si>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</si>
  <si>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</si>
  <si>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</si>
  <si>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</si>
  <si>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</si>
  <si>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</si>
  <si>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</si>
  <si>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</si>
  <si>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</si>
  <si>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</si>
  <si>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</si>
  <si>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</si>
  <si>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</si>
  <si>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</si>
  <si>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</si>
  <si>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</si>
  <si>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</si>
  <si>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</si>
  <si>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</si>
  <si>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</si>
  <si>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</si>
  <si>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</si>
  <si>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</si>
  <si>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</si>
  <si>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</si>
  <si>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</si>
  <si>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</si>
  <si>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</si>
  <si>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</si>
  <si>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</si>
  <si>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</si>
  <si>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</si>
  <si>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</si>
  <si>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</si>
  <si>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</si>
  <si>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</si>
  <si>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</si>
  <si>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</si>
  <si>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</si>
  <si>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</si>
  <si>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</si>
  <si>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</si>
  <si>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</si>
  <si>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</si>
  <si>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</si>
  <si>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</si>
  <si>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</si>
  <si>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</si>
  <si>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</si>
  <si>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</si>
  <si>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</si>
  <si>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</si>
  <si>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</si>
  <si>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</si>
  <si>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</si>
  <si>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</si>
  <si>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</si>
  <si>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</si>
  <si>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</si>
  <si>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</si>
  <si>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</si>
  <si>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</si>
  <si>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</si>
  <si>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</si>
  <si>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</si>
  <si>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</si>
  <si>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</si>
  <si>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</si>
  <si>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</si>
  <si>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</si>
  <si>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</si>
  <si>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</si>
  <si>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</si>
  <si>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</si>
  <si>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</si>
  <si>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</si>
  <si>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</si>
  <si>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</si>
  <si>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</si>
  <si>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</si>
  <si>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</si>
  <si>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</si>
  <si>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</si>
  <si>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</si>
  <si>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</si>
  <si>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</si>
  <si>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</si>
  <si>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</si>
  <si>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</si>
  <si>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</si>
  <si>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</si>
  <si>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</si>
  <si>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</si>
  <si>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</si>
  <si>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</si>
  <si>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</si>
  <si>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</si>
  <si>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</si>
  <si>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</si>
  <si>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</si>
  <si>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</si>
  <si>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</si>
  <si>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</si>
  <si>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</si>
  <si>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</si>
  <si>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</si>
  <si>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</si>
  <si>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</si>
  <si>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</si>
  <si>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</si>
  <si>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</si>
  <si>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</si>
  <si>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</si>
  <si>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</si>
  <si>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</si>
  <si>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</si>
  <si>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</si>
  <si>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</si>
  <si>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</si>
  <si>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</si>
  <si>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</si>
  <si>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</si>
  <si>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</si>
  <si>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</si>
  <si>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</si>
  <si>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</si>
  <si>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State</t>
  </si>
  <si>
    <t>Successful</t>
  </si>
  <si>
    <t>Mean Backers</t>
  </si>
  <si>
    <t>Median Backers</t>
  </si>
  <si>
    <t>Min Backers</t>
  </si>
  <si>
    <t>Max Backers</t>
  </si>
  <si>
    <t>Var Backers</t>
  </si>
  <si>
    <t>Std Dev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</si>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</sst>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9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9" fontId="3" fillId="0" borderId="0" xfId="0" applyNumberFormat="1" applyFont="1"/>
    <xf numFmtId="179" fontId="0" fillId="0" borderId="0" xfId="0" applyNumberFormat="1"/>
    <xf numFmtId="9" fontId="0" fillId="0" borderId="0" xfId="1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45CF5C"/>
      <color rgb="FFB1273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03-47ED-8787-54B2D06DE78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03-47ED-8787-54B2D06DE78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03-47ED-8787-54B2D06DE78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03-47ED-8787-54B2D06DE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5925727"/>
        <c:axId val="1466310655"/>
      </c:barChart>
      <c:catAx>
        <c:axId val="177592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310655"/>
        <c:crosses val="autoZero"/>
        <c:auto val="1"/>
        <c:lblAlgn val="ctr"/>
        <c:lblOffset val="100"/>
        <c:noMultiLvlLbl val="0"/>
      </c:catAx>
      <c:valAx>
        <c:axId val="146631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92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8-44A5-AB0E-85FF1B39111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38-44A5-AB0E-85FF1B391118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38-44A5-AB0E-85FF1B391118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38-44A5-AB0E-85FF1B391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247007"/>
        <c:axId val="1854579423"/>
      </c:barChart>
      <c:catAx>
        <c:axId val="9924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579423"/>
        <c:crosses val="autoZero"/>
        <c:auto val="1"/>
        <c:lblAlgn val="ctr"/>
        <c:lblOffset val="100"/>
        <c:noMultiLvlLbl val="0"/>
      </c:catAx>
      <c:valAx>
        <c:axId val="185457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4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[StarterBook.xlsx]Sheet4!PivotTable15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C3-4DB8-9F6C-D8CA3F1E59A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C3-4DB8-9F6C-D8CA3F1E59A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C3-4DB8-9F6C-D8CA3F1E5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043151"/>
        <c:axId val="1607410863"/>
      </c:lineChart>
      <c:catAx>
        <c:axId val="94504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410863"/>
        <c:crosses val="autoZero"/>
        <c:auto val="1"/>
        <c:lblAlgn val="ctr"/>
        <c:lblOffset val="100"/>
        <c:noMultiLvlLbl val="0"/>
      </c:catAx>
      <c:valAx>
        <c:axId val="160741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04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Sheet5!$A$2:$A$37</c15:sqref>
                  </c15:fullRef>
                </c:ext>
              </c:extLst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Sheet5!$F$2:$F$37</c15:sqref>
                  </c15:fullRef>
                </c:ext>
              </c:extLst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0.2807017543859649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C9-4D91-AA14-864AF41BF8B9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Sheet5!$A$2:$A$37</c15:sqref>
                  </c15:fullRef>
                </c:ext>
              </c:extLst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Sheet5!$G$2:$G$37</c15:sqref>
                  </c15:fullRef>
                </c:ext>
              </c:extLst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0.56140350877192979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C9-4D91-AA14-864AF41BF8B9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Sheet5!$A$2:$A$37</c15:sqref>
                  </c15:fullRef>
                </c:ext>
              </c:extLst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Sheet5!$H$2:$H$37</c15:sqref>
                  </c15:fullRef>
                </c:ext>
              </c:extLst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0.15789473684210525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C9-4D91-AA14-864AF41BF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8350479"/>
        <c:axId val="347643215"/>
      </c:lineChart>
      <c:catAx>
        <c:axId val="160835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643215"/>
        <c:crosses val="autoZero"/>
        <c:auto val="1"/>
        <c:lblAlgn val="ctr"/>
        <c:lblOffset val="100"/>
        <c:noMultiLvlLbl val="0"/>
      </c:catAx>
      <c:valAx>
        <c:axId val="34764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5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</xdr:colOff>
      <xdr:row>1</xdr:row>
      <xdr:rowOff>144780</xdr:rowOff>
    </xdr:from>
    <xdr:to>
      <xdr:col>31</xdr:col>
      <xdr:colOff>91440</xdr:colOff>
      <xdr:row>20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FF2A8B-360F-43CA-B416-D59AF4477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175260</xdr:colOff>
      <xdr:row>2</xdr:row>
      <xdr:rowOff>114300</xdr:rowOff>
    </xdr:from>
    <xdr:to>
      <xdr:col>18</xdr:col>
      <xdr:colOff>68580</xdr:colOff>
      <xdr:row>27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5CE5E-4DE4-48B7-83A4-33C6CFC8F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365760</xdr:colOff>
      <xdr:row>3</xdr:row>
      <xdr:rowOff>144780</xdr:rowOff>
    </xdr:from>
    <xdr:to>
      <xdr:col>17</xdr:col>
      <xdr:colOff>60960</xdr:colOff>
      <xdr:row>18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9861A-3B47-484C-905F-34805E6DD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708660</xdr:colOff>
      <xdr:row>14</xdr:row>
      <xdr:rowOff>91440</xdr:rowOff>
    </xdr:from>
    <xdr:to>
      <xdr:col>6</xdr:col>
      <xdr:colOff>822960</xdr:colOff>
      <xdr:row>42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A900F46-F056-424E-B02F-0837D1613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 Guha" refreshedDate="43899.374160416664" createdVersion="6" refreshedVersion="6" minRefreshableVersion="3" recordCount="4115" xr:uid="{1EF579D8-4379-49FE-BE7E-F421BFF19B0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 Guha" refreshedDate="43899.397667129633" createdVersion="6" refreshedVersion="6" minRefreshableVersion="3" recordCount="4115" xr:uid="{2983BF74-13DF-4B0F-BBCD-C8CD1C5178A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673282-C74C-4986-A0B8-605E9904BFEC}" name="PivotTable13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12F29-F866-4D81-AC65-B7A0BDBCCEAA}" name="PivotTable14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953CB-1BAC-4D68-88F4-777E9D0F4D8D}" name="PivotTable15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A52E3-8660-4E12-831A-B5DBE84295A6}">
  <sheetPr codeName="Sheet1"/>
  <dimension ref="A1:F14"/>
  <sheetViews>
    <sheetView workbookViewId="0">
      <selection activeCell="AE8" sqref="AE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  <col min="8" max="8" width="3" bestFit="1" customWidth="1"/>
    <col min="9" max="10" width="3.33203125" bestFit="1" customWidth="1"/>
    <col min="11" max="12" width="2.5546875" bestFit="1" customWidth="1"/>
    <col min="13" max="13" width="3.88671875" bestFit="1" customWidth="1"/>
    <col min="14" max="14" width="3.21875" bestFit="1" customWidth="1"/>
    <col min="15" max="15" width="3.33203125" bestFit="1" customWidth="1"/>
    <col min="16" max="16" width="3" bestFit="1" customWidth="1"/>
    <col min="17" max="17" width="4" bestFit="1" customWidth="1"/>
    <col min="18" max="18" width="13.21875" bestFit="1" customWidth="1"/>
    <col min="19" max="19" width="7.6640625" bestFit="1" customWidth="1"/>
    <col min="20" max="20" width="3.5546875" bestFit="1" customWidth="1"/>
    <col min="21" max="21" width="3.109375" bestFit="1" customWidth="1"/>
    <col min="22" max="23" width="3.33203125" bestFit="1" customWidth="1"/>
    <col min="24" max="24" width="3.21875" bestFit="1" customWidth="1"/>
    <col min="25" max="25" width="3.33203125" bestFit="1" customWidth="1"/>
    <col min="26" max="27" width="3" bestFit="1" customWidth="1"/>
    <col min="28" max="28" width="4" bestFit="1" customWidth="1"/>
    <col min="29" max="29" width="3.33203125" bestFit="1" customWidth="1"/>
    <col min="30" max="30" width="2.5546875" bestFit="1" customWidth="1"/>
    <col min="31" max="31" width="3" bestFit="1" customWidth="1"/>
    <col min="32" max="32" width="3.88671875" bestFit="1" customWidth="1"/>
    <col min="33" max="33" width="3.21875" bestFit="1" customWidth="1"/>
    <col min="34" max="34" width="3.6640625" bestFit="1" customWidth="1"/>
    <col min="35" max="35" width="3.33203125" bestFit="1" customWidth="1"/>
    <col min="36" max="36" width="3" bestFit="1" customWidth="1"/>
    <col min="37" max="37" width="5" bestFit="1" customWidth="1"/>
    <col min="38" max="38" width="10.33203125" bestFit="1" customWidth="1"/>
    <col min="39" max="39" width="5.8867187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546875" bestFit="1" customWidth="1"/>
    <col min="44" max="44" width="3.88671875" bestFit="1" customWidth="1"/>
    <col min="45" max="45" width="3.21875" bestFit="1" customWidth="1"/>
    <col min="46" max="46" width="3.33203125" bestFit="1" customWidth="1"/>
    <col min="47" max="47" width="8.5546875" bestFit="1" customWidth="1"/>
    <col min="48" max="48" width="11.44140625" bestFit="1" customWidth="1"/>
    <col min="49" max="49" width="3.5546875" bestFit="1" customWidth="1"/>
    <col min="50" max="50" width="3.109375" bestFit="1" customWidth="1"/>
    <col min="51" max="52" width="3.33203125" bestFit="1" customWidth="1"/>
    <col min="53" max="53" width="3.21875" bestFit="1" customWidth="1"/>
    <col min="54" max="54" width="3.33203125" bestFit="1" customWidth="1"/>
    <col min="55" max="56" width="3" bestFit="1" customWidth="1"/>
    <col min="57" max="57" width="4" bestFit="1" customWidth="1"/>
    <col min="58" max="59" width="2.5546875" bestFit="1" customWidth="1"/>
    <col min="60" max="61" width="3.21875" bestFit="1" customWidth="1"/>
    <col min="62" max="62" width="3.6640625" bestFit="1" customWidth="1"/>
    <col min="63" max="63" width="3.33203125" bestFit="1" customWidth="1"/>
    <col min="64" max="64" width="3" bestFit="1" customWidth="1"/>
    <col min="65" max="65" width="3.21875" bestFit="1" customWidth="1"/>
    <col min="66" max="66" width="5" bestFit="1" customWidth="1"/>
    <col min="67" max="67" width="14.21875" bestFit="1" customWidth="1"/>
    <col min="68" max="68" width="9" bestFit="1" customWidth="1"/>
    <col min="69" max="69" width="11.6640625" bestFit="1" customWidth="1"/>
    <col min="70" max="70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7" t="s">
        <v>8309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3">
      <c r="A6" s="7" t="s">
        <v>8335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3">
      <c r="A7" s="7" t="s">
        <v>8332</v>
      </c>
      <c r="B7" s="8">
        <v>80</v>
      </c>
      <c r="C7" s="8"/>
      <c r="D7" s="8">
        <v>140</v>
      </c>
      <c r="E7" s="8"/>
      <c r="F7" s="8">
        <v>220</v>
      </c>
    </row>
    <row r="8" spans="1:6" x14ac:dyDescent="0.3">
      <c r="A8" s="7" t="s">
        <v>8330</v>
      </c>
      <c r="B8" s="8"/>
      <c r="C8" s="8"/>
      <c r="D8" s="8"/>
      <c r="E8" s="8">
        <v>24</v>
      </c>
      <c r="F8" s="8">
        <v>24</v>
      </c>
    </row>
    <row r="9" spans="1:6" x14ac:dyDescent="0.3">
      <c r="A9" s="7" t="s">
        <v>8324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3">
      <c r="A10" s="7" t="s">
        <v>8337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3">
      <c r="A11" s="7" t="s">
        <v>8321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3">
      <c r="A12" s="7" t="s">
        <v>8318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3">
      <c r="A13" s="7" t="s">
        <v>8316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3">
      <c r="A14" s="7" t="s">
        <v>8361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C15C0-B386-4A81-8BE3-F9D3F0BF8EA9}">
  <sheetPr codeName="Sheet2"/>
  <dimension ref="A1:F46"/>
  <sheetViews>
    <sheetView topLeftCell="A13" workbookViewId="0">
      <selection activeCell="S8" sqref="S8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7" t="s">
        <v>8315</v>
      </c>
      <c r="B5" s="8"/>
      <c r="C5" s="8"/>
      <c r="D5" s="8">
        <v>100</v>
      </c>
      <c r="E5" s="8"/>
      <c r="F5" s="8">
        <v>100</v>
      </c>
    </row>
    <row r="6" spans="1:6" x14ac:dyDescent="0.3">
      <c r="A6" s="7" t="s">
        <v>8343</v>
      </c>
      <c r="B6" s="8"/>
      <c r="C6" s="8"/>
      <c r="D6" s="8"/>
      <c r="E6" s="8">
        <v>20</v>
      </c>
      <c r="F6" s="8">
        <v>20</v>
      </c>
    </row>
    <row r="7" spans="1:6" x14ac:dyDescent="0.3">
      <c r="A7" s="7" t="s">
        <v>8331</v>
      </c>
      <c r="B7" s="8"/>
      <c r="C7" s="8"/>
      <c r="D7" s="8"/>
      <c r="E7" s="8">
        <v>24</v>
      </c>
      <c r="F7" s="8">
        <v>24</v>
      </c>
    </row>
    <row r="8" spans="1:6" x14ac:dyDescent="0.3">
      <c r="A8" s="7" t="s">
        <v>8357</v>
      </c>
      <c r="B8" s="8"/>
      <c r="C8" s="8"/>
      <c r="D8" s="8">
        <v>40</v>
      </c>
      <c r="E8" s="8"/>
      <c r="F8" s="8">
        <v>40</v>
      </c>
    </row>
    <row r="9" spans="1:6" x14ac:dyDescent="0.3">
      <c r="A9" s="7" t="s">
        <v>8353</v>
      </c>
      <c r="B9" s="8">
        <v>40</v>
      </c>
      <c r="C9" s="8"/>
      <c r="D9" s="8"/>
      <c r="E9" s="8"/>
      <c r="F9" s="8">
        <v>40</v>
      </c>
    </row>
    <row r="10" spans="1:6" x14ac:dyDescent="0.3">
      <c r="A10" s="7" t="s">
        <v>8314</v>
      </c>
      <c r="B10" s="8">
        <v>180</v>
      </c>
      <c r="C10" s="8"/>
      <c r="D10" s="8"/>
      <c r="E10" s="8"/>
      <c r="F10" s="8">
        <v>180</v>
      </c>
    </row>
    <row r="11" spans="1:6" x14ac:dyDescent="0.3">
      <c r="A11" s="7" t="s">
        <v>8313</v>
      </c>
      <c r="B11" s="8"/>
      <c r="C11" s="8"/>
      <c r="D11" s="8">
        <v>80</v>
      </c>
      <c r="E11" s="8"/>
      <c r="F11" s="8">
        <v>80</v>
      </c>
    </row>
    <row r="12" spans="1:6" x14ac:dyDescent="0.3">
      <c r="A12" s="7" t="s">
        <v>8329</v>
      </c>
      <c r="B12" s="8">
        <v>40</v>
      </c>
      <c r="C12" s="8"/>
      <c r="D12" s="8"/>
      <c r="E12" s="8"/>
      <c r="F12" s="8">
        <v>40</v>
      </c>
    </row>
    <row r="13" spans="1:6" x14ac:dyDescent="0.3">
      <c r="A13" s="7" t="s">
        <v>8346</v>
      </c>
      <c r="B13" s="8"/>
      <c r="C13" s="8">
        <v>20</v>
      </c>
      <c r="D13" s="8">
        <v>40</v>
      </c>
      <c r="E13" s="8"/>
      <c r="F13" s="8">
        <v>60</v>
      </c>
    </row>
    <row r="14" spans="1:6" x14ac:dyDescent="0.3">
      <c r="A14" s="7" t="s">
        <v>8323</v>
      </c>
      <c r="B14" s="8"/>
      <c r="C14" s="8"/>
      <c r="D14" s="8">
        <v>40</v>
      </c>
      <c r="E14" s="8"/>
      <c r="F14" s="8">
        <v>40</v>
      </c>
    </row>
    <row r="15" spans="1:6" x14ac:dyDescent="0.3">
      <c r="A15" s="7" t="s">
        <v>8336</v>
      </c>
      <c r="B15" s="8"/>
      <c r="C15" s="8"/>
      <c r="D15" s="8">
        <v>120</v>
      </c>
      <c r="E15" s="8">
        <v>20</v>
      </c>
      <c r="F15" s="8">
        <v>140</v>
      </c>
    </row>
    <row r="16" spans="1:6" x14ac:dyDescent="0.3">
      <c r="A16" s="7" t="s">
        <v>8347</v>
      </c>
      <c r="B16" s="8"/>
      <c r="C16" s="8"/>
      <c r="D16" s="8">
        <v>20</v>
      </c>
      <c r="E16" s="8"/>
      <c r="F16" s="8">
        <v>20</v>
      </c>
    </row>
    <row r="17" spans="1:6" x14ac:dyDescent="0.3">
      <c r="A17" s="7" t="s">
        <v>8348</v>
      </c>
      <c r="B17" s="8">
        <v>140</v>
      </c>
      <c r="C17" s="8"/>
      <c r="D17" s="8"/>
      <c r="E17" s="8"/>
      <c r="F17" s="8">
        <v>140</v>
      </c>
    </row>
    <row r="18" spans="1:6" x14ac:dyDescent="0.3">
      <c r="A18" s="7" t="s">
        <v>8328</v>
      </c>
      <c r="B18" s="8">
        <v>140</v>
      </c>
      <c r="C18" s="8"/>
      <c r="D18" s="8">
        <v>20</v>
      </c>
      <c r="E18" s="8"/>
      <c r="F18" s="8">
        <v>160</v>
      </c>
    </row>
    <row r="19" spans="1:6" x14ac:dyDescent="0.3">
      <c r="A19" s="7" t="s">
        <v>8327</v>
      </c>
      <c r="B19" s="8"/>
      <c r="C19" s="8"/>
      <c r="D19" s="8">
        <v>60</v>
      </c>
      <c r="E19" s="8"/>
      <c r="F19" s="8">
        <v>60</v>
      </c>
    </row>
    <row r="20" spans="1:6" x14ac:dyDescent="0.3">
      <c r="A20" s="7" t="s">
        <v>8355</v>
      </c>
      <c r="B20" s="8">
        <v>9</v>
      </c>
      <c r="C20" s="8"/>
      <c r="D20" s="8">
        <v>11</v>
      </c>
      <c r="E20" s="8"/>
      <c r="F20" s="8">
        <v>20</v>
      </c>
    </row>
    <row r="21" spans="1:6" x14ac:dyDescent="0.3">
      <c r="A21" s="7" t="s">
        <v>8326</v>
      </c>
      <c r="B21" s="8">
        <v>20</v>
      </c>
      <c r="C21" s="8"/>
      <c r="D21" s="8"/>
      <c r="E21" s="8"/>
      <c r="F21" s="8">
        <v>20</v>
      </c>
    </row>
    <row r="22" spans="1:6" x14ac:dyDescent="0.3">
      <c r="A22" s="7" t="s">
        <v>8334</v>
      </c>
      <c r="B22" s="8"/>
      <c r="C22" s="8"/>
      <c r="D22" s="8">
        <v>40</v>
      </c>
      <c r="E22" s="8"/>
      <c r="F22" s="8">
        <v>40</v>
      </c>
    </row>
    <row r="23" spans="1:6" x14ac:dyDescent="0.3">
      <c r="A23" s="7" t="s">
        <v>8358</v>
      </c>
      <c r="B23" s="8">
        <v>60</v>
      </c>
      <c r="C23" s="8"/>
      <c r="D23" s="8">
        <v>60</v>
      </c>
      <c r="E23" s="8">
        <v>20</v>
      </c>
      <c r="F23" s="8">
        <v>140</v>
      </c>
    </row>
    <row r="24" spans="1:6" x14ac:dyDescent="0.3">
      <c r="A24" s="7" t="s">
        <v>8342</v>
      </c>
      <c r="B24" s="8"/>
      <c r="C24" s="8"/>
      <c r="D24" s="8">
        <v>20</v>
      </c>
      <c r="E24" s="8"/>
      <c r="F24" s="8">
        <v>20</v>
      </c>
    </row>
    <row r="25" spans="1:6" x14ac:dyDescent="0.3">
      <c r="A25" s="7" t="s">
        <v>8322</v>
      </c>
      <c r="B25" s="8">
        <v>60</v>
      </c>
      <c r="C25" s="8"/>
      <c r="D25" s="8"/>
      <c r="E25" s="8"/>
      <c r="F25" s="8">
        <v>60</v>
      </c>
    </row>
    <row r="26" spans="1:6" x14ac:dyDescent="0.3">
      <c r="A26" s="7" t="s">
        <v>8349</v>
      </c>
      <c r="B26" s="8"/>
      <c r="C26" s="8"/>
      <c r="D26" s="8">
        <v>20</v>
      </c>
      <c r="E26" s="8"/>
      <c r="F26" s="8">
        <v>20</v>
      </c>
    </row>
    <row r="27" spans="1:6" x14ac:dyDescent="0.3">
      <c r="A27" s="7" t="s">
        <v>8338</v>
      </c>
      <c r="B27" s="8">
        <v>103</v>
      </c>
      <c r="C27" s="8"/>
      <c r="D27" s="8">
        <v>57</v>
      </c>
      <c r="E27" s="8"/>
      <c r="F27" s="8">
        <v>160</v>
      </c>
    </row>
    <row r="28" spans="1:6" x14ac:dyDescent="0.3">
      <c r="A28" s="7" t="s">
        <v>8344</v>
      </c>
      <c r="B28" s="8"/>
      <c r="C28" s="8"/>
      <c r="D28" s="8">
        <v>20</v>
      </c>
      <c r="E28" s="8"/>
      <c r="F28" s="8">
        <v>20</v>
      </c>
    </row>
    <row r="29" spans="1:6" x14ac:dyDescent="0.3">
      <c r="A29" s="7" t="s">
        <v>8317</v>
      </c>
      <c r="B29" s="8">
        <v>694</v>
      </c>
      <c r="C29" s="8">
        <v>19</v>
      </c>
      <c r="D29" s="8">
        <v>353</v>
      </c>
      <c r="E29" s="8"/>
      <c r="F29" s="8">
        <v>1066</v>
      </c>
    </row>
    <row r="30" spans="1:6" x14ac:dyDescent="0.3">
      <c r="A30" s="7" t="s">
        <v>8345</v>
      </c>
      <c r="B30" s="8">
        <v>40</v>
      </c>
      <c r="C30" s="8"/>
      <c r="D30" s="8"/>
      <c r="E30" s="8"/>
      <c r="F30" s="8">
        <v>40</v>
      </c>
    </row>
    <row r="31" spans="1:6" x14ac:dyDescent="0.3">
      <c r="A31" s="7" t="s">
        <v>8341</v>
      </c>
      <c r="B31" s="8">
        <v>20</v>
      </c>
      <c r="C31" s="8"/>
      <c r="D31" s="8"/>
      <c r="E31" s="8"/>
      <c r="F31" s="8">
        <v>20</v>
      </c>
    </row>
    <row r="32" spans="1:6" x14ac:dyDescent="0.3">
      <c r="A32" s="7" t="s">
        <v>8352</v>
      </c>
      <c r="B32" s="8"/>
      <c r="C32" s="8"/>
      <c r="D32" s="8">
        <v>20</v>
      </c>
      <c r="E32" s="8"/>
      <c r="F32" s="8">
        <v>20</v>
      </c>
    </row>
    <row r="33" spans="1:6" x14ac:dyDescent="0.3">
      <c r="A33" s="7" t="s">
        <v>8325</v>
      </c>
      <c r="B33" s="8">
        <v>260</v>
      </c>
      <c r="C33" s="8"/>
      <c r="D33" s="8"/>
      <c r="E33" s="8"/>
      <c r="F33" s="8">
        <v>260</v>
      </c>
    </row>
    <row r="34" spans="1:6" x14ac:dyDescent="0.3">
      <c r="A34" s="7" t="s">
        <v>8312</v>
      </c>
      <c r="B34" s="8"/>
      <c r="C34" s="8"/>
      <c r="D34" s="8"/>
      <c r="E34" s="8">
        <v>40</v>
      </c>
      <c r="F34" s="8">
        <v>40</v>
      </c>
    </row>
    <row r="35" spans="1:6" x14ac:dyDescent="0.3">
      <c r="A35" s="7" t="s">
        <v>8311</v>
      </c>
      <c r="B35" s="8">
        <v>60</v>
      </c>
      <c r="C35" s="8"/>
      <c r="D35" s="8"/>
      <c r="E35" s="8"/>
      <c r="F35" s="8">
        <v>60</v>
      </c>
    </row>
    <row r="36" spans="1:6" x14ac:dyDescent="0.3">
      <c r="A36" s="7" t="s">
        <v>8351</v>
      </c>
      <c r="B36" s="8">
        <v>34</v>
      </c>
      <c r="C36" s="8">
        <v>6</v>
      </c>
      <c r="D36" s="8"/>
      <c r="E36" s="8"/>
      <c r="F36" s="8">
        <v>40</v>
      </c>
    </row>
    <row r="37" spans="1:6" x14ac:dyDescent="0.3">
      <c r="A37" s="7" t="s">
        <v>8354</v>
      </c>
      <c r="B37" s="8">
        <v>40</v>
      </c>
      <c r="C37" s="8"/>
      <c r="D37" s="8">
        <v>2</v>
      </c>
      <c r="E37" s="8">
        <v>18</v>
      </c>
      <c r="F37" s="8">
        <v>60</v>
      </c>
    </row>
    <row r="38" spans="1:6" x14ac:dyDescent="0.3">
      <c r="A38" s="7" t="s">
        <v>8356</v>
      </c>
      <c r="B38" s="8">
        <v>85</v>
      </c>
      <c r="C38" s="8">
        <v>5</v>
      </c>
      <c r="D38" s="8">
        <v>80</v>
      </c>
      <c r="E38" s="8">
        <v>17</v>
      </c>
      <c r="F38" s="8">
        <v>187</v>
      </c>
    </row>
    <row r="39" spans="1:6" x14ac:dyDescent="0.3">
      <c r="A39" s="7" t="s">
        <v>8350</v>
      </c>
      <c r="B39" s="8">
        <v>80</v>
      </c>
      <c r="C39" s="8"/>
      <c r="D39" s="8"/>
      <c r="E39" s="8"/>
      <c r="F39" s="8">
        <v>80</v>
      </c>
    </row>
    <row r="40" spans="1:6" x14ac:dyDescent="0.3">
      <c r="A40" s="7" t="s">
        <v>8310</v>
      </c>
      <c r="B40" s="8">
        <v>60</v>
      </c>
      <c r="C40" s="8"/>
      <c r="D40" s="8"/>
      <c r="E40" s="8"/>
      <c r="F40" s="8">
        <v>60</v>
      </c>
    </row>
    <row r="41" spans="1:6" x14ac:dyDescent="0.3">
      <c r="A41" s="7" t="s">
        <v>8340</v>
      </c>
      <c r="B41" s="8"/>
      <c r="C41" s="8"/>
      <c r="D41" s="8">
        <v>47</v>
      </c>
      <c r="E41" s="8">
        <v>10</v>
      </c>
      <c r="F41" s="8">
        <v>57</v>
      </c>
    </row>
    <row r="42" spans="1:6" x14ac:dyDescent="0.3">
      <c r="A42" s="7" t="s">
        <v>8333</v>
      </c>
      <c r="B42" s="8"/>
      <c r="C42" s="8"/>
      <c r="D42" s="8">
        <v>100</v>
      </c>
      <c r="E42" s="8"/>
      <c r="F42" s="8">
        <v>100</v>
      </c>
    </row>
    <row r="43" spans="1:6" x14ac:dyDescent="0.3">
      <c r="A43" s="7" t="s">
        <v>8320</v>
      </c>
      <c r="B43" s="8">
        <v>20</v>
      </c>
      <c r="C43" s="8"/>
      <c r="D43" s="8">
        <v>120</v>
      </c>
      <c r="E43" s="8">
        <v>60</v>
      </c>
      <c r="F43" s="8">
        <v>200</v>
      </c>
    </row>
    <row r="44" spans="1:6" x14ac:dyDescent="0.3">
      <c r="A44" s="7" t="s">
        <v>8319</v>
      </c>
      <c r="B44" s="8"/>
      <c r="C44" s="8"/>
      <c r="D44" s="8">
        <v>60</v>
      </c>
      <c r="E44" s="8">
        <v>100</v>
      </c>
      <c r="F44" s="8">
        <v>160</v>
      </c>
    </row>
    <row r="45" spans="1:6" x14ac:dyDescent="0.3">
      <c r="A45" s="7" t="s">
        <v>8339</v>
      </c>
      <c r="B45" s="8"/>
      <c r="C45" s="8"/>
      <c r="D45" s="8"/>
      <c r="E45" s="8">
        <v>20</v>
      </c>
      <c r="F45" s="8">
        <v>20</v>
      </c>
    </row>
    <row r="46" spans="1:6" x14ac:dyDescent="0.3">
      <c r="A46" s="7" t="s">
        <v>8361</v>
      </c>
      <c r="B46" s="8">
        <v>2185</v>
      </c>
      <c r="C46" s="8">
        <v>50</v>
      </c>
      <c r="D46" s="8">
        <v>1530</v>
      </c>
      <c r="E46" s="8">
        <v>349</v>
      </c>
      <c r="F4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D84EA-4C61-4205-A65B-2F340F0798BB}">
  <sheetPr codeName="Sheet3"/>
  <dimension ref="A1:E18"/>
  <sheetViews>
    <sheetView workbookViewId="0">
      <selection activeCell="Q22" sqref="Q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6" t="s">
        <v>8379</v>
      </c>
      <c r="B1" t="s">
        <v>8364</v>
      </c>
    </row>
    <row r="2" spans="1:5" x14ac:dyDescent="0.3">
      <c r="A2" s="6" t="s">
        <v>8308</v>
      </c>
      <c r="B2" t="s">
        <v>8364</v>
      </c>
    </row>
    <row r="4" spans="1:5" x14ac:dyDescent="0.3">
      <c r="A4" s="6" t="s">
        <v>8362</v>
      </c>
      <c r="B4" s="6" t="s">
        <v>8363</v>
      </c>
    </row>
    <row r="5" spans="1:5" x14ac:dyDescent="0.3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7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">
      <c r="A7" s="7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">
      <c r="A8" s="7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">
      <c r="A9" s="7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">
      <c r="A10" s="7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">
      <c r="A11" s="7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">
      <c r="A12" s="7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">
      <c r="A13" s="7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">
      <c r="A14" s="7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">
      <c r="A15" s="7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">
      <c r="A16" s="7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">
      <c r="A17" s="7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">
      <c r="A18" s="7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55" zoomScaleNormal="55" workbookViewId="0">
      <selection activeCell="L1" sqref="L1:L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33.886718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ROUND(E2/D2*100, 0)</f>
        <v>137</v>
      </c>
      <c r="P2">
        <f>ROUND(E2/L2, 2)</f>
        <v>63.92</v>
      </c>
      <c r="Q2" t="s">
        <v>8309</v>
      </c>
      <c r="R2" t="s">
        <v>8310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ROUND(E3/D3*100, 0)</f>
        <v>143</v>
      </c>
      <c r="P3">
        <f t="shared" ref="P3:P66" si="1">ROUND(E3/L3, 2)</f>
        <v>185.48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69.27</v>
      </c>
      <c r="Q5" t="s">
        <v>8309</v>
      </c>
      <c r="R5" t="s">
        <v>8310</v>
      </c>
      <c r="S5" s="9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1"/>
        <v>190.55</v>
      </c>
      <c r="Q6" t="s">
        <v>8309</v>
      </c>
      <c r="R6" t="s">
        <v>8310</v>
      </c>
      <c r="S6" s="9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>
        <f t="shared" si="1"/>
        <v>93.4</v>
      </c>
      <c r="Q7" t="s">
        <v>8309</v>
      </c>
      <c r="R7" t="s">
        <v>8310</v>
      </c>
      <c r="S7" s="9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>
        <f t="shared" si="1"/>
        <v>146.88</v>
      </c>
      <c r="Q8" t="s">
        <v>8309</v>
      </c>
      <c r="R8" t="s">
        <v>8310</v>
      </c>
      <c r="S8" s="9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>
        <f t="shared" si="1"/>
        <v>159.82</v>
      </c>
      <c r="Q9" t="s">
        <v>8309</v>
      </c>
      <c r="R9" t="s">
        <v>8310</v>
      </c>
      <c r="S9" s="9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9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31.5</v>
      </c>
      <c r="Q11" t="s">
        <v>8309</v>
      </c>
      <c r="R11" t="s">
        <v>8310</v>
      </c>
      <c r="S11" s="9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158.68</v>
      </c>
      <c r="Q12" t="s">
        <v>8309</v>
      </c>
      <c r="R12" t="s">
        <v>8310</v>
      </c>
      <c r="S12" s="9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80.33</v>
      </c>
      <c r="Q13" t="s">
        <v>8309</v>
      </c>
      <c r="R13" t="s">
        <v>8310</v>
      </c>
      <c r="S13" s="9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>
        <f t="shared" si="1"/>
        <v>59.96</v>
      </c>
      <c r="Q14" t="s">
        <v>8309</v>
      </c>
      <c r="R14" t="s">
        <v>8310</v>
      </c>
      <c r="S14" s="9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109.78</v>
      </c>
      <c r="Q15" t="s">
        <v>8309</v>
      </c>
      <c r="R15" t="s">
        <v>8310</v>
      </c>
      <c r="S15" s="9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147.71</v>
      </c>
      <c r="Q16" t="s">
        <v>8309</v>
      </c>
      <c r="R16" t="s">
        <v>8310</v>
      </c>
      <c r="S16" s="9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21.76</v>
      </c>
      <c r="Q17" t="s">
        <v>8309</v>
      </c>
      <c r="R17" t="s">
        <v>8310</v>
      </c>
      <c r="S17" s="9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>
        <f t="shared" si="1"/>
        <v>171.84</v>
      </c>
      <c r="Q18" t="s">
        <v>8309</v>
      </c>
      <c r="R18" t="s">
        <v>8310</v>
      </c>
      <c r="S18" s="9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41.94</v>
      </c>
      <c r="Q19" t="s">
        <v>8309</v>
      </c>
      <c r="R19" t="s">
        <v>8310</v>
      </c>
      <c r="S19" s="9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>
        <f t="shared" si="1"/>
        <v>93.26</v>
      </c>
      <c r="Q20" t="s">
        <v>8309</v>
      </c>
      <c r="R20" t="s">
        <v>8310</v>
      </c>
      <c r="S20" s="9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>
        <f t="shared" si="1"/>
        <v>56.14</v>
      </c>
      <c r="Q21" t="s">
        <v>8309</v>
      </c>
      <c r="R21" t="s">
        <v>8310</v>
      </c>
      <c r="S21" s="9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>
        <f t="shared" si="1"/>
        <v>80.16</v>
      </c>
      <c r="Q22" t="s">
        <v>8309</v>
      </c>
      <c r="R22" t="s">
        <v>8310</v>
      </c>
      <c r="S22" s="9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>
        <f t="shared" si="1"/>
        <v>199.9</v>
      </c>
      <c r="Q23" t="s">
        <v>8309</v>
      </c>
      <c r="R23" t="s">
        <v>8310</v>
      </c>
      <c r="S23" s="9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103.04</v>
      </c>
      <c r="Q25" t="s">
        <v>8309</v>
      </c>
      <c r="R25" t="s">
        <v>8310</v>
      </c>
      <c r="S25" s="9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9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>
        <f t="shared" si="1"/>
        <v>57.14</v>
      </c>
      <c r="Q27" t="s">
        <v>8309</v>
      </c>
      <c r="R27" t="s">
        <v>8310</v>
      </c>
      <c r="S27" s="9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>
        <f t="shared" si="1"/>
        <v>102.11</v>
      </c>
      <c r="Q28" t="s">
        <v>8309</v>
      </c>
      <c r="R28" t="s">
        <v>8310</v>
      </c>
      <c r="S28" s="9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>
        <f t="shared" si="1"/>
        <v>148.97</v>
      </c>
      <c r="Q29" t="s">
        <v>8309</v>
      </c>
      <c r="R29" t="s">
        <v>8310</v>
      </c>
      <c r="S29" s="9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>
        <f t="shared" si="1"/>
        <v>169.61</v>
      </c>
      <c r="Q30" t="s">
        <v>8309</v>
      </c>
      <c r="R30" t="s">
        <v>8310</v>
      </c>
      <c r="S30" s="9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>
        <f t="shared" si="1"/>
        <v>31.62</v>
      </c>
      <c r="Q31" t="s">
        <v>8309</v>
      </c>
      <c r="R31" t="s">
        <v>8310</v>
      </c>
      <c r="S31" s="9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>
        <f t="shared" si="1"/>
        <v>76.45</v>
      </c>
      <c r="Q32" t="s">
        <v>8309</v>
      </c>
      <c r="R32" t="s">
        <v>8310</v>
      </c>
      <c r="S32" s="9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>
        <f t="shared" si="1"/>
        <v>320.45</v>
      </c>
      <c r="Q34" t="s">
        <v>8309</v>
      </c>
      <c r="R34" t="s">
        <v>8310</v>
      </c>
      <c r="S34" s="9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>
        <f t="shared" si="1"/>
        <v>49.88</v>
      </c>
      <c r="Q36" t="s">
        <v>8309</v>
      </c>
      <c r="R36" t="s">
        <v>8310</v>
      </c>
      <c r="S36" s="9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59.46</v>
      </c>
      <c r="Q37" t="s">
        <v>8309</v>
      </c>
      <c r="R37" t="s">
        <v>8310</v>
      </c>
      <c r="S37" s="9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>
        <f t="shared" si="1"/>
        <v>193.84</v>
      </c>
      <c r="Q38" t="s">
        <v>8309</v>
      </c>
      <c r="R38" t="s">
        <v>8310</v>
      </c>
      <c r="S38" s="9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>
        <f t="shared" si="1"/>
        <v>159.51</v>
      </c>
      <c r="Q39" t="s">
        <v>8309</v>
      </c>
      <c r="R39" t="s">
        <v>8310</v>
      </c>
      <c r="S39" s="9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>
        <f t="shared" si="1"/>
        <v>41.68</v>
      </c>
      <c r="Q40" t="s">
        <v>8309</v>
      </c>
      <c r="R40" t="s">
        <v>8310</v>
      </c>
      <c r="S40" s="9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150.9</v>
      </c>
      <c r="Q41" t="s">
        <v>8309</v>
      </c>
      <c r="R41" t="s">
        <v>8310</v>
      </c>
      <c r="S41" s="9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>
        <f t="shared" si="1"/>
        <v>126.69</v>
      </c>
      <c r="Q42" t="s">
        <v>8309</v>
      </c>
      <c r="R42" t="s">
        <v>8310</v>
      </c>
      <c r="S42" s="9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</v>
      </c>
      <c r="Q43" t="s">
        <v>8309</v>
      </c>
      <c r="R43" t="s">
        <v>8310</v>
      </c>
      <c r="S43" s="9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117.51</v>
      </c>
      <c r="Q44" t="s">
        <v>8309</v>
      </c>
      <c r="R44" t="s">
        <v>8310</v>
      </c>
      <c r="S44" s="9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117.36</v>
      </c>
      <c r="Q45" t="s">
        <v>8309</v>
      </c>
      <c r="R45" t="s">
        <v>8310</v>
      </c>
      <c r="S45" s="9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9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</v>
      </c>
      <c r="Q47" t="s">
        <v>8309</v>
      </c>
      <c r="R47" t="s">
        <v>8310</v>
      </c>
      <c r="S47" s="9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>
        <f t="shared" si="1"/>
        <v>194.44</v>
      </c>
      <c r="Q48" t="s">
        <v>8309</v>
      </c>
      <c r="R48" t="s">
        <v>8310</v>
      </c>
      <c r="S48" s="9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76.87</v>
      </c>
      <c r="Q49" t="s">
        <v>8309</v>
      </c>
      <c r="R49" t="s">
        <v>8310</v>
      </c>
      <c r="S49" s="9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56.82</v>
      </c>
      <c r="Q50" t="s">
        <v>8309</v>
      </c>
      <c r="R50" t="s">
        <v>8310</v>
      </c>
      <c r="S50" s="9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</v>
      </c>
      <c r="Q51" t="s">
        <v>8309</v>
      </c>
      <c r="R51" t="s">
        <v>8310</v>
      </c>
      <c r="S51" s="9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</v>
      </c>
      <c r="Q52" t="s">
        <v>8309</v>
      </c>
      <c r="R52" t="s">
        <v>8310</v>
      </c>
      <c r="S52" s="9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>
        <f t="shared" si="1"/>
        <v>118.34</v>
      </c>
      <c r="Q53" t="s">
        <v>8309</v>
      </c>
      <c r="R53" t="s">
        <v>8310</v>
      </c>
      <c r="S53" s="9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>
        <f t="shared" si="1"/>
        <v>223.48</v>
      </c>
      <c r="Q54" t="s">
        <v>8309</v>
      </c>
      <c r="R54" t="s">
        <v>8310</v>
      </c>
      <c r="S54" s="9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>
        <f t="shared" si="1"/>
        <v>28.11</v>
      </c>
      <c r="Q55" t="s">
        <v>8309</v>
      </c>
      <c r="R55" t="s">
        <v>8310</v>
      </c>
      <c r="S55" s="9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</v>
      </c>
      <c r="Q56" t="s">
        <v>8309</v>
      </c>
      <c r="R56" t="s">
        <v>8310</v>
      </c>
      <c r="S56" s="9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9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>
        <f t="shared" si="1"/>
        <v>49.32</v>
      </c>
      <c r="Q58" t="s">
        <v>8309</v>
      </c>
      <c r="R58" t="s">
        <v>8310</v>
      </c>
      <c r="S58" s="9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221.52</v>
      </c>
      <c r="Q59" t="s">
        <v>8309</v>
      </c>
      <c r="R59" t="s">
        <v>8310</v>
      </c>
      <c r="S59" s="9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137.21</v>
      </c>
      <c r="Q60" t="s">
        <v>8309</v>
      </c>
      <c r="R60" t="s">
        <v>8310</v>
      </c>
      <c r="S60" s="9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9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>
        <f t="shared" si="1"/>
        <v>43.04</v>
      </c>
      <c r="Q62" t="s">
        <v>8309</v>
      </c>
      <c r="R62" t="s">
        <v>8311</v>
      </c>
      <c r="S62" s="9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>
        <f t="shared" si="1"/>
        <v>322.39</v>
      </c>
      <c r="Q63" t="s">
        <v>8309</v>
      </c>
      <c r="R63" t="s">
        <v>8311</v>
      </c>
      <c r="S63" s="9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96.71</v>
      </c>
      <c r="Q64" t="s">
        <v>8309</v>
      </c>
      <c r="R64" t="s">
        <v>8311</v>
      </c>
      <c r="S64" s="9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>
        <f t="shared" si="1"/>
        <v>35.47</v>
      </c>
      <c r="Q65" t="s">
        <v>8309</v>
      </c>
      <c r="R65" t="s">
        <v>8311</v>
      </c>
      <c r="S65" s="9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>
        <f t="shared" si="1"/>
        <v>86.67</v>
      </c>
      <c r="Q66" t="s">
        <v>8309</v>
      </c>
      <c r="R66" t="s">
        <v>8311</v>
      </c>
      <c r="S66" s="9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ROUND(E67/D67*100, 0)</f>
        <v>108</v>
      </c>
      <c r="P67">
        <f t="shared" ref="P67:P130" si="5">ROUND(E67/L67, 2)</f>
        <v>132.05000000000001</v>
      </c>
      <c r="Q67" t="s">
        <v>8309</v>
      </c>
      <c r="R67" t="s">
        <v>8311</v>
      </c>
      <c r="S67" s="9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119</v>
      </c>
      <c r="P68">
        <f t="shared" si="5"/>
        <v>91.23</v>
      </c>
      <c r="Q68" t="s">
        <v>8309</v>
      </c>
      <c r="R68" t="s">
        <v>8311</v>
      </c>
      <c r="S68" s="9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</v>
      </c>
      <c r="P69">
        <f t="shared" si="5"/>
        <v>116.25</v>
      </c>
      <c r="Q69" t="s">
        <v>8309</v>
      </c>
      <c r="R69" t="s">
        <v>8311</v>
      </c>
      <c r="S69" s="9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</v>
      </c>
      <c r="P70">
        <f t="shared" si="5"/>
        <v>21.19</v>
      </c>
      <c r="Q70" t="s">
        <v>8309</v>
      </c>
      <c r="R70" t="s">
        <v>8311</v>
      </c>
      <c r="S70" s="9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111</v>
      </c>
      <c r="P71">
        <f t="shared" si="5"/>
        <v>62.33</v>
      </c>
      <c r="Q71" t="s">
        <v>8309</v>
      </c>
      <c r="R71" t="s">
        <v>8311</v>
      </c>
      <c r="S71" s="9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9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124</v>
      </c>
      <c r="P73">
        <f t="shared" si="5"/>
        <v>69.72</v>
      </c>
      <c r="Q73" t="s">
        <v>8309</v>
      </c>
      <c r="R73" t="s">
        <v>8311</v>
      </c>
      <c r="S73" s="9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</v>
      </c>
      <c r="P74">
        <f t="shared" si="5"/>
        <v>58.17</v>
      </c>
      <c r="Q74" t="s">
        <v>8309</v>
      </c>
      <c r="R74" t="s">
        <v>8311</v>
      </c>
      <c r="S74" s="9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50</v>
      </c>
      <c r="Q75" t="s">
        <v>8309</v>
      </c>
      <c r="R75" t="s">
        <v>8311</v>
      </c>
      <c r="S75" s="9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113</v>
      </c>
      <c r="P76">
        <f t="shared" si="5"/>
        <v>19.47</v>
      </c>
      <c r="Q76" t="s">
        <v>8309</v>
      </c>
      <c r="R76" t="s">
        <v>8311</v>
      </c>
      <c r="S76" s="9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</v>
      </c>
      <c r="P77">
        <f t="shared" si="5"/>
        <v>85.96</v>
      </c>
      <c r="Q77" t="s">
        <v>8309</v>
      </c>
      <c r="R77" t="s">
        <v>8311</v>
      </c>
      <c r="S77" s="9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</v>
      </c>
      <c r="P78">
        <f t="shared" si="5"/>
        <v>30.67</v>
      </c>
      <c r="Q78" t="s">
        <v>8309</v>
      </c>
      <c r="R78" t="s">
        <v>8311</v>
      </c>
      <c r="S78" s="9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393</v>
      </c>
      <c r="P79">
        <f t="shared" si="5"/>
        <v>60.38</v>
      </c>
      <c r="Q79" t="s">
        <v>8309</v>
      </c>
      <c r="R79" t="s">
        <v>8311</v>
      </c>
      <c r="S79" s="9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38.6</v>
      </c>
      <c r="Q80" t="s">
        <v>8309</v>
      </c>
      <c r="R80" t="s">
        <v>8311</v>
      </c>
      <c r="S80" s="9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9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</v>
      </c>
      <c r="P82">
        <f t="shared" si="5"/>
        <v>273.83</v>
      </c>
      <c r="Q82" t="s">
        <v>8309</v>
      </c>
      <c r="R82" t="s">
        <v>8311</v>
      </c>
      <c r="S82" s="9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53.04</v>
      </c>
      <c r="Q83" t="s">
        <v>8309</v>
      </c>
      <c r="R83" t="s">
        <v>8311</v>
      </c>
      <c r="S83" s="9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</v>
      </c>
      <c r="P84">
        <f t="shared" si="5"/>
        <v>40.01</v>
      </c>
      <c r="Q84" t="s">
        <v>8309</v>
      </c>
      <c r="R84" t="s">
        <v>8311</v>
      </c>
      <c r="S84" s="9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103</v>
      </c>
      <c r="P85">
        <f t="shared" si="5"/>
        <v>15.77</v>
      </c>
      <c r="Q85" t="s">
        <v>8309</v>
      </c>
      <c r="R85" t="s">
        <v>8311</v>
      </c>
      <c r="S85" s="9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9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9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</v>
      </c>
      <c r="P88">
        <f t="shared" si="5"/>
        <v>375.76</v>
      </c>
      <c r="Q88" t="s">
        <v>8309</v>
      </c>
      <c r="R88" t="s">
        <v>8311</v>
      </c>
      <c r="S88" s="9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105</v>
      </c>
      <c r="P89">
        <f t="shared" si="5"/>
        <v>104.6</v>
      </c>
      <c r="Q89" t="s">
        <v>8309</v>
      </c>
      <c r="R89" t="s">
        <v>8311</v>
      </c>
      <c r="S89" s="9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103</v>
      </c>
      <c r="P90">
        <f t="shared" si="5"/>
        <v>60</v>
      </c>
      <c r="Q90" t="s">
        <v>8309</v>
      </c>
      <c r="R90" t="s">
        <v>8311</v>
      </c>
      <c r="S90" s="9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</v>
      </c>
      <c r="P91">
        <f t="shared" si="5"/>
        <v>123.29</v>
      </c>
      <c r="Q91" t="s">
        <v>8309</v>
      </c>
      <c r="R91" t="s">
        <v>8311</v>
      </c>
      <c r="S91" s="9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</v>
      </c>
      <c r="P92">
        <f t="shared" si="5"/>
        <v>31.38</v>
      </c>
      <c r="Q92" t="s">
        <v>8309</v>
      </c>
      <c r="R92" t="s">
        <v>8311</v>
      </c>
      <c r="S92" s="9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9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</v>
      </c>
      <c r="P94">
        <f t="shared" si="5"/>
        <v>122.33</v>
      </c>
      <c r="Q94" t="s">
        <v>8309</v>
      </c>
      <c r="R94" t="s">
        <v>8311</v>
      </c>
      <c r="S94" s="9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111</v>
      </c>
      <c r="P95">
        <f t="shared" si="5"/>
        <v>73.73</v>
      </c>
      <c r="Q95" t="s">
        <v>8309</v>
      </c>
      <c r="R95" t="s">
        <v>8311</v>
      </c>
      <c r="S95" s="9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21.67</v>
      </c>
      <c r="Q96" t="s">
        <v>8309</v>
      </c>
      <c r="R96" t="s">
        <v>8311</v>
      </c>
      <c r="S96" s="9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</v>
      </c>
      <c r="P97">
        <f t="shared" si="5"/>
        <v>21.9</v>
      </c>
      <c r="Q97" t="s">
        <v>8309</v>
      </c>
      <c r="R97" t="s">
        <v>8311</v>
      </c>
      <c r="S97" s="9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115</v>
      </c>
      <c r="P98">
        <f t="shared" si="5"/>
        <v>50.59</v>
      </c>
      <c r="Q98" t="s">
        <v>8309</v>
      </c>
      <c r="R98" t="s">
        <v>8311</v>
      </c>
      <c r="S98" s="9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</v>
      </c>
      <c r="P99">
        <f t="shared" si="5"/>
        <v>53.13</v>
      </c>
      <c r="Q99" t="s">
        <v>8309</v>
      </c>
      <c r="R99" t="s">
        <v>8311</v>
      </c>
      <c r="S99" s="9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</v>
      </c>
      <c r="P100">
        <f t="shared" si="5"/>
        <v>56.67</v>
      </c>
      <c r="Q100" t="s">
        <v>8309</v>
      </c>
      <c r="R100" t="s">
        <v>8311</v>
      </c>
      <c r="S100" s="9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</v>
      </c>
      <c r="P101">
        <f t="shared" si="5"/>
        <v>40.78</v>
      </c>
      <c r="Q101" t="s">
        <v>8309</v>
      </c>
      <c r="R101" t="s">
        <v>8311</v>
      </c>
      <c r="S101" s="9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9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100</v>
      </c>
      <c r="Q103" t="s">
        <v>8309</v>
      </c>
      <c r="R103" t="s">
        <v>8311</v>
      </c>
      <c r="S103" s="9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9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</v>
      </c>
      <c r="P105">
        <f t="shared" si="5"/>
        <v>27.9</v>
      </c>
      <c r="Q105" t="s">
        <v>8309</v>
      </c>
      <c r="R105" t="s">
        <v>8311</v>
      </c>
      <c r="S105" s="9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60</v>
      </c>
      <c r="Q106" t="s">
        <v>8309</v>
      </c>
      <c r="R106" t="s">
        <v>8311</v>
      </c>
      <c r="S106" s="9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9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9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9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247</v>
      </c>
      <c r="P110">
        <f t="shared" si="5"/>
        <v>78.72</v>
      </c>
      <c r="Q110" t="s">
        <v>8309</v>
      </c>
      <c r="R110" t="s">
        <v>8311</v>
      </c>
      <c r="S110" s="9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220</v>
      </c>
      <c r="P111">
        <f t="shared" si="5"/>
        <v>46.7</v>
      </c>
      <c r="Q111" t="s">
        <v>8309</v>
      </c>
      <c r="R111" t="s">
        <v>8311</v>
      </c>
      <c r="S111" s="9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131</v>
      </c>
      <c r="P112">
        <f t="shared" si="5"/>
        <v>65.38</v>
      </c>
      <c r="Q112" t="s">
        <v>8309</v>
      </c>
      <c r="R112" t="s">
        <v>8311</v>
      </c>
      <c r="S112" s="9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9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64.2</v>
      </c>
      <c r="Q114" t="s">
        <v>8309</v>
      </c>
      <c r="R114" t="s">
        <v>8311</v>
      </c>
      <c r="S114" s="9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9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</v>
      </c>
      <c r="P116">
        <f t="shared" si="5"/>
        <v>88.57</v>
      </c>
      <c r="Q116" t="s">
        <v>8309</v>
      </c>
      <c r="R116" t="s">
        <v>8311</v>
      </c>
      <c r="S116" s="9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</v>
      </c>
      <c r="P117">
        <f t="shared" si="5"/>
        <v>28.73</v>
      </c>
      <c r="Q117" t="s">
        <v>8309</v>
      </c>
      <c r="R117" t="s">
        <v>8311</v>
      </c>
      <c r="S117" s="9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9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9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9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105</v>
      </c>
      <c r="P121">
        <f t="shared" si="5"/>
        <v>91.84</v>
      </c>
      <c r="Q121" t="s">
        <v>8309</v>
      </c>
      <c r="R121" t="s">
        <v>8311</v>
      </c>
      <c r="S121" s="9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0</v>
      </c>
      <c r="P122">
        <f t="shared" si="5"/>
        <v>10</v>
      </c>
      <c r="Q122" t="s">
        <v>8309</v>
      </c>
      <c r="R122" t="s">
        <v>8312</v>
      </c>
      <c r="S122" s="9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0</v>
      </c>
      <c r="P123">
        <f t="shared" si="5"/>
        <v>1</v>
      </c>
      <c r="Q123" t="s">
        <v>8309</v>
      </c>
      <c r="R123" t="s">
        <v>8312</v>
      </c>
      <c r="S123" s="9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9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</v>
      </c>
      <c r="P125">
        <f t="shared" si="5"/>
        <v>25.17</v>
      </c>
      <c r="Q125" t="s">
        <v>8309</v>
      </c>
      <c r="R125" t="s">
        <v>8312</v>
      </c>
      <c r="S125" s="9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9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>
        <f t="shared" si="5"/>
        <v>11.67</v>
      </c>
      <c r="Q127" t="s">
        <v>8309</v>
      </c>
      <c r="R127" t="s">
        <v>8312</v>
      </c>
      <c r="S127" s="9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6</v>
      </c>
      <c r="P128">
        <f t="shared" si="5"/>
        <v>106.69</v>
      </c>
      <c r="Q128" t="s">
        <v>8309</v>
      </c>
      <c r="R128" t="s">
        <v>8312</v>
      </c>
      <c r="S128" s="9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</v>
      </c>
      <c r="P129">
        <f t="shared" si="5"/>
        <v>47.5</v>
      </c>
      <c r="Q129" t="s">
        <v>8309</v>
      </c>
      <c r="R129" t="s">
        <v>8312</v>
      </c>
      <c r="S129" s="9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2</v>
      </c>
      <c r="P130">
        <f t="shared" si="5"/>
        <v>311.17</v>
      </c>
      <c r="Q130" t="s">
        <v>8309</v>
      </c>
      <c r="R130" t="s">
        <v>8312</v>
      </c>
      <c r="S130" s="9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ROUND(E131/D131*100, 0)</f>
        <v>0</v>
      </c>
      <c r="P131" t="e">
        <f t="shared" ref="P131:P194" si="9">ROUND(E131/L131, 2)</f>
        <v>#DIV/0!</v>
      </c>
      <c r="Q131" t="s">
        <v>8309</v>
      </c>
      <c r="R131" t="s">
        <v>8312</v>
      </c>
      <c r="S131" s="9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9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9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</v>
      </c>
      <c r="P134">
        <f t="shared" si="9"/>
        <v>94.51</v>
      </c>
      <c r="Q134" t="s">
        <v>8309</v>
      </c>
      <c r="R134" t="s">
        <v>8312</v>
      </c>
      <c r="S134" s="9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9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9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9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9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9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9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11</v>
      </c>
      <c r="P143">
        <f t="shared" si="9"/>
        <v>46.18</v>
      </c>
      <c r="Q143" t="s">
        <v>8309</v>
      </c>
      <c r="R143" t="s">
        <v>8312</v>
      </c>
      <c r="S143" s="9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</v>
      </c>
      <c r="P144">
        <f t="shared" si="9"/>
        <v>10</v>
      </c>
      <c r="Q144" t="s">
        <v>8309</v>
      </c>
      <c r="R144" t="s">
        <v>8312</v>
      </c>
      <c r="S144" s="9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9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28</v>
      </c>
      <c r="P146">
        <f t="shared" si="9"/>
        <v>55.95</v>
      </c>
      <c r="Q146" t="s">
        <v>8309</v>
      </c>
      <c r="R146" t="s">
        <v>8312</v>
      </c>
      <c r="S146" s="9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8</v>
      </c>
      <c r="P147">
        <f t="shared" si="9"/>
        <v>37.56</v>
      </c>
      <c r="Q147" t="s">
        <v>8309</v>
      </c>
      <c r="R147" t="s">
        <v>8312</v>
      </c>
      <c r="S147" s="9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</v>
      </c>
      <c r="P148">
        <f t="shared" si="9"/>
        <v>38.33</v>
      </c>
      <c r="Q148" t="s">
        <v>8309</v>
      </c>
      <c r="R148" t="s">
        <v>8312</v>
      </c>
      <c r="S148" s="9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9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</v>
      </c>
      <c r="P150">
        <f t="shared" si="9"/>
        <v>20</v>
      </c>
      <c r="Q150" t="s">
        <v>8309</v>
      </c>
      <c r="R150" t="s">
        <v>8312</v>
      </c>
      <c r="S150" s="9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</v>
      </c>
      <c r="P151">
        <f t="shared" si="9"/>
        <v>15.33</v>
      </c>
      <c r="Q151" t="s">
        <v>8309</v>
      </c>
      <c r="R151" t="s">
        <v>8312</v>
      </c>
      <c r="S151" s="9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</v>
      </c>
      <c r="P152">
        <f t="shared" si="9"/>
        <v>449.43</v>
      </c>
      <c r="Q152" t="s">
        <v>8309</v>
      </c>
      <c r="R152" t="s">
        <v>8312</v>
      </c>
      <c r="S152" s="9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0</v>
      </c>
      <c r="P153">
        <f t="shared" si="9"/>
        <v>28</v>
      </c>
      <c r="Q153" t="s">
        <v>8309</v>
      </c>
      <c r="R153" t="s">
        <v>8312</v>
      </c>
      <c r="S153" s="9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0</v>
      </c>
      <c r="P154">
        <f t="shared" si="9"/>
        <v>15</v>
      </c>
      <c r="Q154" t="s">
        <v>8309</v>
      </c>
      <c r="R154" t="s">
        <v>8312</v>
      </c>
      <c r="S154" s="9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</v>
      </c>
      <c r="P156">
        <f t="shared" si="9"/>
        <v>13.33</v>
      </c>
      <c r="Q156" t="s">
        <v>8309</v>
      </c>
      <c r="R156" t="s">
        <v>8312</v>
      </c>
      <c r="S156" s="9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0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</v>
      </c>
      <c r="P159">
        <f t="shared" si="9"/>
        <v>4</v>
      </c>
      <c r="Q159" t="s">
        <v>8309</v>
      </c>
      <c r="R159" t="s">
        <v>8312</v>
      </c>
      <c r="S159" s="9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9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0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9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</v>
      </c>
      <c r="P163">
        <f t="shared" si="9"/>
        <v>5</v>
      </c>
      <c r="Q163" t="s">
        <v>8309</v>
      </c>
      <c r="R163" t="s">
        <v>8313</v>
      </c>
      <c r="S163" s="9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16</v>
      </c>
      <c r="P164">
        <f t="shared" si="9"/>
        <v>43.5</v>
      </c>
      <c r="Q164" t="s">
        <v>8309</v>
      </c>
      <c r="R164" t="s">
        <v>8313</v>
      </c>
      <c r="S164" s="9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9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</v>
      </c>
      <c r="P166">
        <f t="shared" si="9"/>
        <v>91.43</v>
      </c>
      <c r="Q166" t="s">
        <v>8309</v>
      </c>
      <c r="R166" t="s">
        <v>8313</v>
      </c>
      <c r="S166" s="9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9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</v>
      </c>
      <c r="P169">
        <f t="shared" si="9"/>
        <v>5.5</v>
      </c>
      <c r="Q169" t="s">
        <v>8309</v>
      </c>
      <c r="R169" t="s">
        <v>8313</v>
      </c>
      <c r="S169" s="9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</v>
      </c>
      <c r="P170">
        <f t="shared" si="9"/>
        <v>108.33</v>
      </c>
      <c r="Q170" t="s">
        <v>8309</v>
      </c>
      <c r="R170" t="s">
        <v>8313</v>
      </c>
      <c r="S170" s="9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</v>
      </c>
      <c r="P171">
        <f t="shared" si="9"/>
        <v>56</v>
      </c>
      <c r="Q171" t="s">
        <v>8309</v>
      </c>
      <c r="R171" t="s">
        <v>8313</v>
      </c>
      <c r="S171" s="9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</v>
      </c>
      <c r="P172">
        <f t="shared" si="9"/>
        <v>32.5</v>
      </c>
      <c r="Q172" t="s">
        <v>8309</v>
      </c>
      <c r="R172" t="s">
        <v>8313</v>
      </c>
      <c r="S172" s="9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0</v>
      </c>
      <c r="P173">
        <f t="shared" si="9"/>
        <v>1</v>
      </c>
      <c r="Q173" t="s">
        <v>8309</v>
      </c>
      <c r="R173" t="s">
        <v>8313</v>
      </c>
      <c r="S173" s="9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9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9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9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</v>
      </c>
      <c r="P177">
        <f t="shared" si="9"/>
        <v>49.88</v>
      </c>
      <c r="Q177" t="s">
        <v>8309</v>
      </c>
      <c r="R177" t="s">
        <v>8313</v>
      </c>
      <c r="S177" s="9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9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9"/>
        <v>25.71</v>
      </c>
      <c r="Q179" t="s">
        <v>8309</v>
      </c>
      <c r="R179" t="s">
        <v>8313</v>
      </c>
      <c r="S179" s="9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9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9"/>
        <v>100</v>
      </c>
      <c r="Q181" t="s">
        <v>8309</v>
      </c>
      <c r="R181" t="s">
        <v>8313</v>
      </c>
      <c r="S181" s="9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</v>
      </c>
      <c r="P182">
        <f t="shared" si="9"/>
        <v>30.85</v>
      </c>
      <c r="Q182" t="s">
        <v>8309</v>
      </c>
      <c r="R182" t="s">
        <v>8313</v>
      </c>
      <c r="S182" s="9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</v>
      </c>
      <c r="P183">
        <f t="shared" si="9"/>
        <v>180.5</v>
      </c>
      <c r="Q183" t="s">
        <v>8309</v>
      </c>
      <c r="R183" t="s">
        <v>8313</v>
      </c>
      <c r="S183" s="9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9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36</v>
      </c>
      <c r="P185">
        <f t="shared" si="9"/>
        <v>373.5</v>
      </c>
      <c r="Q185" t="s">
        <v>8309</v>
      </c>
      <c r="R185" t="s">
        <v>8313</v>
      </c>
      <c r="S185" s="9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</v>
      </c>
      <c r="P186">
        <f t="shared" si="9"/>
        <v>25.5</v>
      </c>
      <c r="Q186" t="s">
        <v>8309</v>
      </c>
      <c r="R186" t="s">
        <v>8313</v>
      </c>
      <c r="S186" s="9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6</v>
      </c>
      <c r="P187">
        <f t="shared" si="9"/>
        <v>220</v>
      </c>
      <c r="Q187" t="s">
        <v>8309</v>
      </c>
      <c r="R187" t="s">
        <v>8313</v>
      </c>
      <c r="S187" s="9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9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9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0</v>
      </c>
      <c r="P191">
        <f t="shared" si="9"/>
        <v>69</v>
      </c>
      <c r="Q191" t="s">
        <v>8309</v>
      </c>
      <c r="R191" t="s">
        <v>8313</v>
      </c>
      <c r="S191" s="9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</v>
      </c>
      <c r="P192">
        <f t="shared" si="9"/>
        <v>50</v>
      </c>
      <c r="Q192" t="s">
        <v>8309</v>
      </c>
      <c r="R192" t="s">
        <v>8313</v>
      </c>
      <c r="S192" s="9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9"/>
        <v>83.33</v>
      </c>
      <c r="Q193" t="s">
        <v>8309</v>
      </c>
      <c r="R193" t="s">
        <v>8313</v>
      </c>
      <c r="S193" s="9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0</v>
      </c>
      <c r="P194">
        <f t="shared" si="9"/>
        <v>5.67</v>
      </c>
      <c r="Q194" t="s">
        <v>8309</v>
      </c>
      <c r="R194" t="s">
        <v>8313</v>
      </c>
      <c r="S194" s="9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ROUND(E195/D195*100, 0)</f>
        <v>0</v>
      </c>
      <c r="P195" t="e">
        <f t="shared" ref="P195:P258" si="13">ROUND(E195/L195, 2)</f>
        <v>#DIV/0!</v>
      </c>
      <c r="Q195" t="s">
        <v>8309</v>
      </c>
      <c r="R195" t="s">
        <v>8313</v>
      </c>
      <c r="S195" s="9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</v>
      </c>
      <c r="P196">
        <f t="shared" si="13"/>
        <v>1</v>
      </c>
      <c r="Q196" t="s">
        <v>8309</v>
      </c>
      <c r="R196" t="s">
        <v>8313</v>
      </c>
      <c r="S196" s="9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9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9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9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</v>
      </c>
      <c r="P200">
        <f t="shared" si="13"/>
        <v>46.5</v>
      </c>
      <c r="Q200" t="s">
        <v>8309</v>
      </c>
      <c r="R200" t="s">
        <v>8313</v>
      </c>
      <c r="S200" s="9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9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9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9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9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9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9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9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9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9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9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9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9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9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0</v>
      </c>
      <c r="P214">
        <f t="shared" si="13"/>
        <v>1</v>
      </c>
      <c r="Q214" t="s">
        <v>8309</v>
      </c>
      <c r="R214" t="s">
        <v>8313</v>
      </c>
      <c r="S214" s="9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</v>
      </c>
      <c r="P215">
        <f t="shared" si="13"/>
        <v>20</v>
      </c>
      <c r="Q215" t="s">
        <v>8309</v>
      </c>
      <c r="R215" t="s">
        <v>8313</v>
      </c>
      <c r="S215" s="9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0</v>
      </c>
      <c r="P216">
        <f t="shared" si="13"/>
        <v>1</v>
      </c>
      <c r="Q216" t="s">
        <v>8309</v>
      </c>
      <c r="R216" t="s">
        <v>8313</v>
      </c>
      <c r="S216" s="9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</v>
      </c>
      <c r="P217">
        <f t="shared" si="13"/>
        <v>10</v>
      </c>
      <c r="Q217" t="s">
        <v>8309</v>
      </c>
      <c r="R217" t="s">
        <v>8313</v>
      </c>
      <c r="S217" s="9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9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9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9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</v>
      </c>
      <c r="P222">
        <f t="shared" si="13"/>
        <v>120</v>
      </c>
      <c r="Q222" t="s">
        <v>8309</v>
      </c>
      <c r="R222" t="s">
        <v>8313</v>
      </c>
      <c r="S222" s="9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9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9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9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9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9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9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9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</v>
      </c>
      <c r="P232">
        <f t="shared" si="13"/>
        <v>30</v>
      </c>
      <c r="Q232" t="s">
        <v>8309</v>
      </c>
      <c r="R232" t="s">
        <v>8313</v>
      </c>
      <c r="S232" s="9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9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</v>
      </c>
      <c r="P234">
        <f t="shared" si="13"/>
        <v>15.71</v>
      </c>
      <c r="Q234" t="s">
        <v>8309</v>
      </c>
      <c r="R234" t="s">
        <v>8313</v>
      </c>
      <c r="S234" s="9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9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</v>
      </c>
      <c r="P236">
        <f t="shared" si="13"/>
        <v>80.2</v>
      </c>
      <c r="Q236" t="s">
        <v>8309</v>
      </c>
      <c r="R236" t="s">
        <v>8313</v>
      </c>
      <c r="S236" s="9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9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9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</v>
      </c>
      <c r="P239">
        <f t="shared" si="13"/>
        <v>50</v>
      </c>
      <c r="Q239" t="s">
        <v>8309</v>
      </c>
      <c r="R239" t="s">
        <v>8313</v>
      </c>
      <c r="S239" s="9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9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9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9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9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9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9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9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9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9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9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9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9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9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9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9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9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9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</v>
      </c>
      <c r="P258">
        <f t="shared" si="13"/>
        <v>65.760000000000005</v>
      </c>
      <c r="Q258" t="s">
        <v>8309</v>
      </c>
      <c r="R258" t="s">
        <v>8314</v>
      </c>
      <c r="S258" s="9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ROUND(E259/D259*100, 0)</f>
        <v>107</v>
      </c>
      <c r="P259">
        <f t="shared" ref="P259:P322" si="17">ROUND(E259/L259, 2)</f>
        <v>66.7</v>
      </c>
      <c r="Q259" t="s">
        <v>8309</v>
      </c>
      <c r="R259" t="s">
        <v>8314</v>
      </c>
      <c r="S259" s="9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9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9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9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9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9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9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9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9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9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9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9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9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9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9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9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9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9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9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9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9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9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9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9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9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9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9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9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9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9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9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9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9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9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9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9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9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9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9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9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9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9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9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9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9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9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9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9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9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9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9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9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9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9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9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9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9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9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9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9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9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9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107</v>
      </c>
      <c r="P322">
        <f t="shared" si="17"/>
        <v>134.91</v>
      </c>
      <c r="Q322" t="s">
        <v>8309</v>
      </c>
      <c r="R322" t="s">
        <v>8314</v>
      </c>
      <c r="S322" s="9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ROUND(E323/D323*100, 0)</f>
        <v>103</v>
      </c>
      <c r="P323">
        <f t="shared" ref="P323:P386" si="21">ROUND(E323/L323, 2)</f>
        <v>106.62</v>
      </c>
      <c r="Q323" t="s">
        <v>8309</v>
      </c>
      <c r="R323" t="s">
        <v>8314</v>
      </c>
      <c r="S323" s="9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9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9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9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9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9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9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9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9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9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9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9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9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9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9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9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9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</v>
      </c>
      <c r="P340">
        <f t="shared" si="21"/>
        <v>70</v>
      </c>
      <c r="Q340" t="s">
        <v>8309</v>
      </c>
      <c r="R340" t="s">
        <v>8314</v>
      </c>
      <c r="S340" s="9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9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9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9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9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9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9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9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9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9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9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9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9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9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9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9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9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9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9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9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9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9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9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9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9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9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9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9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9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9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9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9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9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9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9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9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9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9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9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9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9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9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9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9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9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9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</v>
      </c>
      <c r="P386">
        <f t="shared" si="21"/>
        <v>58.54</v>
      </c>
      <c r="Q386" t="s">
        <v>8309</v>
      </c>
      <c r="R386" t="s">
        <v>8314</v>
      </c>
      <c r="S386" s="9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ROUND(E387/D387*100, 0)</f>
        <v>106</v>
      </c>
      <c r="P387">
        <f t="shared" ref="P387:P450" si="25">ROUND(E387/L387, 2)</f>
        <v>111.8</v>
      </c>
      <c r="Q387" t="s">
        <v>8309</v>
      </c>
      <c r="R387" t="s">
        <v>8314</v>
      </c>
      <c r="S387" s="9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9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9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9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9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9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9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9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9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9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9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9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9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9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9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9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9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9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9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9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9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9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9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9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9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9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9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9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9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9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9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9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</v>
      </c>
      <c r="P422">
        <f t="shared" si="25"/>
        <v>4.83</v>
      </c>
      <c r="Q422" t="s">
        <v>8309</v>
      </c>
      <c r="R422" t="s">
        <v>8315</v>
      </c>
      <c r="S422" s="9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</v>
      </c>
      <c r="P423">
        <f t="shared" si="25"/>
        <v>50.17</v>
      </c>
      <c r="Q423" t="s">
        <v>8309</v>
      </c>
      <c r="R423" t="s">
        <v>8315</v>
      </c>
      <c r="S423" s="9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</v>
      </c>
      <c r="P424">
        <f t="shared" si="25"/>
        <v>35.83</v>
      </c>
      <c r="Q424" t="s">
        <v>8309</v>
      </c>
      <c r="R424" t="s">
        <v>8315</v>
      </c>
      <c r="S424" s="9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9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</v>
      </c>
      <c r="P426">
        <f t="shared" si="25"/>
        <v>40.78</v>
      </c>
      <c r="Q426" t="s">
        <v>8309</v>
      </c>
      <c r="R426" t="s">
        <v>8315</v>
      </c>
      <c r="S426" s="9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0</v>
      </c>
      <c r="P427">
        <f t="shared" si="25"/>
        <v>3</v>
      </c>
      <c r="Q427" t="s">
        <v>8309</v>
      </c>
      <c r="R427" t="s">
        <v>8315</v>
      </c>
      <c r="S427" s="9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</v>
      </c>
      <c r="P428">
        <f t="shared" si="25"/>
        <v>16.63</v>
      </c>
      <c r="Q428" t="s">
        <v>8309</v>
      </c>
      <c r="R428" t="s">
        <v>8315</v>
      </c>
      <c r="S428" s="9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9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6</v>
      </c>
      <c r="P430">
        <f t="shared" si="25"/>
        <v>52</v>
      </c>
      <c r="Q430" t="s">
        <v>8309</v>
      </c>
      <c r="R430" t="s">
        <v>8315</v>
      </c>
      <c r="S430" s="9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9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</v>
      </c>
      <c r="P432">
        <f t="shared" si="25"/>
        <v>4.8</v>
      </c>
      <c r="Q432" t="s">
        <v>8309</v>
      </c>
      <c r="R432" t="s">
        <v>8315</v>
      </c>
      <c r="S432" s="9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9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9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9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>
        <f t="shared" si="25"/>
        <v>62.5</v>
      </c>
      <c r="Q436" t="s">
        <v>8309</v>
      </c>
      <c r="R436" t="s">
        <v>8315</v>
      </c>
      <c r="S436" s="9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0</v>
      </c>
      <c r="P437">
        <f t="shared" si="25"/>
        <v>1</v>
      </c>
      <c r="Q437" t="s">
        <v>8309</v>
      </c>
      <c r="R437" t="s">
        <v>8315</v>
      </c>
      <c r="S437" s="9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9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9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9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9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</v>
      </c>
      <c r="P442">
        <f t="shared" si="25"/>
        <v>5</v>
      </c>
      <c r="Q442" t="s">
        <v>8309</v>
      </c>
      <c r="R442" t="s">
        <v>8315</v>
      </c>
      <c r="S442" s="9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9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9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</v>
      </c>
      <c r="P445">
        <f t="shared" si="25"/>
        <v>5</v>
      </c>
      <c r="Q445" t="s">
        <v>8309</v>
      </c>
      <c r="R445" t="s">
        <v>8315</v>
      </c>
      <c r="S445" s="9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>
        <f t="shared" si="25"/>
        <v>50</v>
      </c>
      <c r="Q446" t="s">
        <v>8309</v>
      </c>
      <c r="R446" t="s">
        <v>8315</v>
      </c>
      <c r="S446" s="9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0</v>
      </c>
      <c r="P447">
        <f t="shared" si="25"/>
        <v>1</v>
      </c>
      <c r="Q447" t="s">
        <v>8309</v>
      </c>
      <c r="R447" t="s">
        <v>8315</v>
      </c>
      <c r="S447" s="9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</v>
      </c>
      <c r="P448">
        <f t="shared" si="25"/>
        <v>47.88</v>
      </c>
      <c r="Q448" t="s">
        <v>8309</v>
      </c>
      <c r="R448" t="s">
        <v>8315</v>
      </c>
      <c r="S448" s="9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0</v>
      </c>
      <c r="P449">
        <f t="shared" si="25"/>
        <v>5</v>
      </c>
      <c r="Q449" t="s">
        <v>8309</v>
      </c>
      <c r="R449" t="s">
        <v>8315</v>
      </c>
      <c r="S449" s="9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</v>
      </c>
      <c r="P450">
        <f t="shared" si="25"/>
        <v>20.5</v>
      </c>
      <c r="Q450" t="s">
        <v>8309</v>
      </c>
      <c r="R450" t="s">
        <v>8315</v>
      </c>
      <c r="S450" s="9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ROUND(E451/D451*100, 0)</f>
        <v>2</v>
      </c>
      <c r="P451">
        <f t="shared" ref="P451:P514" si="29">ROUND(E451/L451, 2)</f>
        <v>9</v>
      </c>
      <c r="Q451" t="s">
        <v>8309</v>
      </c>
      <c r="R451" t="s">
        <v>8315</v>
      </c>
      <c r="S451" s="9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</v>
      </c>
      <c r="P452">
        <f t="shared" si="29"/>
        <v>56.57</v>
      </c>
      <c r="Q452" t="s">
        <v>8309</v>
      </c>
      <c r="R452" t="s">
        <v>8315</v>
      </c>
      <c r="S452" s="9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9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0</v>
      </c>
      <c r="P455">
        <f t="shared" si="29"/>
        <v>13</v>
      </c>
      <c r="Q455" t="s">
        <v>8309</v>
      </c>
      <c r="R455" t="s">
        <v>8315</v>
      </c>
      <c r="S455" s="9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9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0</v>
      </c>
      <c r="P457">
        <f t="shared" si="29"/>
        <v>22.5</v>
      </c>
      <c r="Q457" t="s">
        <v>8309</v>
      </c>
      <c r="R457" t="s">
        <v>8315</v>
      </c>
      <c r="S457" s="9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9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9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9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0</v>
      </c>
      <c r="P461">
        <f t="shared" si="29"/>
        <v>25</v>
      </c>
      <c r="Q461" t="s">
        <v>8309</v>
      </c>
      <c r="R461" t="s">
        <v>8315</v>
      </c>
      <c r="S461" s="9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</v>
      </c>
      <c r="P462">
        <f t="shared" si="29"/>
        <v>12.5</v>
      </c>
      <c r="Q462" t="s">
        <v>8309</v>
      </c>
      <c r="R462" t="s">
        <v>8315</v>
      </c>
      <c r="S462" s="9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9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9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9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0</v>
      </c>
      <c r="P466">
        <f t="shared" si="29"/>
        <v>1</v>
      </c>
      <c r="Q466" t="s">
        <v>8309</v>
      </c>
      <c r="R466" t="s">
        <v>8315</v>
      </c>
      <c r="S466" s="9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9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</v>
      </c>
      <c r="P468">
        <f t="shared" si="29"/>
        <v>15.2</v>
      </c>
      <c r="Q468" t="s">
        <v>8309</v>
      </c>
      <c r="R468" t="s">
        <v>8315</v>
      </c>
      <c r="S468" s="9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9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9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9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</v>
      </c>
      <c r="P472">
        <f t="shared" si="29"/>
        <v>25.5</v>
      </c>
      <c r="Q472" t="s">
        <v>8309</v>
      </c>
      <c r="R472" t="s">
        <v>8315</v>
      </c>
      <c r="S472" s="9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9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18</v>
      </c>
      <c r="P474">
        <f t="shared" si="29"/>
        <v>28.2</v>
      </c>
      <c r="Q474" t="s">
        <v>8309</v>
      </c>
      <c r="R474" t="s">
        <v>8315</v>
      </c>
      <c r="S474" s="9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</v>
      </c>
      <c r="P475">
        <f t="shared" si="29"/>
        <v>61.5</v>
      </c>
      <c r="Q475" t="s">
        <v>8309</v>
      </c>
      <c r="R475" t="s">
        <v>8315</v>
      </c>
      <c r="S475" s="9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0</v>
      </c>
      <c r="P476">
        <f t="shared" si="29"/>
        <v>1</v>
      </c>
      <c r="Q476" t="s">
        <v>8309</v>
      </c>
      <c r="R476" t="s">
        <v>8315</v>
      </c>
      <c r="S476" s="9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9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</v>
      </c>
      <c r="P478">
        <f t="shared" si="29"/>
        <v>39.57</v>
      </c>
      <c r="Q478" t="s">
        <v>8309</v>
      </c>
      <c r="R478" t="s">
        <v>8315</v>
      </c>
      <c r="S478" s="9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9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9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33</v>
      </c>
      <c r="P481">
        <f t="shared" si="29"/>
        <v>88.8</v>
      </c>
      <c r="Q481" t="s">
        <v>8309</v>
      </c>
      <c r="R481" t="s">
        <v>8315</v>
      </c>
      <c r="S481" s="9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9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</v>
      </c>
      <c r="P483">
        <f t="shared" si="29"/>
        <v>87.14</v>
      </c>
      <c r="Q483" t="s">
        <v>8309</v>
      </c>
      <c r="R483" t="s">
        <v>8315</v>
      </c>
      <c r="S483" s="9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</v>
      </c>
      <c r="P484">
        <f t="shared" si="29"/>
        <v>10</v>
      </c>
      <c r="Q484" t="s">
        <v>8309</v>
      </c>
      <c r="R484" t="s">
        <v>8315</v>
      </c>
      <c r="S484" s="9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9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</v>
      </c>
      <c r="P486">
        <f t="shared" si="29"/>
        <v>13.55</v>
      </c>
      <c r="Q486" t="s">
        <v>8309</v>
      </c>
      <c r="R486" t="s">
        <v>8315</v>
      </c>
      <c r="S486" s="9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9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0</v>
      </c>
      <c r="P488">
        <f t="shared" si="29"/>
        <v>50</v>
      </c>
      <c r="Q488" t="s">
        <v>8309</v>
      </c>
      <c r="R488" t="s">
        <v>8315</v>
      </c>
      <c r="S488" s="9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9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9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</v>
      </c>
      <c r="P491">
        <f t="shared" si="29"/>
        <v>71.67</v>
      </c>
      <c r="Q491" t="s">
        <v>8309</v>
      </c>
      <c r="R491" t="s">
        <v>8315</v>
      </c>
      <c r="S491" s="9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9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9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9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9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</v>
      </c>
      <c r="P496">
        <f t="shared" si="29"/>
        <v>10.33</v>
      </c>
      <c r="Q496" t="s">
        <v>8309</v>
      </c>
      <c r="R496" t="s">
        <v>8315</v>
      </c>
      <c r="S496" s="9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9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0</v>
      </c>
      <c r="P498">
        <f t="shared" si="29"/>
        <v>1</v>
      </c>
      <c r="Q498" t="s">
        <v>8309</v>
      </c>
      <c r="R498" t="s">
        <v>8315</v>
      </c>
      <c r="S498" s="9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</v>
      </c>
      <c r="P499">
        <f t="shared" si="29"/>
        <v>10</v>
      </c>
      <c r="Q499" t="s">
        <v>8309</v>
      </c>
      <c r="R499" t="s">
        <v>8315</v>
      </c>
      <c r="S499" s="9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9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9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</v>
      </c>
      <c r="P502">
        <f t="shared" si="29"/>
        <v>53.75</v>
      </c>
      <c r="Q502" t="s">
        <v>8309</v>
      </c>
      <c r="R502" t="s">
        <v>8315</v>
      </c>
      <c r="S502" s="9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9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</v>
      </c>
      <c r="P504">
        <f t="shared" si="29"/>
        <v>57.5</v>
      </c>
      <c r="Q504" t="s">
        <v>8309</v>
      </c>
      <c r="R504" t="s">
        <v>8315</v>
      </c>
      <c r="S504" s="9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9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</v>
      </c>
      <c r="P506">
        <f t="shared" si="29"/>
        <v>67</v>
      </c>
      <c r="Q506" t="s">
        <v>8309</v>
      </c>
      <c r="R506" t="s">
        <v>8315</v>
      </c>
      <c r="S506" s="9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</v>
      </c>
      <c r="P507">
        <f t="shared" si="29"/>
        <v>3.71</v>
      </c>
      <c r="Q507" t="s">
        <v>8309</v>
      </c>
      <c r="R507" t="s">
        <v>8315</v>
      </c>
      <c r="S507" s="9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</v>
      </c>
      <c r="P509">
        <f t="shared" si="29"/>
        <v>64</v>
      </c>
      <c r="Q509" t="s">
        <v>8309</v>
      </c>
      <c r="R509" t="s">
        <v>8315</v>
      </c>
      <c r="S509" s="9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9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</v>
      </c>
      <c r="P511">
        <f t="shared" si="29"/>
        <v>10</v>
      </c>
      <c r="Q511" t="s">
        <v>8309</v>
      </c>
      <c r="R511" t="s">
        <v>8315</v>
      </c>
      <c r="S511" s="9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9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</v>
      </c>
      <c r="P514">
        <f t="shared" si="29"/>
        <v>5.5</v>
      </c>
      <c r="Q514" t="s">
        <v>8309</v>
      </c>
      <c r="R514" t="s">
        <v>8315</v>
      </c>
      <c r="S514" s="9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ROUND(E515/D515*100, 0)</f>
        <v>14</v>
      </c>
      <c r="P515">
        <f t="shared" ref="P515:P578" si="33">ROUND(E515/L515, 2)</f>
        <v>102.38</v>
      </c>
      <c r="Q515" t="s">
        <v>8309</v>
      </c>
      <c r="R515" t="s">
        <v>8315</v>
      </c>
      <c r="S515" s="9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9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9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9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</v>
      </c>
      <c r="P519">
        <f t="shared" si="33"/>
        <v>68.33</v>
      </c>
      <c r="Q519" t="s">
        <v>8309</v>
      </c>
      <c r="R519" t="s">
        <v>8315</v>
      </c>
      <c r="S519" s="9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9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9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9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9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9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9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9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9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9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9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9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9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9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9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9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9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9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9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9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9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9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0</v>
      </c>
      <c r="P542">
        <f t="shared" si="33"/>
        <v>1</v>
      </c>
      <c r="Q542" t="s">
        <v>8318</v>
      </c>
      <c r="R542" t="s">
        <v>8319</v>
      </c>
      <c r="S542" s="9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</v>
      </c>
      <c r="P543">
        <f t="shared" si="33"/>
        <v>25</v>
      </c>
      <c r="Q543" t="s">
        <v>8318</v>
      </c>
      <c r="R543" t="s">
        <v>8319</v>
      </c>
      <c r="S543" s="9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0</v>
      </c>
      <c r="P544">
        <f t="shared" si="33"/>
        <v>1</v>
      </c>
      <c r="Q544" t="s">
        <v>8318</v>
      </c>
      <c r="R544" t="s">
        <v>8319</v>
      </c>
      <c r="S544" s="9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</v>
      </c>
      <c r="P545">
        <f t="shared" si="33"/>
        <v>35</v>
      </c>
      <c r="Q545" t="s">
        <v>8318</v>
      </c>
      <c r="R545" t="s">
        <v>8319</v>
      </c>
      <c r="S545" s="9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</v>
      </c>
      <c r="P546">
        <f t="shared" si="33"/>
        <v>3</v>
      </c>
      <c r="Q546" t="s">
        <v>8318</v>
      </c>
      <c r="R546" t="s">
        <v>8319</v>
      </c>
      <c r="S546" s="9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9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0</v>
      </c>
      <c r="P548">
        <f t="shared" si="33"/>
        <v>26</v>
      </c>
      <c r="Q548" t="s">
        <v>8318</v>
      </c>
      <c r="R548" t="s">
        <v>8319</v>
      </c>
      <c r="S548" s="9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9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</v>
      </c>
      <c r="P550">
        <f t="shared" si="33"/>
        <v>9</v>
      </c>
      <c r="Q550" t="s">
        <v>8318</v>
      </c>
      <c r="R550" t="s">
        <v>8319</v>
      </c>
      <c r="S550" s="9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9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9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9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9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3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9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0</v>
      </c>
      <c r="P561">
        <f t="shared" si="33"/>
        <v>50</v>
      </c>
      <c r="Q561" t="s">
        <v>8318</v>
      </c>
      <c r="R561" t="s">
        <v>8319</v>
      </c>
      <c r="S561" s="9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0</v>
      </c>
      <c r="P562">
        <f t="shared" si="33"/>
        <v>4</v>
      </c>
      <c r="Q562" t="s">
        <v>8318</v>
      </c>
      <c r="R562" t="s">
        <v>8319</v>
      </c>
      <c r="S562" s="9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9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0</v>
      </c>
      <c r="P565">
        <f t="shared" si="33"/>
        <v>34</v>
      </c>
      <c r="Q565" t="s">
        <v>8318</v>
      </c>
      <c r="R565" t="s">
        <v>8319</v>
      </c>
      <c r="S565" s="9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0</v>
      </c>
      <c r="P566">
        <f t="shared" si="33"/>
        <v>1</v>
      </c>
      <c r="Q566" t="s">
        <v>8318</v>
      </c>
      <c r="R566" t="s">
        <v>8319</v>
      </c>
      <c r="S566" s="9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9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</v>
      </c>
      <c r="P568">
        <f t="shared" si="33"/>
        <v>1</v>
      </c>
      <c r="Q568" t="s">
        <v>8318</v>
      </c>
      <c r="R568" t="s">
        <v>8319</v>
      </c>
      <c r="S568" s="9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9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</v>
      </c>
      <c r="P571">
        <f t="shared" si="33"/>
        <v>20</v>
      </c>
      <c r="Q571" t="s">
        <v>8318</v>
      </c>
      <c r="R571" t="s">
        <v>8319</v>
      </c>
      <c r="S571" s="9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</v>
      </c>
      <c r="P572">
        <f t="shared" si="33"/>
        <v>142</v>
      </c>
      <c r="Q572" t="s">
        <v>8318</v>
      </c>
      <c r="R572" t="s">
        <v>8319</v>
      </c>
      <c r="S572" s="9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</v>
      </c>
      <c r="P573">
        <f t="shared" si="33"/>
        <v>53</v>
      </c>
      <c r="Q573" t="s">
        <v>8318</v>
      </c>
      <c r="R573" t="s">
        <v>8319</v>
      </c>
      <c r="S573" s="9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9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9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</v>
      </c>
      <c r="P576">
        <f t="shared" si="33"/>
        <v>20</v>
      </c>
      <c r="Q576" t="s">
        <v>8318</v>
      </c>
      <c r="R576" t="s">
        <v>8319</v>
      </c>
      <c r="S576" s="9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0</v>
      </c>
      <c r="P578">
        <f t="shared" si="33"/>
        <v>1</v>
      </c>
      <c r="Q578" t="s">
        <v>8318</v>
      </c>
      <c r="R578" t="s">
        <v>8319</v>
      </c>
      <c r="S578" s="9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ROUND(E579/D579*100, 0)</f>
        <v>0</v>
      </c>
      <c r="P579">
        <f t="shared" ref="P579:P642" si="37">ROUND(E579/L579, 2)</f>
        <v>10</v>
      </c>
      <c r="Q579" t="s">
        <v>8318</v>
      </c>
      <c r="R579" t="s">
        <v>8319</v>
      </c>
      <c r="S579" s="9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0</v>
      </c>
      <c r="P580">
        <f t="shared" si="37"/>
        <v>2</v>
      </c>
      <c r="Q580" t="s">
        <v>8318</v>
      </c>
      <c r="R580" t="s">
        <v>8319</v>
      </c>
      <c r="S580" s="9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</v>
      </c>
      <c r="P581">
        <f t="shared" si="37"/>
        <v>35</v>
      </c>
      <c r="Q581" t="s">
        <v>8318</v>
      </c>
      <c r="R581" t="s">
        <v>8319</v>
      </c>
      <c r="S581" s="9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0</v>
      </c>
      <c r="P582">
        <f t="shared" si="37"/>
        <v>1</v>
      </c>
      <c r="Q582" t="s">
        <v>8318</v>
      </c>
      <c r="R582" t="s">
        <v>8319</v>
      </c>
      <c r="S582" s="9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9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9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0</v>
      </c>
      <c r="P585">
        <f t="shared" si="37"/>
        <v>1</v>
      </c>
      <c r="Q585" t="s">
        <v>8318</v>
      </c>
      <c r="R585" t="s">
        <v>8319</v>
      </c>
      <c r="S585" s="9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>
        <f t="shared" si="37"/>
        <v>5</v>
      </c>
      <c r="Q586" t="s">
        <v>8318</v>
      </c>
      <c r="R586" t="s">
        <v>8319</v>
      </c>
      <c r="S586" s="9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9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</v>
      </c>
      <c r="P588">
        <f t="shared" si="37"/>
        <v>14</v>
      </c>
      <c r="Q588" t="s">
        <v>8318</v>
      </c>
      <c r="R588" t="s">
        <v>8319</v>
      </c>
      <c r="S588" s="9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9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0</v>
      </c>
      <c r="P591">
        <f t="shared" si="37"/>
        <v>1</v>
      </c>
      <c r="Q591" t="s">
        <v>8318</v>
      </c>
      <c r="R591" t="s">
        <v>8319</v>
      </c>
      <c r="S591" s="9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</v>
      </c>
      <c r="P592">
        <f t="shared" si="37"/>
        <v>24.78</v>
      </c>
      <c r="Q592" t="s">
        <v>8318</v>
      </c>
      <c r="R592" t="s">
        <v>8319</v>
      </c>
      <c r="S592" s="9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0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9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</v>
      </c>
      <c r="P596">
        <f t="shared" si="37"/>
        <v>13</v>
      </c>
      <c r="Q596" t="s">
        <v>8318</v>
      </c>
      <c r="R596" t="s">
        <v>8319</v>
      </c>
      <c r="S596" s="9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</v>
      </c>
      <c r="P598">
        <f t="shared" si="37"/>
        <v>3</v>
      </c>
      <c r="Q598" t="s">
        <v>8318</v>
      </c>
      <c r="R598" t="s">
        <v>8319</v>
      </c>
      <c r="S598" s="9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</v>
      </c>
      <c r="P599">
        <f t="shared" si="37"/>
        <v>10</v>
      </c>
      <c r="Q599" t="s">
        <v>8318</v>
      </c>
      <c r="R599" t="s">
        <v>8319</v>
      </c>
      <c r="S599" s="9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9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0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</v>
      </c>
      <c r="P603">
        <f t="shared" si="37"/>
        <v>23.33</v>
      </c>
      <c r="Q603" t="s">
        <v>8318</v>
      </c>
      <c r="R603" t="s">
        <v>8319</v>
      </c>
      <c r="S603" s="9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9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9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9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</v>
      </c>
      <c r="P607">
        <f t="shared" si="37"/>
        <v>16.38</v>
      </c>
      <c r="Q607" t="s">
        <v>8318</v>
      </c>
      <c r="R607" t="s">
        <v>8319</v>
      </c>
      <c r="S607" s="9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9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</v>
      </c>
      <c r="P611">
        <f t="shared" si="37"/>
        <v>5</v>
      </c>
      <c r="Q611" t="s">
        <v>8318</v>
      </c>
      <c r="R611" t="s">
        <v>8319</v>
      </c>
      <c r="S611" s="9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9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9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9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9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9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9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9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>
        <f t="shared" si="37"/>
        <v>20</v>
      </c>
      <c r="Q619" t="s">
        <v>8318</v>
      </c>
      <c r="R619" t="s">
        <v>8319</v>
      </c>
      <c r="S619" s="9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9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0</v>
      </c>
      <c r="P621">
        <f t="shared" si="37"/>
        <v>1</v>
      </c>
      <c r="Q621" t="s">
        <v>8318</v>
      </c>
      <c r="R621" t="s">
        <v>8319</v>
      </c>
      <c r="S621" s="9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</v>
      </c>
      <c r="P623">
        <f t="shared" si="37"/>
        <v>87</v>
      </c>
      <c r="Q623" t="s">
        <v>8318</v>
      </c>
      <c r="R623" t="s">
        <v>8319</v>
      </c>
      <c r="S623" s="9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6</v>
      </c>
      <c r="P624">
        <f t="shared" si="37"/>
        <v>37.89</v>
      </c>
      <c r="Q624" t="s">
        <v>8318</v>
      </c>
      <c r="R624" t="s">
        <v>8319</v>
      </c>
      <c r="S624" s="9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9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9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9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9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</v>
      </c>
      <c r="P629">
        <f t="shared" si="37"/>
        <v>90</v>
      </c>
      <c r="Q629" t="s">
        <v>8318</v>
      </c>
      <c r="R629" t="s">
        <v>8319</v>
      </c>
      <c r="S629" s="9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9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9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0</v>
      </c>
      <c r="P632">
        <f t="shared" si="37"/>
        <v>10</v>
      </c>
      <c r="Q632" t="s">
        <v>8318</v>
      </c>
      <c r="R632" t="s">
        <v>8319</v>
      </c>
      <c r="S632" s="9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</v>
      </c>
      <c r="P633">
        <f t="shared" si="37"/>
        <v>76.67</v>
      </c>
      <c r="Q633" t="s">
        <v>8318</v>
      </c>
      <c r="R633" t="s">
        <v>8319</v>
      </c>
      <c r="S633" s="9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9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</v>
      </c>
      <c r="P636">
        <f t="shared" si="37"/>
        <v>1</v>
      </c>
      <c r="Q636" t="s">
        <v>8318</v>
      </c>
      <c r="R636" t="s">
        <v>8319</v>
      </c>
      <c r="S636" s="9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0</v>
      </c>
      <c r="P637">
        <f t="shared" si="37"/>
        <v>2</v>
      </c>
      <c r="Q637" t="s">
        <v>8318</v>
      </c>
      <c r="R637" t="s">
        <v>8319</v>
      </c>
      <c r="S637" s="9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</v>
      </c>
      <c r="P638">
        <f t="shared" si="37"/>
        <v>4</v>
      </c>
      <c r="Q638" t="s">
        <v>8318</v>
      </c>
      <c r="R638" t="s">
        <v>8319</v>
      </c>
      <c r="S638" s="9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9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0</v>
      </c>
      <c r="P640">
        <f t="shared" si="37"/>
        <v>3</v>
      </c>
      <c r="Q640" t="s">
        <v>8318</v>
      </c>
      <c r="R640" t="s">
        <v>8319</v>
      </c>
      <c r="S640" s="9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0</v>
      </c>
      <c r="P641">
        <f t="shared" si="37"/>
        <v>1</v>
      </c>
      <c r="Q641" t="s">
        <v>8318</v>
      </c>
      <c r="R641" t="s">
        <v>8319</v>
      </c>
      <c r="S641" s="9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</v>
      </c>
      <c r="P642">
        <f t="shared" si="37"/>
        <v>50.5</v>
      </c>
      <c r="Q642" t="s">
        <v>8318</v>
      </c>
      <c r="R642" t="s">
        <v>8320</v>
      </c>
      <c r="S642" s="9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ROUND(E643/D643*100, 0)</f>
        <v>119</v>
      </c>
      <c r="P643">
        <f t="shared" ref="P643:P706" si="41">ROUND(E643/L643, 2)</f>
        <v>151.32</v>
      </c>
      <c r="Q643" t="s">
        <v>8318</v>
      </c>
      <c r="R643" t="s">
        <v>8320</v>
      </c>
      <c r="S643" s="9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9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9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9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9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9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9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9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9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9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9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9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9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9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9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9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9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9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</v>
      </c>
      <c r="P662">
        <f t="shared" si="41"/>
        <v>84.94</v>
      </c>
      <c r="Q662" t="s">
        <v>8318</v>
      </c>
      <c r="R662" t="s">
        <v>8320</v>
      </c>
      <c r="S662" s="9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</v>
      </c>
      <c r="P663">
        <f t="shared" si="41"/>
        <v>10.56</v>
      </c>
      <c r="Q663" t="s">
        <v>8318</v>
      </c>
      <c r="R663" t="s">
        <v>8320</v>
      </c>
      <c r="S663" s="9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</v>
      </c>
      <c r="P664">
        <f t="shared" si="41"/>
        <v>39</v>
      </c>
      <c r="Q664" t="s">
        <v>8318</v>
      </c>
      <c r="R664" t="s">
        <v>8320</v>
      </c>
      <c r="S664" s="9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</v>
      </c>
      <c r="P665">
        <f t="shared" si="41"/>
        <v>100</v>
      </c>
      <c r="Q665" t="s">
        <v>8318</v>
      </c>
      <c r="R665" t="s">
        <v>8320</v>
      </c>
      <c r="S665" s="9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8</v>
      </c>
      <c r="P666">
        <f t="shared" si="41"/>
        <v>31.17</v>
      </c>
      <c r="Q666" t="s">
        <v>8318</v>
      </c>
      <c r="R666" t="s">
        <v>8320</v>
      </c>
      <c r="S666" s="9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9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0</v>
      </c>
      <c r="P668">
        <f t="shared" si="41"/>
        <v>2</v>
      </c>
      <c r="Q668" t="s">
        <v>8318</v>
      </c>
      <c r="R668" t="s">
        <v>8320</v>
      </c>
      <c r="S668" s="9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9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5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</v>
      </c>
      <c r="P672">
        <f t="shared" si="41"/>
        <v>85</v>
      </c>
      <c r="Q672" t="s">
        <v>8318</v>
      </c>
      <c r="R672" t="s">
        <v>8320</v>
      </c>
      <c r="S672" s="9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9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22</v>
      </c>
      <c r="P674">
        <f t="shared" si="41"/>
        <v>50.3</v>
      </c>
      <c r="Q674" t="s">
        <v>8318</v>
      </c>
      <c r="R674" t="s">
        <v>8320</v>
      </c>
      <c r="S674" s="9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9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9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</v>
      </c>
      <c r="P678">
        <f t="shared" si="41"/>
        <v>61.29</v>
      </c>
      <c r="Q678" t="s">
        <v>8318</v>
      </c>
      <c r="R678" t="s">
        <v>8320</v>
      </c>
      <c r="S678" s="9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9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</v>
      </c>
      <c r="P681">
        <f t="shared" si="41"/>
        <v>93.9</v>
      </c>
      <c r="Q681" t="s">
        <v>8318</v>
      </c>
      <c r="R681" t="s">
        <v>8320</v>
      </c>
      <c r="S681" s="9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9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</v>
      </c>
      <c r="P683">
        <f t="shared" si="41"/>
        <v>1</v>
      </c>
      <c r="Q683" t="s">
        <v>8318</v>
      </c>
      <c r="R683" t="s">
        <v>8320</v>
      </c>
      <c r="S683" s="9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9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9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28</v>
      </c>
      <c r="P687">
        <f t="shared" si="41"/>
        <v>55.3</v>
      </c>
      <c r="Q687" t="s">
        <v>8318</v>
      </c>
      <c r="R687" t="s">
        <v>8320</v>
      </c>
      <c r="S687" s="9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9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9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9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9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</v>
      </c>
      <c r="P693">
        <f t="shared" si="41"/>
        <v>26</v>
      </c>
      <c r="Q693" t="s">
        <v>8318</v>
      </c>
      <c r="R693" t="s">
        <v>8320</v>
      </c>
      <c r="S693" s="9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7</v>
      </c>
      <c r="P694">
        <f t="shared" si="41"/>
        <v>6.5</v>
      </c>
      <c r="Q694" t="s">
        <v>8318</v>
      </c>
      <c r="R694" t="s">
        <v>8320</v>
      </c>
      <c r="S694" s="9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9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</v>
      </c>
      <c r="P696">
        <f t="shared" si="41"/>
        <v>84.29</v>
      </c>
      <c r="Q696" t="s">
        <v>8318</v>
      </c>
      <c r="R696" t="s">
        <v>8320</v>
      </c>
      <c r="S696" s="9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</v>
      </c>
      <c r="P697">
        <f t="shared" si="41"/>
        <v>90.86</v>
      </c>
      <c r="Q697" t="s">
        <v>8318</v>
      </c>
      <c r="R697" t="s">
        <v>8320</v>
      </c>
      <c r="S697" s="9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0</v>
      </c>
      <c r="P698">
        <f t="shared" si="41"/>
        <v>1</v>
      </c>
      <c r="Q698" t="s">
        <v>8318</v>
      </c>
      <c r="R698" t="s">
        <v>8320</v>
      </c>
      <c r="S698" s="9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9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9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9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</v>
      </c>
      <c r="P702">
        <f t="shared" si="41"/>
        <v>13</v>
      </c>
      <c r="Q702" t="s">
        <v>8318</v>
      </c>
      <c r="R702" t="s">
        <v>8320</v>
      </c>
      <c r="S702" s="9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9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9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9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1</v>
      </c>
      <c r="P706">
        <f t="shared" si="41"/>
        <v>120.25</v>
      </c>
      <c r="Q706" t="s">
        <v>8318</v>
      </c>
      <c r="R706" t="s">
        <v>8320</v>
      </c>
      <c r="S706" s="9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ROUND(E707/D707*100, 0)</f>
        <v>1</v>
      </c>
      <c r="P707">
        <f t="shared" ref="P707:P770" si="45">ROUND(E707/L707, 2)</f>
        <v>195.4</v>
      </c>
      <c r="Q707" t="s">
        <v>8318</v>
      </c>
      <c r="R707" t="s">
        <v>8320</v>
      </c>
      <c r="S707" s="9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9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9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9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9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9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</v>
      </c>
      <c r="P715">
        <f t="shared" si="45"/>
        <v>199</v>
      </c>
      <c r="Q715" t="s">
        <v>8318</v>
      </c>
      <c r="R715" t="s">
        <v>8320</v>
      </c>
      <c r="S715" s="9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9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9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9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9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9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9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9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9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9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9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9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9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9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9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9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9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9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9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9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9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9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9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9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9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9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9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9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9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9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9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9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9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9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9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9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9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9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9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9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9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9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5</v>
      </c>
      <c r="P763">
        <f t="shared" si="45"/>
        <v>39.17</v>
      </c>
      <c r="Q763" t="s">
        <v>8321</v>
      </c>
      <c r="R763" t="s">
        <v>8323</v>
      </c>
      <c r="S763" s="9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9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</v>
      </c>
      <c r="P765">
        <f t="shared" si="45"/>
        <v>5</v>
      </c>
      <c r="Q765" t="s">
        <v>8321</v>
      </c>
      <c r="R765" t="s">
        <v>8323</v>
      </c>
      <c r="S765" s="9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9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</v>
      </c>
      <c r="P767">
        <f t="shared" si="45"/>
        <v>57.3</v>
      </c>
      <c r="Q767" t="s">
        <v>8321</v>
      </c>
      <c r="R767" t="s">
        <v>8323</v>
      </c>
      <c r="S767" s="9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9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4</v>
      </c>
      <c r="P769">
        <f t="shared" si="45"/>
        <v>59</v>
      </c>
      <c r="Q769" t="s">
        <v>8321</v>
      </c>
      <c r="R769" t="s">
        <v>8323</v>
      </c>
      <c r="S769" s="9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9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ROUND(E771/D771*100, 0)</f>
        <v>41</v>
      </c>
      <c r="P771">
        <f t="shared" ref="P771:P834" si="49">ROUND(E771/L771, 2)</f>
        <v>31.85</v>
      </c>
      <c r="Q771" t="s">
        <v>8321</v>
      </c>
      <c r="R771" t="s">
        <v>8323</v>
      </c>
      <c r="S771" s="9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9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0</v>
      </c>
      <c r="P773">
        <f t="shared" si="49"/>
        <v>10</v>
      </c>
      <c r="Q773" t="s">
        <v>8321</v>
      </c>
      <c r="R773" t="s">
        <v>8323</v>
      </c>
      <c r="S773" s="9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</v>
      </c>
      <c r="P774">
        <f t="shared" si="49"/>
        <v>50</v>
      </c>
      <c r="Q774" t="s">
        <v>8321</v>
      </c>
      <c r="R774" t="s">
        <v>8323</v>
      </c>
      <c r="S774" s="9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</v>
      </c>
      <c r="P775">
        <f t="shared" si="49"/>
        <v>16</v>
      </c>
      <c r="Q775" t="s">
        <v>8321</v>
      </c>
      <c r="R775" t="s">
        <v>8323</v>
      </c>
      <c r="S775" s="9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</v>
      </c>
      <c r="P776">
        <f t="shared" si="49"/>
        <v>39</v>
      </c>
      <c r="Q776" t="s">
        <v>8321</v>
      </c>
      <c r="R776" t="s">
        <v>8323</v>
      </c>
      <c r="S776" s="9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9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</v>
      </c>
      <c r="P779">
        <f t="shared" si="49"/>
        <v>7</v>
      </c>
      <c r="Q779" t="s">
        <v>8321</v>
      </c>
      <c r="R779" t="s">
        <v>8323</v>
      </c>
      <c r="S779" s="9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</v>
      </c>
      <c r="P780">
        <f t="shared" si="49"/>
        <v>2</v>
      </c>
      <c r="Q780" t="s">
        <v>8321</v>
      </c>
      <c r="R780" t="s">
        <v>8323</v>
      </c>
      <c r="S780" s="9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</v>
      </c>
      <c r="P781">
        <f t="shared" si="49"/>
        <v>66.67</v>
      </c>
      <c r="Q781" t="s">
        <v>8321</v>
      </c>
      <c r="R781" t="s">
        <v>8323</v>
      </c>
      <c r="S781" s="9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9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9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9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9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9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9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9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9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9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9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9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9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9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9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9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9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9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9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9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9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9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9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9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9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9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9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9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9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9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9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160</v>
      </c>
      <c r="P815">
        <f t="shared" si="49"/>
        <v>25</v>
      </c>
      <c r="Q815" t="s">
        <v>8324</v>
      </c>
      <c r="R815" t="s">
        <v>8325</v>
      </c>
      <c r="S815" s="9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9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9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9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9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9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9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9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9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9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9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9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9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9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9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9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</v>
      </c>
      <c r="P833">
        <f t="shared" si="49"/>
        <v>175</v>
      </c>
      <c r="Q833" t="s">
        <v>8324</v>
      </c>
      <c r="R833" t="s">
        <v>8325</v>
      </c>
      <c r="S833" s="9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101</v>
      </c>
      <c r="P834">
        <f t="shared" si="49"/>
        <v>97.99</v>
      </c>
      <c r="Q834" t="s">
        <v>8324</v>
      </c>
      <c r="R834" t="s">
        <v>8325</v>
      </c>
      <c r="S834" s="9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ROUND(E835/D835*100, 0)</f>
        <v>102</v>
      </c>
      <c r="P835">
        <f t="shared" ref="P835:P898" si="53">ROUND(E835/L835, 2)</f>
        <v>148.78</v>
      </c>
      <c r="Q835" t="s">
        <v>8324</v>
      </c>
      <c r="R835" t="s">
        <v>8325</v>
      </c>
      <c r="S835" s="9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9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9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9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9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9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9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9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9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9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9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9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9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9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9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9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9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9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9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9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9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9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9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5</v>
      </c>
      <c r="P865">
        <f t="shared" si="53"/>
        <v>18</v>
      </c>
      <c r="Q865" t="s">
        <v>8324</v>
      </c>
      <c r="R865" t="s">
        <v>8327</v>
      </c>
      <c r="S865" s="9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9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9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9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</v>
      </c>
      <c r="P870">
        <f t="shared" si="53"/>
        <v>50</v>
      </c>
      <c r="Q870" t="s">
        <v>8324</v>
      </c>
      <c r="R870" t="s">
        <v>8327</v>
      </c>
      <c r="S870" s="9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9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</v>
      </c>
      <c r="P873">
        <f t="shared" si="53"/>
        <v>27.08</v>
      </c>
      <c r="Q873" t="s">
        <v>8324</v>
      </c>
      <c r="R873" t="s">
        <v>8327</v>
      </c>
      <c r="S873" s="9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</v>
      </c>
      <c r="P875">
        <f t="shared" si="53"/>
        <v>9</v>
      </c>
      <c r="Q875" t="s">
        <v>8324</v>
      </c>
      <c r="R875" t="s">
        <v>8327</v>
      </c>
      <c r="S875" s="9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9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9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9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9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9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</v>
      </c>
      <c r="P882">
        <f t="shared" si="53"/>
        <v>14.13</v>
      </c>
      <c r="Q882" t="s">
        <v>8324</v>
      </c>
      <c r="R882" t="s">
        <v>8328</v>
      </c>
      <c r="S882" s="9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</v>
      </c>
      <c r="P883">
        <f t="shared" si="53"/>
        <v>30</v>
      </c>
      <c r="Q883" t="s">
        <v>8324</v>
      </c>
      <c r="R883" t="s">
        <v>8328</v>
      </c>
      <c r="S883" s="9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9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9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>
        <f t="shared" si="53"/>
        <v>10</v>
      </c>
      <c r="Q886" t="s">
        <v>8324</v>
      </c>
      <c r="R886" t="s">
        <v>8328</v>
      </c>
      <c r="S886" s="9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9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9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9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</v>
      </c>
      <c r="P890">
        <f t="shared" si="53"/>
        <v>18</v>
      </c>
      <c r="Q890" t="s">
        <v>8324</v>
      </c>
      <c r="R890" t="s">
        <v>8328</v>
      </c>
      <c r="S890" s="9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</v>
      </c>
      <c r="P893">
        <f t="shared" si="53"/>
        <v>28.89</v>
      </c>
      <c r="Q893" t="s">
        <v>8324</v>
      </c>
      <c r="R893" t="s">
        <v>8328</v>
      </c>
      <c r="S893" s="9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9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>
        <f t="shared" si="53"/>
        <v>40</v>
      </c>
      <c r="Q895" t="s">
        <v>8324</v>
      </c>
      <c r="R895" t="s">
        <v>8328</v>
      </c>
      <c r="S895" s="9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9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</v>
      </c>
      <c r="P897">
        <f t="shared" si="53"/>
        <v>27.86</v>
      </c>
      <c r="Q897" t="s">
        <v>8324</v>
      </c>
      <c r="R897" t="s">
        <v>8328</v>
      </c>
      <c r="S897" s="9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>
        <f t="shared" si="53"/>
        <v>44.44</v>
      </c>
      <c r="Q898" t="s">
        <v>8324</v>
      </c>
      <c r="R898" t="s">
        <v>8328</v>
      </c>
      <c r="S898" s="9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ROUND(E899/D899*100, 0)</f>
        <v>0</v>
      </c>
      <c r="P899" t="e">
        <f t="shared" ref="P899:P962" si="57">ROUND(E899/L899, 2)</f>
        <v>#DIV/0!</v>
      </c>
      <c r="Q899" t="s">
        <v>8324</v>
      </c>
      <c r="R899" t="s">
        <v>8328</v>
      </c>
      <c r="S899" s="9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</v>
      </c>
      <c r="P900">
        <f t="shared" si="57"/>
        <v>35</v>
      </c>
      <c r="Q900" t="s">
        <v>8324</v>
      </c>
      <c r="R900" t="s">
        <v>8328</v>
      </c>
      <c r="S900" s="9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</v>
      </c>
      <c r="P901">
        <f t="shared" si="57"/>
        <v>35</v>
      </c>
      <c r="Q901" t="s">
        <v>8324</v>
      </c>
      <c r="R901" t="s">
        <v>8328</v>
      </c>
      <c r="S901" s="9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</v>
      </c>
      <c r="P902">
        <f t="shared" si="57"/>
        <v>10.5</v>
      </c>
      <c r="Q902" t="s">
        <v>8324</v>
      </c>
      <c r="R902" t="s">
        <v>8327</v>
      </c>
      <c r="S902" s="9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9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</v>
      </c>
      <c r="P904">
        <f t="shared" si="57"/>
        <v>30</v>
      </c>
      <c r="Q904" t="s">
        <v>8324</v>
      </c>
      <c r="R904" t="s">
        <v>8327</v>
      </c>
      <c r="S904" s="9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</v>
      </c>
      <c r="P905">
        <f t="shared" si="57"/>
        <v>40</v>
      </c>
      <c r="Q905" t="s">
        <v>8324</v>
      </c>
      <c r="R905" t="s">
        <v>8327</v>
      </c>
      <c r="S905" s="9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</v>
      </c>
      <c r="P906">
        <f t="shared" si="57"/>
        <v>50.33</v>
      </c>
      <c r="Q906" t="s">
        <v>8324</v>
      </c>
      <c r="R906" t="s">
        <v>8327</v>
      </c>
      <c r="S906" s="9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</v>
      </c>
      <c r="P907">
        <f t="shared" si="57"/>
        <v>32.67</v>
      </c>
      <c r="Q907" t="s">
        <v>8324</v>
      </c>
      <c r="R907" t="s">
        <v>8327</v>
      </c>
      <c r="S907" s="9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9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9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9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</v>
      </c>
      <c r="P911">
        <f t="shared" si="57"/>
        <v>65</v>
      </c>
      <c r="Q911" t="s">
        <v>8324</v>
      </c>
      <c r="R911" t="s">
        <v>8327</v>
      </c>
      <c r="S911" s="9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</v>
      </c>
      <c r="P912">
        <f t="shared" si="57"/>
        <v>24.6</v>
      </c>
      <c r="Q912" t="s">
        <v>8324</v>
      </c>
      <c r="R912" t="s">
        <v>8327</v>
      </c>
      <c r="S912" s="9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9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</v>
      </c>
      <c r="P914">
        <f t="shared" si="57"/>
        <v>15</v>
      </c>
      <c r="Q914" t="s">
        <v>8324</v>
      </c>
      <c r="R914" t="s">
        <v>8327</v>
      </c>
      <c r="S914" s="9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9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9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6</v>
      </c>
      <c r="P917">
        <f t="shared" si="57"/>
        <v>41.67</v>
      </c>
      <c r="Q917" t="s">
        <v>8324</v>
      </c>
      <c r="R917" t="s">
        <v>8327</v>
      </c>
      <c r="S917" s="9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9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</v>
      </c>
      <c r="P919">
        <f t="shared" si="57"/>
        <v>30</v>
      </c>
      <c r="Q919" t="s">
        <v>8324</v>
      </c>
      <c r="R919" t="s">
        <v>8327</v>
      </c>
      <c r="S919" s="9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9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1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9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9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9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</v>
      </c>
      <c r="P925">
        <f t="shared" si="57"/>
        <v>55</v>
      </c>
      <c r="Q925" t="s">
        <v>8324</v>
      </c>
      <c r="R925" t="s">
        <v>8327</v>
      </c>
      <c r="S925" s="9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11</v>
      </c>
      <c r="P926">
        <f t="shared" si="57"/>
        <v>21.8</v>
      </c>
      <c r="Q926" t="s">
        <v>8324</v>
      </c>
      <c r="R926" t="s">
        <v>8327</v>
      </c>
      <c r="S926" s="9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</v>
      </c>
      <c r="P927">
        <f t="shared" si="57"/>
        <v>32</v>
      </c>
      <c r="Q927" t="s">
        <v>8324</v>
      </c>
      <c r="R927" t="s">
        <v>8327</v>
      </c>
      <c r="S927" s="9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9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9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9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9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</v>
      </c>
      <c r="P932">
        <f t="shared" si="57"/>
        <v>69</v>
      </c>
      <c r="Q932" t="s">
        <v>8324</v>
      </c>
      <c r="R932" t="s">
        <v>8327</v>
      </c>
      <c r="S932" s="9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7</v>
      </c>
      <c r="P933">
        <f t="shared" si="57"/>
        <v>18.71</v>
      </c>
      <c r="Q933" t="s">
        <v>8324</v>
      </c>
      <c r="R933" t="s">
        <v>8327</v>
      </c>
      <c r="S933" s="9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9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>
        <f t="shared" si="57"/>
        <v>60</v>
      </c>
      <c r="Q935" t="s">
        <v>8324</v>
      </c>
      <c r="R935" t="s">
        <v>8327</v>
      </c>
      <c r="S935" s="9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9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</v>
      </c>
      <c r="P937">
        <f t="shared" si="57"/>
        <v>25</v>
      </c>
      <c r="Q937" t="s">
        <v>8324</v>
      </c>
      <c r="R937" t="s">
        <v>8327</v>
      </c>
      <c r="S937" s="9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9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</v>
      </c>
      <c r="P939">
        <f t="shared" si="57"/>
        <v>20</v>
      </c>
      <c r="Q939" t="s">
        <v>8324</v>
      </c>
      <c r="R939" t="s">
        <v>8327</v>
      </c>
      <c r="S939" s="9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</v>
      </c>
      <c r="P940">
        <f t="shared" si="57"/>
        <v>25</v>
      </c>
      <c r="Q940" t="s">
        <v>8324</v>
      </c>
      <c r="R940" t="s">
        <v>8327</v>
      </c>
      <c r="S940" s="9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</v>
      </c>
      <c r="P941">
        <f t="shared" si="57"/>
        <v>20</v>
      </c>
      <c r="Q941" t="s">
        <v>8324</v>
      </c>
      <c r="R941" t="s">
        <v>8327</v>
      </c>
      <c r="S941" s="9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9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9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9</v>
      </c>
      <c r="P944">
        <f t="shared" si="57"/>
        <v>41.75</v>
      </c>
      <c r="Q944" t="s">
        <v>8318</v>
      </c>
      <c r="R944" t="s">
        <v>8320</v>
      </c>
      <c r="S944" s="9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9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9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9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2</v>
      </c>
      <c r="P948">
        <f t="shared" si="57"/>
        <v>57.2</v>
      </c>
      <c r="Q948" t="s">
        <v>8318</v>
      </c>
      <c r="R948" t="s">
        <v>8320</v>
      </c>
      <c r="S948" s="9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9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</v>
      </c>
      <c r="P951">
        <f t="shared" si="57"/>
        <v>39</v>
      </c>
      <c r="Q951" t="s">
        <v>8318</v>
      </c>
      <c r="R951" t="s">
        <v>8320</v>
      </c>
      <c r="S951" s="9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9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9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9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</v>
      </c>
      <c r="P955">
        <f t="shared" si="57"/>
        <v>25.2</v>
      </c>
      <c r="Q955" t="s">
        <v>8318</v>
      </c>
      <c r="R955" t="s">
        <v>8320</v>
      </c>
      <c r="S955" s="9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9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9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2</v>
      </c>
      <c r="P958">
        <f t="shared" si="57"/>
        <v>50.65</v>
      </c>
      <c r="Q958" t="s">
        <v>8318</v>
      </c>
      <c r="R958" t="s">
        <v>8320</v>
      </c>
      <c r="S958" s="9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2</v>
      </c>
      <c r="P959">
        <f t="shared" si="57"/>
        <v>33.29</v>
      </c>
      <c r="Q959" t="s">
        <v>8318</v>
      </c>
      <c r="R959" t="s">
        <v>8320</v>
      </c>
      <c r="S959" s="9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9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9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</v>
      </c>
      <c r="P962">
        <f t="shared" si="57"/>
        <v>136.46</v>
      </c>
      <c r="Q962" t="s">
        <v>8318</v>
      </c>
      <c r="R962" t="s">
        <v>8320</v>
      </c>
      <c r="S962" s="9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ROUND(E963/D963*100, 0)</f>
        <v>42</v>
      </c>
      <c r="P963">
        <f t="shared" ref="P963:P1026" si="61">ROUND(E963/L963, 2)</f>
        <v>364.35</v>
      </c>
      <c r="Q963" t="s">
        <v>8318</v>
      </c>
      <c r="R963" t="s">
        <v>8320</v>
      </c>
      <c r="S963" s="9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9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9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</v>
      </c>
      <c r="P966">
        <f t="shared" si="61"/>
        <v>30.31</v>
      </c>
      <c r="Q966" t="s">
        <v>8318</v>
      </c>
      <c r="R966" t="s">
        <v>8320</v>
      </c>
      <c r="S966" s="9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</v>
      </c>
      <c r="P967">
        <f t="shared" si="61"/>
        <v>49.67</v>
      </c>
      <c r="Q967" t="s">
        <v>8318</v>
      </c>
      <c r="R967" t="s">
        <v>8320</v>
      </c>
      <c r="S967" s="9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15</v>
      </c>
      <c r="P968">
        <f t="shared" si="61"/>
        <v>59.2</v>
      </c>
      <c r="Q968" t="s">
        <v>8318</v>
      </c>
      <c r="R968" t="s">
        <v>8320</v>
      </c>
      <c r="S968" s="9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9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</v>
      </c>
      <c r="P970">
        <f t="shared" si="61"/>
        <v>26.5</v>
      </c>
      <c r="Q970" t="s">
        <v>8318</v>
      </c>
      <c r="R970" t="s">
        <v>8320</v>
      </c>
      <c r="S970" s="9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9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46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</v>
      </c>
      <c r="P973">
        <f t="shared" si="61"/>
        <v>45.2</v>
      </c>
      <c r="Q973" t="s">
        <v>8318</v>
      </c>
      <c r="R973" t="s">
        <v>8320</v>
      </c>
      <c r="S973" s="9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9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9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</v>
      </c>
      <c r="P976">
        <f t="shared" si="61"/>
        <v>93.33</v>
      </c>
      <c r="Q976" t="s">
        <v>8318</v>
      </c>
      <c r="R976" t="s">
        <v>8320</v>
      </c>
      <c r="S976" s="9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9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2</v>
      </c>
      <c r="P978">
        <f t="shared" si="61"/>
        <v>160.5</v>
      </c>
      <c r="Q978" t="s">
        <v>8318</v>
      </c>
      <c r="R978" t="s">
        <v>8320</v>
      </c>
      <c r="S978" s="9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9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9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9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9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0</v>
      </c>
      <c r="P983">
        <f t="shared" si="61"/>
        <v>2.75</v>
      </c>
      <c r="Q983" t="s">
        <v>8318</v>
      </c>
      <c r="R983" t="s">
        <v>8320</v>
      </c>
      <c r="S983" s="9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0</v>
      </c>
      <c r="P984">
        <f t="shared" si="61"/>
        <v>1</v>
      </c>
      <c r="Q984" t="s">
        <v>8318</v>
      </c>
      <c r="R984" t="s">
        <v>8320</v>
      </c>
      <c r="S984" s="9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9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</v>
      </c>
      <c r="P986">
        <f t="shared" si="61"/>
        <v>35.33</v>
      </c>
      <c r="Q986" t="s">
        <v>8318</v>
      </c>
      <c r="R986" t="s">
        <v>8320</v>
      </c>
      <c r="S986" s="9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</v>
      </c>
      <c r="P987">
        <f t="shared" si="61"/>
        <v>82.09</v>
      </c>
      <c r="Q987" t="s">
        <v>8318</v>
      </c>
      <c r="R987" t="s">
        <v>8320</v>
      </c>
      <c r="S987" s="9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9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9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9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9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</v>
      </c>
      <c r="P992">
        <f t="shared" si="61"/>
        <v>13</v>
      </c>
      <c r="Q992" t="s">
        <v>8318</v>
      </c>
      <c r="R992" t="s">
        <v>8320</v>
      </c>
      <c r="S992" s="9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</v>
      </c>
      <c r="P993">
        <f t="shared" si="61"/>
        <v>30.29</v>
      </c>
      <c r="Q993" t="s">
        <v>8318</v>
      </c>
      <c r="R993" t="s">
        <v>8320</v>
      </c>
      <c r="S993" s="9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9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9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9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</v>
      </c>
      <c r="P997">
        <f t="shared" si="61"/>
        <v>80.67</v>
      </c>
      <c r="Q997" t="s">
        <v>8318</v>
      </c>
      <c r="R997" t="s">
        <v>8320</v>
      </c>
      <c r="S997" s="9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2</v>
      </c>
      <c r="P998">
        <f t="shared" si="61"/>
        <v>13</v>
      </c>
      <c r="Q998" t="s">
        <v>8318</v>
      </c>
      <c r="R998" t="s">
        <v>8320</v>
      </c>
      <c r="S998" s="9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9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9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9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9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9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9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9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9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9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9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9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9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9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9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9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9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9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9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9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9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119</v>
      </c>
      <c r="P1026">
        <f t="shared" si="61"/>
        <v>388.98</v>
      </c>
      <c r="Q1026" t="s">
        <v>8324</v>
      </c>
      <c r="R1026" t="s">
        <v>8329</v>
      </c>
      <c r="S1026" s="9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ROUND(E1027/D1027*100, 0)</f>
        <v>110</v>
      </c>
      <c r="P1027">
        <f t="shared" ref="P1027:P1090" si="65">ROUND(E1027/L1027, 2)</f>
        <v>71.849999999999994</v>
      </c>
      <c r="Q1027" t="s">
        <v>8324</v>
      </c>
      <c r="R1027" t="s">
        <v>8329</v>
      </c>
      <c r="S1027" s="9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9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9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9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9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9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9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9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9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9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9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9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9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9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9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9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9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0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9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9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9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9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9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9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9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9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9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9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9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9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9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9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9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9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9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9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9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9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9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9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9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9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8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9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9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0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9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9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9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9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</v>
      </c>
      <c r="P1090">
        <f t="shared" si="65"/>
        <v>43.42</v>
      </c>
      <c r="Q1090" t="s">
        <v>8332</v>
      </c>
      <c r="R1090" t="s">
        <v>8333</v>
      </c>
      <c r="S1090" s="9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ROUND(E1091/D1091*100, 0)</f>
        <v>8</v>
      </c>
      <c r="P1091">
        <f t="shared" ref="P1091:P1154" si="69">ROUND(E1091/L1091, 2)</f>
        <v>23.96</v>
      </c>
      <c r="Q1091" t="s">
        <v>8332</v>
      </c>
      <c r="R1091" t="s">
        <v>8333</v>
      </c>
      <c r="S1091" s="9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0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9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9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9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9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9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9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9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9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9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9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9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9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9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9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9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9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9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9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9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9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9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9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9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9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9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9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9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9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1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9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9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9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9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9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0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9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9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0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9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9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9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9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9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9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9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9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9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9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6</v>
      </c>
      <c r="P1154">
        <f t="shared" si="69"/>
        <v>60.73</v>
      </c>
      <c r="Q1154" t="s">
        <v>8335</v>
      </c>
      <c r="R1154" t="s">
        <v>8336</v>
      </c>
      <c r="S1154" s="9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ROUND(E1155/D1155*100, 0)</f>
        <v>1</v>
      </c>
      <c r="P1155">
        <f t="shared" ref="P1155:P1218" si="73">ROUND(E1155/L1155, 2)</f>
        <v>50</v>
      </c>
      <c r="Q1155" t="s">
        <v>8335</v>
      </c>
      <c r="R1155" t="s">
        <v>8336</v>
      </c>
      <c r="S1155" s="9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9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9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9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9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9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9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9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9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9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9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9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9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9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9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9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9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9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9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0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9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9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9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9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9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9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9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9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9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9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9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9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9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9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9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9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9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9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9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9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9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9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9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9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9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9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9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9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9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9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9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9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9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9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9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146</v>
      </c>
      <c r="P1218">
        <f t="shared" si="73"/>
        <v>91.88</v>
      </c>
      <c r="Q1218" t="s">
        <v>8337</v>
      </c>
      <c r="R1218" t="s">
        <v>8338</v>
      </c>
      <c r="S1218" s="9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ROUND(E1219/D1219*100, 0)</f>
        <v>103</v>
      </c>
      <c r="P1219">
        <f t="shared" ref="P1219:P1282" si="77">ROUND(E1219/L1219, 2)</f>
        <v>148.57</v>
      </c>
      <c r="Q1219" t="s">
        <v>8337</v>
      </c>
      <c r="R1219" t="s">
        <v>8338</v>
      </c>
      <c r="S1219" s="9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9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9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9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9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9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9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9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9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9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9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9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9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9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9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9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9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9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9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9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9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9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9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9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9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9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9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9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9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9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9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9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9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9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9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9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9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9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9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9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9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9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9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9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9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9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9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9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9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9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9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9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9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9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9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9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111</v>
      </c>
      <c r="P1282">
        <f t="shared" si="77"/>
        <v>127.98</v>
      </c>
      <c r="Q1282" t="s">
        <v>8324</v>
      </c>
      <c r="R1282" t="s">
        <v>8325</v>
      </c>
      <c r="S1282" s="9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ROUND(E1283/D1283*100, 0)</f>
        <v>111</v>
      </c>
      <c r="P1283">
        <f t="shared" ref="P1283:P1346" si="81">ROUND(E1283/L1283, 2)</f>
        <v>104.73</v>
      </c>
      <c r="Q1283" t="s">
        <v>8324</v>
      </c>
      <c r="R1283" t="s">
        <v>8325</v>
      </c>
      <c r="S1283" s="9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9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9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9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9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9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9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9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9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9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9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9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9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9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9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9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9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9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9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9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9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9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9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9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9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9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9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9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9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0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9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9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9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9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9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9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9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9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9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9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9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9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9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9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9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9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9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9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9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9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9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9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9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9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9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9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378</v>
      </c>
      <c r="P1346">
        <f t="shared" si="81"/>
        <v>40.76</v>
      </c>
      <c r="Q1346" t="s">
        <v>8321</v>
      </c>
      <c r="R1346" t="s">
        <v>8322</v>
      </c>
      <c r="S1346" s="9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ROUND(E1347/D1347*100, 0)</f>
        <v>125</v>
      </c>
      <c r="P1347">
        <f t="shared" ref="P1347:P1410" si="85">ROUND(E1347/L1347, 2)</f>
        <v>53.57</v>
      </c>
      <c r="Q1347" t="s">
        <v>8321</v>
      </c>
      <c r="R1347" t="s">
        <v>8322</v>
      </c>
      <c r="S1347" s="9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9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9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9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9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9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9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9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9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9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9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9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9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9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9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9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9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9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9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9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9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9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9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9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9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9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9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9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9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9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9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9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9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9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9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9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9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9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9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9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9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9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9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9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9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9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9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9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9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9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9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9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9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9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9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9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9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9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9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ROUND(E1411/D1411*100, 0)</f>
        <v>0</v>
      </c>
      <c r="P1411" t="e">
        <f t="shared" ref="P1411:P1474" si="89">ROUND(E1411/L1411, 2)</f>
        <v>#DIV/0!</v>
      </c>
      <c r="Q1411" t="s">
        <v>8321</v>
      </c>
      <c r="R1411" t="s">
        <v>8340</v>
      </c>
      <c r="S1411" s="9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0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9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9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9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9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9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9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9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9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9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9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9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9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9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9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9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9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9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9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9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0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9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9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9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9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9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9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9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9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0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0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9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9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9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9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9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9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9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9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9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9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9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9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9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9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9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9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9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9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139</v>
      </c>
      <c r="P1474">
        <f t="shared" si="89"/>
        <v>103.2</v>
      </c>
      <c r="Q1474" t="s">
        <v>8321</v>
      </c>
      <c r="R1474" t="s">
        <v>8341</v>
      </c>
      <c r="S1474" s="9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ROUND(E1475/D1475*100, 0)</f>
        <v>121</v>
      </c>
      <c r="P1475">
        <f t="shared" ref="P1475:P1538" si="93">ROUND(E1475/L1475, 2)</f>
        <v>38.46</v>
      </c>
      <c r="Q1475" t="s">
        <v>8321</v>
      </c>
      <c r="R1475" t="s">
        <v>8341</v>
      </c>
      <c r="S1475" s="9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9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9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9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9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9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9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9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9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9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9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9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9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9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9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9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9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0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9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9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9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9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9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9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9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9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9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9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9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9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9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9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9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9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9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9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9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9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9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9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9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9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9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9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9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9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9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9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9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9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9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9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9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9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</v>
      </c>
      <c r="P1538">
        <f t="shared" si="93"/>
        <v>66.02</v>
      </c>
      <c r="Q1538" t="s">
        <v>8337</v>
      </c>
      <c r="R1538" t="s">
        <v>8338</v>
      </c>
      <c r="S1538" s="9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ROUND(E1539/D1539*100, 0)</f>
        <v>180</v>
      </c>
      <c r="P1539">
        <f t="shared" ref="P1539:P1602" si="97">ROUND(E1539/L1539, 2)</f>
        <v>96.38</v>
      </c>
      <c r="Q1539" t="s">
        <v>8337</v>
      </c>
      <c r="R1539" t="s">
        <v>8338</v>
      </c>
      <c r="S1539" s="9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9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9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9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0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9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0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9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9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9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9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9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9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9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9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9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9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9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9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9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9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9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9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9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9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9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9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9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9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9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9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1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9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9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9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0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9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9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9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9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9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9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9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</v>
      </c>
      <c r="P1602">
        <f t="shared" si="97"/>
        <v>40.78</v>
      </c>
      <c r="Q1602" t="s">
        <v>8337</v>
      </c>
      <c r="R1602" t="s">
        <v>8344</v>
      </c>
      <c r="S1602" s="9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ROUND(E1603/D1603*100, 0)</f>
        <v>108</v>
      </c>
      <c r="P1603">
        <f t="shared" ref="P1603:P1666" si="101">ROUND(E1603/L1603, 2)</f>
        <v>48.33</v>
      </c>
      <c r="Q1603" t="s">
        <v>8324</v>
      </c>
      <c r="R1603" t="s">
        <v>8325</v>
      </c>
      <c r="S1603" s="9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9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9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9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9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9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9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9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9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9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9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9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9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9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9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9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9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9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9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9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9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9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9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9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9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9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9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9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9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9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9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9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9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9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9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9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9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9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9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9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9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9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9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9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9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9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9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9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9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9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9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9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9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9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9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9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9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9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9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</v>
      </c>
      <c r="P1666">
        <f t="shared" si="101"/>
        <v>34.380000000000003</v>
      </c>
      <c r="Q1666" t="s">
        <v>8324</v>
      </c>
      <c r="R1666" t="s">
        <v>8345</v>
      </c>
      <c r="S1666" s="9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ROUND(E1667/D1667*100, 0)</f>
        <v>119</v>
      </c>
      <c r="P1667">
        <f t="shared" ref="P1667:P1730" si="105">ROUND(E1667/L1667, 2)</f>
        <v>44.96</v>
      </c>
      <c r="Q1667" t="s">
        <v>8324</v>
      </c>
      <c r="R1667" t="s">
        <v>8345</v>
      </c>
      <c r="S1667" s="9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9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9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9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9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9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9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9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9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9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9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9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9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9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9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9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9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9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9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9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9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9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9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9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9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9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9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9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9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9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9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9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9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9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9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9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9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9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9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9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9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9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9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9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9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9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</v>
      </c>
      <c r="P1730">
        <f t="shared" si="105"/>
        <v>122.14</v>
      </c>
      <c r="Q1730" t="s">
        <v>8324</v>
      </c>
      <c r="R1730" t="s">
        <v>8346</v>
      </c>
      <c r="S1730" s="9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ROUND(E1731/D1731*100, 0)</f>
        <v>0</v>
      </c>
      <c r="P1731" t="e">
        <f t="shared" ref="P1731:P1794" si="109">ROUND(E1731/L1731, 2)</f>
        <v>#DIV/0!</v>
      </c>
      <c r="Q1731" t="s">
        <v>8324</v>
      </c>
      <c r="R1731" t="s">
        <v>8346</v>
      </c>
      <c r="S1731" s="9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9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9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9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9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9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9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9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9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9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9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9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9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9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9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9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9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9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9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9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9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9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9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9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9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9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9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9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9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9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9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9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9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9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9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9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9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9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9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9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9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9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9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9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9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9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9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9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9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9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9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9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9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9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</v>
      </c>
      <c r="P1794">
        <f t="shared" si="109"/>
        <v>109.94</v>
      </c>
      <c r="Q1794" t="s">
        <v>8337</v>
      </c>
      <c r="R1794" t="s">
        <v>8338</v>
      </c>
      <c r="S1794" s="9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ROUND(E1795/D1795*100, 0)</f>
        <v>1</v>
      </c>
      <c r="P1795">
        <f t="shared" ref="P1795:P1858" si="113">ROUND(E1795/L1795, 2)</f>
        <v>20</v>
      </c>
      <c r="Q1795" t="s">
        <v>8337</v>
      </c>
      <c r="R1795" t="s">
        <v>8338</v>
      </c>
      <c r="S1795" s="9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9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9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9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9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9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9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9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9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9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9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9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9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9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9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9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9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9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9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9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9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9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9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9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9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9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9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9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9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9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9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9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9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9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9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9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9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9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9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9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9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9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9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9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9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9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9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9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9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9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9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9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9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9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9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9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9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9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9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9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9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</v>
      </c>
      <c r="P1858">
        <f t="shared" si="113"/>
        <v>53.29</v>
      </c>
      <c r="Q1858" t="s">
        <v>8324</v>
      </c>
      <c r="R1858" t="s">
        <v>8325</v>
      </c>
      <c r="S1858" s="9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ROUND(E1859/D1859*100, 0)</f>
        <v>100</v>
      </c>
      <c r="P1859">
        <f t="shared" ref="P1859:P1922" si="117">ROUND(E1859/L1859, 2)</f>
        <v>136.36000000000001</v>
      </c>
      <c r="Q1859" t="s">
        <v>8324</v>
      </c>
      <c r="R1859" t="s">
        <v>8325</v>
      </c>
      <c r="S1859" s="9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9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9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9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9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9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9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9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9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9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9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9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9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9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9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9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9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9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9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9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9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9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9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9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9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9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9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9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9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9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9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9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9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9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9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9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9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9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9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9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9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9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9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9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9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9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9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9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9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</v>
      </c>
      <c r="P1922">
        <f t="shared" si="117"/>
        <v>40.98</v>
      </c>
      <c r="Q1922" t="s">
        <v>8318</v>
      </c>
      <c r="R1922" t="s">
        <v>8347</v>
      </c>
      <c r="S1922" s="9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ROUND(E1923/D1923*100, 0)</f>
        <v>137</v>
      </c>
      <c r="P1923">
        <f t="shared" ref="P1923:P1986" si="121">ROUND(E1923/L1923, 2)</f>
        <v>54</v>
      </c>
      <c r="Q1923" t="s">
        <v>8324</v>
      </c>
      <c r="R1923" t="s">
        <v>8328</v>
      </c>
      <c r="S1923" s="9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9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9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9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9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9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9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9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9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9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9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9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9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9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9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9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9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9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9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9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9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9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9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9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9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9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9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9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9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9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9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9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9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9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9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9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9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9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9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9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9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9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9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9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9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9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9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9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9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9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9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9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9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9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9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9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9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9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9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9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</v>
      </c>
      <c r="P1986">
        <f t="shared" si="121"/>
        <v>453.14</v>
      </c>
      <c r="Q1986" t="s">
        <v>8337</v>
      </c>
      <c r="R1986" t="s">
        <v>8349</v>
      </c>
      <c r="S1986" s="9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ROUND(E1987/D1987*100, 0)</f>
        <v>3</v>
      </c>
      <c r="P1987">
        <f t="shared" ref="P1987:P2050" si="125">ROUND(E1987/L1987, 2)</f>
        <v>12.75</v>
      </c>
      <c r="Q1987" t="s">
        <v>8337</v>
      </c>
      <c r="R1987" t="s">
        <v>8349</v>
      </c>
      <c r="S1987" s="9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9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9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9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9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9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9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9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9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9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9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9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9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9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9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9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9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9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9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9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9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9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9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9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9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9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9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9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9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9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9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9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9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9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9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9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9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9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9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9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9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9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9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9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9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9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9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9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9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9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9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9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9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9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9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9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9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</v>
      </c>
      <c r="P2050">
        <f t="shared" si="125"/>
        <v>91.83</v>
      </c>
      <c r="Q2050" t="s">
        <v>8318</v>
      </c>
      <c r="R2050" t="s">
        <v>8348</v>
      </c>
      <c r="S2050" s="9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ROUND(E2051/D2051*100, 0)</f>
        <v>120</v>
      </c>
      <c r="P2051">
        <f t="shared" ref="P2051:P2114" si="129">ROUND(E2051/L2051, 2)</f>
        <v>80.989999999999995</v>
      </c>
      <c r="Q2051" t="s">
        <v>8318</v>
      </c>
      <c r="R2051" t="s">
        <v>8348</v>
      </c>
      <c r="S2051" s="9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9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9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9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9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9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9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9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9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9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9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9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9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9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9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9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9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9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9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9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9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9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9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9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9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9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9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9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9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9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9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9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9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9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9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9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9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9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9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9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9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9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9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9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9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9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9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9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9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9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9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9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9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9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9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9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9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9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>
        <f t="shared" si="129"/>
        <v>27.27</v>
      </c>
      <c r="Q2114" t="s">
        <v>8324</v>
      </c>
      <c r="R2114" t="s">
        <v>8328</v>
      </c>
      <c r="S2114" s="9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ROUND(E2115/D2115*100, 0)</f>
        <v>105</v>
      </c>
      <c r="P2115">
        <f t="shared" ref="P2115:P2178" si="133">ROUND(E2115/L2115, 2)</f>
        <v>68.599999999999994</v>
      </c>
      <c r="Q2115" t="s">
        <v>8324</v>
      </c>
      <c r="R2115" t="s">
        <v>8328</v>
      </c>
      <c r="S2115" s="9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9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9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9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9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9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9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9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9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9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9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9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9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9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9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9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9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9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9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9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9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9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9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9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9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9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9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9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9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9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9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9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9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9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9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9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9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9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9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9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9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9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9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9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9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9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9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9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9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9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9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9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9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</v>
      </c>
      <c r="P2178">
        <f t="shared" si="133"/>
        <v>88.75</v>
      </c>
      <c r="Q2178" t="s">
        <v>8324</v>
      </c>
      <c r="R2178" t="s">
        <v>8325</v>
      </c>
      <c r="S2178" s="9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ROUND(E2179/D2179*100, 0)</f>
        <v>100</v>
      </c>
      <c r="P2179">
        <f t="shared" ref="P2179:P2242" si="137">ROUND(E2179/L2179, 2)</f>
        <v>65.87</v>
      </c>
      <c r="Q2179" t="s">
        <v>8324</v>
      </c>
      <c r="R2179" t="s">
        <v>8325</v>
      </c>
      <c r="S2179" s="9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9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9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9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9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9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9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9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9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9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9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9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9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9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9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9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9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9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9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9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9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9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9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9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9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9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9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9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9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9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9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9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9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9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9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9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9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9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9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9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9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9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9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9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9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9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9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9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9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9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9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9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9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9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9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9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9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9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9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9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271</v>
      </c>
      <c r="P2242">
        <f t="shared" si="137"/>
        <v>140.97999999999999</v>
      </c>
      <c r="Q2242" t="s">
        <v>8332</v>
      </c>
      <c r="R2242" t="s">
        <v>8350</v>
      </c>
      <c r="S2242" s="9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ROUND(E2243/D2243*100, 0)</f>
        <v>806</v>
      </c>
      <c r="P2243">
        <f t="shared" ref="P2243:P2306" si="141">ROUND(E2243/L2243, 2)</f>
        <v>49.47</v>
      </c>
      <c r="Q2243" t="s">
        <v>8332</v>
      </c>
      <c r="R2243" t="s">
        <v>8350</v>
      </c>
      <c r="S2243" s="9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9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9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9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9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9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9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9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9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9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9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9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9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9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9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9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9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9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9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9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9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9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9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9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9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9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9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9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9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9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9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9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9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9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9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9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9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9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9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9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9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9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9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9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9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9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9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9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9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9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9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9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9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9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9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9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9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9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9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9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9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9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101</v>
      </c>
      <c r="P2306">
        <f t="shared" si="141"/>
        <v>53.47</v>
      </c>
      <c r="Q2306" t="s">
        <v>8324</v>
      </c>
      <c r="R2306" t="s">
        <v>8328</v>
      </c>
      <c r="S2306" s="9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ROUND(E2307/D2307*100, 0)</f>
        <v>101</v>
      </c>
      <c r="P2307">
        <f t="shared" ref="P2307:P2370" si="145">ROUND(E2307/L2307, 2)</f>
        <v>109.11</v>
      </c>
      <c r="Q2307" t="s">
        <v>8324</v>
      </c>
      <c r="R2307" t="s">
        <v>8328</v>
      </c>
      <c r="S2307" s="9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9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9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9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9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9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9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9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9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9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9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9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9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9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9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9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9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9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9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9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9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9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9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9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9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9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9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9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9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9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9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9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9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9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9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9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9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9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9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9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9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9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9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9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9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9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9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9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9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9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9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ROUND(E2371/D2371*100, 0)</f>
        <v>0</v>
      </c>
      <c r="P2371" t="e">
        <f t="shared" ref="P2371:P2434" si="149">ROUND(E2371/L2371, 2)</f>
        <v>#DIV/0!</v>
      </c>
      <c r="Q2371" t="s">
        <v>8318</v>
      </c>
      <c r="R2371" t="s">
        <v>8319</v>
      </c>
      <c r="S2371" s="9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9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9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9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9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9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9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9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9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9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9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9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9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9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9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9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9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9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9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9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9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9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9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9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9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9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9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9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9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9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9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9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9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9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9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9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9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9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9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9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ROUND(E2435/D2435*100, 0)</f>
        <v>0</v>
      </c>
      <c r="P2435" t="e">
        <f t="shared" ref="P2435:P2498" si="153">ROUND(E2435/L2435, 2)</f>
        <v>#DIV/0!</v>
      </c>
      <c r="Q2435" t="s">
        <v>8335</v>
      </c>
      <c r="R2435" t="s">
        <v>8336</v>
      </c>
      <c r="S2435" s="9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9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9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9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9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9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9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9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9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9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9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9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9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9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9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9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9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9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9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9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9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9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9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9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9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9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9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9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9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9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9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9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9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9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9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9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9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9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9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9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9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9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9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9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9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9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9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9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9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9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9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9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9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9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9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9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ROUND(E2499/D2499*100, 0)</f>
        <v>113</v>
      </c>
      <c r="P2499">
        <f t="shared" ref="P2499:P2562" si="157">ROUND(E2499/L2499, 2)</f>
        <v>80.55</v>
      </c>
      <c r="Q2499" t="s">
        <v>8324</v>
      </c>
      <c r="R2499" t="s">
        <v>8328</v>
      </c>
      <c r="S2499" s="9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9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9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9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9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9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9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9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9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9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9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9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9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9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9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9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9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9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9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9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9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9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9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9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9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9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9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9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9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9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9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9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9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9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9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9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9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9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9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9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9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9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9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9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9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9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9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9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9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9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9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9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9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9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9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9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9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9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9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9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ROUND(E2563/D2563*100, 0)</f>
        <v>0</v>
      </c>
      <c r="P2563" t="e">
        <f t="shared" ref="P2563:P2626" si="161">ROUND(E2563/L2563, 2)</f>
        <v>#DIV/0!</v>
      </c>
      <c r="Q2563" t="s">
        <v>8335</v>
      </c>
      <c r="R2563" t="s">
        <v>8336</v>
      </c>
      <c r="S2563" s="9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9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9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9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9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9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9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9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9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9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9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9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9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9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9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9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9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9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9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9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9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9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9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9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9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9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9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9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9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9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9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9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9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9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9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9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9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9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9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9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9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9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9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9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9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9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</v>
      </c>
      <c r="P2626">
        <f t="shared" si="161"/>
        <v>31.82</v>
      </c>
      <c r="Q2626" t="s">
        <v>8318</v>
      </c>
      <c r="R2626" t="s">
        <v>8354</v>
      </c>
      <c r="S2626" s="9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ROUND(E2627/D2627*100, 0)</f>
        <v>956</v>
      </c>
      <c r="P2627">
        <f t="shared" ref="P2627:P2690" si="165">ROUND(E2627/L2627, 2)</f>
        <v>27.58</v>
      </c>
      <c r="Q2627" t="s">
        <v>8318</v>
      </c>
      <c r="R2627" t="s">
        <v>8354</v>
      </c>
      <c r="S2627" s="9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9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9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9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9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9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9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9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9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9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9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9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9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9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9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9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9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9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9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9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9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9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9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9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9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9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9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9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9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9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9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9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9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9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9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9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9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9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9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9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9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9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9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9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9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9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9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</v>
      </c>
      <c r="P2690">
        <f t="shared" si="165"/>
        <v>5.29</v>
      </c>
      <c r="Q2690" t="s">
        <v>8335</v>
      </c>
      <c r="R2690" t="s">
        <v>8336</v>
      </c>
      <c r="S2690" s="9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ROUND(E2691/D2691*100, 0)</f>
        <v>0</v>
      </c>
      <c r="P2691">
        <f t="shared" ref="P2691:P2754" si="169">ROUND(E2691/L2691, 2)</f>
        <v>1</v>
      </c>
      <c r="Q2691" t="s">
        <v>8335</v>
      </c>
      <c r="R2691" t="s">
        <v>8336</v>
      </c>
      <c r="S2691" s="9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9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9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9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9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9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9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9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9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9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9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9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9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9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9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9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9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9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9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9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9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9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9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9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9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9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9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9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9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9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9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9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9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9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9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9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9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9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9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9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9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9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9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9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9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9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9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9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9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9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9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9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9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9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9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9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9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9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9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</v>
      </c>
      <c r="P2754">
        <f t="shared" si="169"/>
        <v>39.29</v>
      </c>
      <c r="Q2754" t="s">
        <v>8321</v>
      </c>
      <c r="R2754" t="s">
        <v>8357</v>
      </c>
      <c r="S2754" s="9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ROUND(E2755/D2755*100, 0)</f>
        <v>19</v>
      </c>
      <c r="P2755">
        <f t="shared" ref="P2755:P2818" si="173">ROUND(E2755/L2755, 2)</f>
        <v>47.5</v>
      </c>
      <c r="Q2755" t="s">
        <v>8321</v>
      </c>
      <c r="R2755" t="s">
        <v>8357</v>
      </c>
      <c r="S2755" s="9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9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9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9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9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9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9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9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9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9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9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9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9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9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9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9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9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9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9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9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9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9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9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9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9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9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9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9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9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9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9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9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9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9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9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9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9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9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9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9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9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9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9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9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9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9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9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9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142</v>
      </c>
      <c r="P2818">
        <f t="shared" si="173"/>
        <v>25.13</v>
      </c>
      <c r="Q2818" t="s">
        <v>8316</v>
      </c>
      <c r="R2818" t="s">
        <v>8317</v>
      </c>
      <c r="S2818" s="9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ROUND(E2819/D2819*100, 0)</f>
        <v>130</v>
      </c>
      <c r="P2819">
        <f t="shared" ref="P2819:P2882" si="177">ROUND(E2819/L2819, 2)</f>
        <v>23.64</v>
      </c>
      <c r="Q2819" t="s">
        <v>8316</v>
      </c>
      <c r="R2819" t="s">
        <v>8317</v>
      </c>
      <c r="S2819" s="9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9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9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9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9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9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9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9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9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9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9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9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9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9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9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9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9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9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9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9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9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9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9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9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9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9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9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9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9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9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9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9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9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9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9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9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9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9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9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9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9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9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9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9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9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9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9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9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9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9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9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9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9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9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</v>
      </c>
      <c r="P2882">
        <f t="shared" si="177"/>
        <v>96.55</v>
      </c>
      <c r="Q2882" t="s">
        <v>8316</v>
      </c>
      <c r="R2882" t="s">
        <v>8317</v>
      </c>
      <c r="S2882" s="9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ROUND(E2883/D2883*100, 0)</f>
        <v>0</v>
      </c>
      <c r="P2883" t="e">
        <f t="shared" ref="P2883:P2946" si="181">ROUND(E2883/L2883, 2)</f>
        <v>#DIV/0!</v>
      </c>
      <c r="Q2883" t="s">
        <v>8316</v>
      </c>
      <c r="R2883" t="s">
        <v>8317</v>
      </c>
      <c r="S2883" s="9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9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9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9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9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9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9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9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9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9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9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9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9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9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9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9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9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9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9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9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9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9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9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9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9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9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9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9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9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9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9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9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9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9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9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9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9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9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9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9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9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9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9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9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9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9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9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9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ROUND(E2947/D2947*100, 0)</f>
        <v>0</v>
      </c>
      <c r="P2947" t="e">
        <f t="shared" ref="P2947:P3010" si="185">ROUND(E2947/L2947, 2)</f>
        <v>#DIV/0!</v>
      </c>
      <c r="Q2947" t="s">
        <v>8316</v>
      </c>
      <c r="R2947" t="s">
        <v>8356</v>
      </c>
      <c r="S2947" s="9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9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9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9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9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9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9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9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9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9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9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9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9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9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9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9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9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9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9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9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9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9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9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9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9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9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9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9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9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9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9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9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9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9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9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9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9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9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9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9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9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9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9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9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9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9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9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9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9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9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9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9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9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9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9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9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9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</v>
      </c>
      <c r="P3010">
        <f t="shared" si="185"/>
        <v>116.73</v>
      </c>
      <c r="Q3010" t="s">
        <v>8316</v>
      </c>
      <c r="R3010" t="s">
        <v>8356</v>
      </c>
      <c r="S3010" s="9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ROUND(E3011/D3011*100, 0)</f>
        <v>120</v>
      </c>
      <c r="P3011">
        <f t="shared" ref="P3011:P3074" si="189">ROUND(E3011/L3011, 2)</f>
        <v>233.9</v>
      </c>
      <c r="Q3011" t="s">
        <v>8316</v>
      </c>
      <c r="R3011" t="s">
        <v>8356</v>
      </c>
      <c r="S3011" s="9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9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9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9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9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9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9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9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9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9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9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9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9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9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9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9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9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9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9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9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9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9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9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9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9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9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9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9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9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9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9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9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9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9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9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9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9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9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9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9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9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9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9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9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9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9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9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9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9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9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9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9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9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ROUND(E3075/D3075*100, 0)</f>
        <v>0</v>
      </c>
      <c r="P3075">
        <f t="shared" ref="P3075:P3138" si="193">ROUND(E3075/L3075, 2)</f>
        <v>92.14</v>
      </c>
      <c r="Q3075" t="s">
        <v>8316</v>
      </c>
      <c r="R3075" t="s">
        <v>8356</v>
      </c>
      <c r="S3075" s="9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9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9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9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9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9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9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9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9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9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9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9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9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9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9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9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9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9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9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9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9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9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9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9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9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9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9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9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9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9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9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9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9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9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9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9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9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9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9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9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9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9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9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9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9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9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9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128</v>
      </c>
      <c r="P3138">
        <f t="shared" si="193"/>
        <v>29.05</v>
      </c>
      <c r="Q3138" t="s">
        <v>8316</v>
      </c>
      <c r="R3138" t="s">
        <v>8317</v>
      </c>
      <c r="S3138" s="9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ROUND(E3139/D3139*100, 0)</f>
        <v>3</v>
      </c>
      <c r="P3139">
        <f t="shared" ref="P3139:P3202" si="197">ROUND(E3139/L3139, 2)</f>
        <v>50</v>
      </c>
      <c r="Q3139" t="s">
        <v>8316</v>
      </c>
      <c r="R3139" t="s">
        <v>8317</v>
      </c>
      <c r="S3139" s="9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9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9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9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9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9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9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9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9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9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9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9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9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9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9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9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9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9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9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9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9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9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9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9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9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9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9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9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9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9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9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9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9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9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9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9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9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9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9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9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9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9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9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9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9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9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9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9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9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9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9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9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9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9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9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9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9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ROUND(E3203/D3203*100, 0)</f>
        <v>1</v>
      </c>
      <c r="P3203">
        <f t="shared" ref="P3203:P3266" si="201">ROUND(E3203/L3203, 2)</f>
        <v>12.5</v>
      </c>
      <c r="Q3203" t="s">
        <v>8316</v>
      </c>
      <c r="R3203" t="s">
        <v>8358</v>
      </c>
      <c r="S3203" s="9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9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9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9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9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9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9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9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9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9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9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9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9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9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9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9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9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9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9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9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9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9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9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9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9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9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9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9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9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9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9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9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9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9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9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9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9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9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9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9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9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9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9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9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9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9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9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9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9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9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9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9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9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9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9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9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9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9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9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9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9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>
        <f t="shared" si="201"/>
        <v>52.55</v>
      </c>
      <c r="Q3266" t="s">
        <v>8316</v>
      </c>
      <c r="R3266" t="s">
        <v>8317</v>
      </c>
      <c r="S3266" s="9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ROUND(E3267/D3267*100, 0)</f>
        <v>164</v>
      </c>
      <c r="P3267">
        <f t="shared" ref="P3267:P3330" si="205">ROUND(E3267/L3267, 2)</f>
        <v>70.290000000000006</v>
      </c>
      <c r="Q3267" t="s">
        <v>8316</v>
      </c>
      <c r="R3267" t="s">
        <v>8317</v>
      </c>
      <c r="S3267" s="9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9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9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9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9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9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9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9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9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9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9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9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9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9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9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9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9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9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9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9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9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9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9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9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9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9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9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9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9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9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9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9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9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9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9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9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9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9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9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9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9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9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9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9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9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9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9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9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9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9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9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9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9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9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9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</v>
      </c>
      <c r="P3330">
        <f t="shared" si="205"/>
        <v>292.77999999999997</v>
      </c>
      <c r="Q3330" t="s">
        <v>8316</v>
      </c>
      <c r="R3330" t="s">
        <v>8317</v>
      </c>
      <c r="S3330" s="9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ROUND(E3331/D3331*100, 0)</f>
        <v>117</v>
      </c>
      <c r="P3331">
        <f t="shared" ref="P3331:P3394" si="209">ROUND(E3331/L3331, 2)</f>
        <v>44.92</v>
      </c>
      <c r="Q3331" t="s">
        <v>8316</v>
      </c>
      <c r="R3331" t="s">
        <v>8317</v>
      </c>
      <c r="S3331" s="9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9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9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9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9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9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9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9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9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9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9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9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9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9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9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9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9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9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9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9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9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9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9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9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9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9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9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9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9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9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9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9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9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9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9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9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9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9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9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9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9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9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9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9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9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9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9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9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9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9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9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9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9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9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9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9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9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9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9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>
        <f t="shared" si="209"/>
        <v>41.67</v>
      </c>
      <c r="Q3394" t="s">
        <v>8316</v>
      </c>
      <c r="R3394" t="s">
        <v>8317</v>
      </c>
      <c r="S3394" s="9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ROUND(E3395/D3395*100, 0)</f>
        <v>106</v>
      </c>
      <c r="P3395">
        <f t="shared" ref="P3395:P3458" si="213">ROUND(E3395/L3395, 2)</f>
        <v>36.07</v>
      </c>
      <c r="Q3395" t="s">
        <v>8316</v>
      </c>
      <c r="R3395" t="s">
        <v>8317</v>
      </c>
      <c r="S3395" s="9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9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9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9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9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9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9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9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9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9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9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9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9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9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9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9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9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9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9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9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9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9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9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9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9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9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9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9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9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9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9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9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9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9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9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9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9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9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9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9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9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9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9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9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9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9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9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9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9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9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9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9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9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9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9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9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9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9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9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9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</v>
      </c>
      <c r="P3458">
        <f t="shared" si="213"/>
        <v>358.69</v>
      </c>
      <c r="Q3458" t="s">
        <v>8316</v>
      </c>
      <c r="R3458" t="s">
        <v>8317</v>
      </c>
      <c r="S3458" s="9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ROUND(E3459/D3459*100, 0)</f>
        <v>140</v>
      </c>
      <c r="P3459">
        <f t="shared" ref="P3459:P3522" si="217">ROUND(E3459/L3459, 2)</f>
        <v>50.98</v>
      </c>
      <c r="Q3459" t="s">
        <v>8316</v>
      </c>
      <c r="R3459" t="s">
        <v>8317</v>
      </c>
      <c r="S3459" s="9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9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9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9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9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9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9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9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9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9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9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9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9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9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9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9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9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9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9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9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9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9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9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9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9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9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9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9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9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9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9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9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9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9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9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9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9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9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9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9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9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9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9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9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9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9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9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9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9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9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9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9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9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101</v>
      </c>
      <c r="P3522">
        <f t="shared" si="217"/>
        <v>95.95</v>
      </c>
      <c r="Q3522" t="s">
        <v>8316</v>
      </c>
      <c r="R3522" t="s">
        <v>8317</v>
      </c>
      <c r="S3522" s="9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ROUND(E3523/D3523*100, 0)</f>
        <v>169</v>
      </c>
      <c r="P3523">
        <f t="shared" ref="P3523:P3586" si="221">ROUND(E3523/L3523, 2)</f>
        <v>45.62</v>
      </c>
      <c r="Q3523" t="s">
        <v>8316</v>
      </c>
      <c r="R3523" t="s">
        <v>8317</v>
      </c>
      <c r="S3523" s="9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9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9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9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9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9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9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9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9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9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9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9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9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9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9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9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9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9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9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9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9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9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9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9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9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9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9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9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9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9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9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9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9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9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9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9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9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9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9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9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9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9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9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9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9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9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9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9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9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9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9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9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9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9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9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9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9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9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116</v>
      </c>
      <c r="P3586">
        <f t="shared" si="221"/>
        <v>30.94</v>
      </c>
      <c r="Q3586" t="s">
        <v>8316</v>
      </c>
      <c r="R3586" t="s">
        <v>8317</v>
      </c>
      <c r="S3586" s="9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ROUND(E3587/D3587*100, 0)</f>
        <v>119</v>
      </c>
      <c r="P3587">
        <f t="shared" ref="P3587:P3650" si="225">ROUND(E3587/L3587, 2)</f>
        <v>176.09</v>
      </c>
      <c r="Q3587" t="s">
        <v>8316</v>
      </c>
      <c r="R3587" t="s">
        <v>8317</v>
      </c>
      <c r="S3587" s="9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9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9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9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9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9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9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9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9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9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9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9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9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9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9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9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9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9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9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9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9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9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9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9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9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9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9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9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9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9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9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9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9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9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9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9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9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9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9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9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9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9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9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9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9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9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9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9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9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9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9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9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</v>
      </c>
      <c r="P3650">
        <f t="shared" si="225"/>
        <v>550.04</v>
      </c>
      <c r="Q3650" t="s">
        <v>8316</v>
      </c>
      <c r="R3650" t="s">
        <v>8317</v>
      </c>
      <c r="S3650" s="9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ROUND(E3651/D3651*100, 0)</f>
        <v>104</v>
      </c>
      <c r="P3651">
        <f t="shared" ref="P3651:P3714" si="229">ROUND(E3651/L3651, 2)</f>
        <v>97.5</v>
      </c>
      <c r="Q3651" t="s">
        <v>8316</v>
      </c>
      <c r="R3651" t="s">
        <v>8317</v>
      </c>
      <c r="S3651" s="9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9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9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9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9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9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9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9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9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9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9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9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9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9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9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9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9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9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9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9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9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9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9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9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9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9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9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9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9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9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9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9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9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9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9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9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9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9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9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9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9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9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9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9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9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9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9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9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9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9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9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9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154</v>
      </c>
      <c r="P3714">
        <f t="shared" si="229"/>
        <v>110.87</v>
      </c>
      <c r="Q3714" t="s">
        <v>8316</v>
      </c>
      <c r="R3714" t="s">
        <v>8317</v>
      </c>
      <c r="S3714" s="9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ROUND(E3715/D3715*100, 0)</f>
        <v>102</v>
      </c>
      <c r="P3715">
        <f t="shared" ref="P3715:P3778" si="233">ROUND(E3715/L3715, 2)</f>
        <v>106.84</v>
      </c>
      <c r="Q3715" t="s">
        <v>8316</v>
      </c>
      <c r="R3715" t="s">
        <v>8317</v>
      </c>
      <c r="S3715" s="9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9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9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9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9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9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9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9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9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9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9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9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9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9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9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9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9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9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9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9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9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9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9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9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9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9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9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9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9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9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9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9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9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9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9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9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9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9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9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9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9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9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9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9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9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9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9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9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107</v>
      </c>
      <c r="P3778">
        <f t="shared" si="233"/>
        <v>90.82</v>
      </c>
      <c r="Q3778" t="s">
        <v>8316</v>
      </c>
      <c r="R3778" t="s">
        <v>8358</v>
      </c>
      <c r="S3778" s="9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ROUND(E3779/D3779*100, 0)</f>
        <v>143</v>
      </c>
      <c r="P3779">
        <f t="shared" ref="P3779:P3842" si="237">ROUND(E3779/L3779, 2)</f>
        <v>48.54</v>
      </c>
      <c r="Q3779" t="s">
        <v>8316</v>
      </c>
      <c r="R3779" t="s">
        <v>8358</v>
      </c>
      <c r="S3779" s="9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9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9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9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9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9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9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9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9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9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9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9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9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9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9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9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9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9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9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9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9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9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9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9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9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9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9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9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9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9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9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9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9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9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9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9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9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9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9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9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9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9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9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9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9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9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9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>
        <f t="shared" si="237"/>
        <v>21.67</v>
      </c>
      <c r="Q3842" t="s">
        <v>8316</v>
      </c>
      <c r="R3842" t="s">
        <v>8317</v>
      </c>
      <c r="S3842" s="9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ROUND(E3843/D3843*100, 0)</f>
        <v>9</v>
      </c>
      <c r="P3843">
        <f t="shared" ref="P3843:P3906" si="241">ROUND(E3843/L3843, 2)</f>
        <v>25.65</v>
      </c>
      <c r="Q3843" t="s">
        <v>8316</v>
      </c>
      <c r="R3843" t="s">
        <v>8317</v>
      </c>
      <c r="S3843" s="9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9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9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9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9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9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9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9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9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9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9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9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9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9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9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9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9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9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9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9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9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9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9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9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9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9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9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9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9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9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9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9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9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9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9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9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9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9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9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9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9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9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9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9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9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</v>
      </c>
      <c r="P3906">
        <f t="shared" si="241"/>
        <v>1.5</v>
      </c>
      <c r="Q3906" t="s">
        <v>8316</v>
      </c>
      <c r="R3906" t="s">
        <v>8317</v>
      </c>
      <c r="S3906" s="9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ROUND(E3907/D3907*100, 0)</f>
        <v>12</v>
      </c>
      <c r="P3907">
        <f t="shared" ref="P3907:P3970" si="245">ROUND(E3907/L3907, 2)</f>
        <v>24.71</v>
      </c>
      <c r="Q3907" t="s">
        <v>8316</v>
      </c>
      <c r="R3907" t="s">
        <v>8317</v>
      </c>
      <c r="S3907" s="9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9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9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9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9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9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9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9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9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9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9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9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9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9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9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9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9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9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9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9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9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9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9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9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9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9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9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9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9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9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9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9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9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9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9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9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9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9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9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9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9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9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11</v>
      </c>
      <c r="P3970">
        <f t="shared" si="245"/>
        <v>47.91</v>
      </c>
      <c r="Q3970" t="s">
        <v>8316</v>
      </c>
      <c r="R3970" t="s">
        <v>8317</v>
      </c>
      <c r="S3970" s="9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ROUND(E3971/D3971*100, 0)</f>
        <v>7</v>
      </c>
      <c r="P3971">
        <f t="shared" ref="P3971:P4034" si="249">ROUND(E3971/L3971, 2)</f>
        <v>35.17</v>
      </c>
      <c r="Q3971" t="s">
        <v>8316</v>
      </c>
      <c r="R3971" t="s">
        <v>8317</v>
      </c>
      <c r="S3971" s="9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9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9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9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9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9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9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9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9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9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9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9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9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9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9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9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9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9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9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9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9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9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9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9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9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9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9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9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9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9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9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9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9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9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9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9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9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9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9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9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9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9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9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9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ROUND(E4035/D4035*100, 0)</f>
        <v>26</v>
      </c>
      <c r="P4035">
        <f t="shared" ref="P4035:P4098" si="253">ROUND(E4035/L4035, 2)</f>
        <v>65.34</v>
      </c>
      <c r="Q4035" t="s">
        <v>8316</v>
      </c>
      <c r="R4035" t="s">
        <v>8317</v>
      </c>
      <c r="S4035" s="9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9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9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9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9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9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9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9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9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9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9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9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9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9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9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9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9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9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9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9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9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9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9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9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9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9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9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9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9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9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9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9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9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9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9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9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9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9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9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9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9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</v>
      </c>
      <c r="P4098">
        <f t="shared" si="253"/>
        <v>80</v>
      </c>
      <c r="Q4098" t="s">
        <v>8316</v>
      </c>
      <c r="R4098" t="s">
        <v>8317</v>
      </c>
      <c r="S4098" s="9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ROUND(E4099/D4099*100, 0)</f>
        <v>0</v>
      </c>
      <c r="P4099" t="e">
        <f t="shared" ref="P4099:P4115" si="257">ROUND(E4099/L4099, 2)</f>
        <v>#DIV/0!</v>
      </c>
      <c r="Q4099" t="s">
        <v>8316</v>
      </c>
      <c r="R4099" t="s">
        <v>8317</v>
      </c>
      <c r="S4099" s="9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9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9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9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9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9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9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9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9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9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9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9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9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42358.573182870372</v>
      </c>
      <c r="T4115" s="10">
        <f t="shared" si="259"/>
        <v>42377.273611111115</v>
      </c>
    </row>
  </sheetData>
  <autoFilter ref="A1:T4115" xr:uid="{8C076CED-819E-498C-8A03-A089E9E2968A}"/>
  <conditionalFormatting sqref="F1:F1048576">
    <cfRule type="containsText" dxfId="8" priority="6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10" priority="4" operator="containsText" text="canceled">
      <formula>NOT(ISERROR(SEARCH("canceled",F1)))</formula>
    </cfRule>
    <cfRule type="containsText" dxfId="11" priority="3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B1273E"/>
        <color rgb="FF45CF5C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5FD19-E33D-4B89-8BC8-5C807830BD06}">
  <sheetPr codeName="Sheet5"/>
  <dimension ref="A1:H13"/>
  <sheetViews>
    <sheetView topLeftCell="A10" workbookViewId="0">
      <selection activeCell="H24" sqref="H24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26.5546875" bestFit="1" customWidth="1"/>
    <col min="4" max="4" width="26.44140625" bestFit="1" customWidth="1"/>
    <col min="5" max="5" width="22.5546875" bestFit="1" customWidth="1"/>
    <col min="6" max="6" width="25.88671875" bestFit="1" customWidth="1"/>
    <col min="7" max="7" width="15.44140625" bestFit="1" customWidth="1"/>
    <col min="8" max="8" width="18.664062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8387</v>
      </c>
      <c r="B2">
        <f>COUNTIFS(Sheet1!F:F, "successful", Sheet1!D:D, "&lt;1000")</f>
        <v>322</v>
      </c>
      <c r="C2">
        <f>COUNTIFS(Sheet1!F:F, "failed", Sheet1!D:D, "&lt;1000")</f>
        <v>113</v>
      </c>
      <c r="D2">
        <f>COUNTIFS(Sheet1!F:F, "canceled", Sheet1!D:D, "&lt;1000")</f>
        <v>18</v>
      </c>
      <c r="E2">
        <f>SUM(B2:D2)</f>
        <v>453</v>
      </c>
      <c r="F2" s="11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t="s">
        <v>8388</v>
      </c>
      <c r="B3">
        <f>COUNTIFS(Sheet1!F:F,"successful",Sheet1!D:D,"&gt;=1000", Sheet1!D:D, "&lt;=4999")</f>
        <v>932</v>
      </c>
      <c r="C3">
        <f>COUNTIFS(Sheet1!F:F,"failed",Sheet1!D:D,"&gt;=1000", Sheet1!D:D, "&lt;=4999")</f>
        <v>420</v>
      </c>
      <c r="D3">
        <f>COUNTIFS(Sheet1!F:F,"canceled",Sheet1!D:D,"&gt;=1000", Sheet1!D:D, "&lt;=4999")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">
      <c r="A4" t="s">
        <v>8389</v>
      </c>
      <c r="B4">
        <f>COUNTIFS(Sheet1!F:F,"successful",Sheet1!D:D,"&gt;=5000", Sheet1!D:D, "&lt;=9999")</f>
        <v>381</v>
      </c>
      <c r="C4">
        <f>COUNTIFS(Sheet1!F:F,"failed",Sheet1!D:D,"&gt;=5000", Sheet1!D:D, "&lt;=9999")</f>
        <v>283</v>
      </c>
      <c r="D4">
        <f>COUNTIFS(Sheet1!F:F,"canceled",Sheet1!D:D,"&gt;=5000", Sheet1!D:D, "&lt;=9999")</f>
        <v>52</v>
      </c>
      <c r="E4">
        <f t="shared" si="0"/>
        <v>716</v>
      </c>
      <c r="F4" s="11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8390</v>
      </c>
      <c r="B5">
        <f>COUNTIFS(Sheet1!F:F,"successful",Sheet1!D:D,"&gt;=10000", Sheet1!D:D, "&lt;=14999")</f>
        <v>168</v>
      </c>
      <c r="C5">
        <f>COUNTIFS(Sheet1!F:F,"failed",Sheet1!D:D,"&gt;=10000", Sheet1!D:D, "&lt;=14999")</f>
        <v>144</v>
      </c>
      <c r="D5">
        <f>COUNTIFS(Sheet1!F:F,"canceled",Sheet1!D:D,"&gt;=10000", Sheet1!D:D, "&lt;=14999")</f>
        <v>40</v>
      </c>
      <c r="E5">
        <f t="shared" si="0"/>
        <v>352</v>
      </c>
      <c r="F5" s="11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8391</v>
      </c>
      <c r="B6">
        <f>COUNTIFS(Sheet1!F:F,"successful",Sheet1!D:D,"&gt;=15000", Sheet1!D:D, "&lt;=19999")</f>
        <v>94</v>
      </c>
      <c r="C6">
        <f>COUNTIFS(Sheet1!F:F,"failed",Sheet1!D:D,"&gt;=15000", Sheet1!D:D, "&lt;=19999")</f>
        <v>90</v>
      </c>
      <c r="D6">
        <f>COUNTIFS(Sheet1!F:F,"canceled",Sheet1!D:D,"&gt;=15000", Sheet1!D:D, "&lt;=19999")</f>
        <v>17</v>
      </c>
      <c r="E6">
        <f t="shared" si="0"/>
        <v>201</v>
      </c>
      <c r="F6" s="11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8392</v>
      </c>
      <c r="B7">
        <f>COUNTIFS(Sheet1!F:F,"successful",Sheet1!D:D,"&gt;=20000", Sheet1!D:D, "&lt;=24999")</f>
        <v>62</v>
      </c>
      <c r="C7">
        <f>COUNTIFS(Sheet1!F:F,"failed",Sheet1!D:D,"&gt;=20000", Sheet1!D:D, "&lt;=24999")</f>
        <v>72</v>
      </c>
      <c r="D7">
        <f>COUNTIFS(Sheet1!F:F,"canceled",Sheet1!D:D,"&gt;=20000", Sheet1!D:D, "&lt;=24999")</f>
        <v>14</v>
      </c>
      <c r="E7">
        <f t="shared" si="0"/>
        <v>148</v>
      </c>
      <c r="F7" s="11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8393</v>
      </c>
      <c r="B8">
        <f>COUNTIFS(Sheet1!F:F,"successful",Sheet1!D:D,"&gt;=25000", Sheet1!D:D, "&lt;=29999")</f>
        <v>55</v>
      </c>
      <c r="C8">
        <f>COUNTIFS(Sheet1!F:F,"failed",Sheet1!D:D,"&gt;=25000", Sheet1!D:D, "&lt;=29999")</f>
        <v>64</v>
      </c>
      <c r="D8">
        <f>COUNTIFS(Sheet1!F:F,"canceled",Sheet1!D:D,"&gt;=25000", Sheet1!D:D, "&lt;=29999")</f>
        <v>18</v>
      </c>
      <c r="E8">
        <f t="shared" si="0"/>
        <v>137</v>
      </c>
      <c r="F8" s="11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8394</v>
      </c>
      <c r="B9">
        <f>COUNTIFS(Sheet1!F:F,"successful",Sheet1!D:D,"&gt;=30000", Sheet1!D:D, "&lt;=34999")</f>
        <v>32</v>
      </c>
      <c r="C9">
        <f>COUNTIFS(Sheet1!F:F,"failed",Sheet1!D:D,"&gt;=25000", Sheet1!D:D, "&lt;=29999")</f>
        <v>64</v>
      </c>
      <c r="D9">
        <f>COUNTIFS(Sheet1!F:F,"canceled",Sheet1!D:D,"&gt;=25000", Sheet1!D:D, "&lt;=29999")</f>
        <v>18</v>
      </c>
      <c r="E9">
        <f t="shared" si="0"/>
        <v>114</v>
      </c>
      <c r="F9" s="11">
        <f t="shared" si="1"/>
        <v>0.2807017543859649</v>
      </c>
      <c r="G9" s="12">
        <f t="shared" si="2"/>
        <v>0.56140350877192979</v>
      </c>
      <c r="H9" s="12">
        <f t="shared" si="3"/>
        <v>0.15789473684210525</v>
      </c>
    </row>
    <row r="10" spans="1:8" x14ac:dyDescent="0.3">
      <c r="A10" t="s">
        <v>8395</v>
      </c>
      <c r="B10">
        <f>COUNTIFS(Sheet1!F:F,"successful",Sheet1!D:D,"&gt;=35000", Sheet1!D:D, "&lt;=39999")</f>
        <v>26</v>
      </c>
      <c r="C10">
        <f>COUNTIFS(Sheet1!F:F,"failed",Sheet1!D:D,"&gt;=35000", Sheet1!D:D, "&lt;=39999")</f>
        <v>22</v>
      </c>
      <c r="D10">
        <f>COUNTIFS(Sheet1!F:F,"canceled",Sheet1!D:D,"&gt;=35000", Sheet1!D:D, "&lt;=39999")</f>
        <v>7</v>
      </c>
      <c r="E10">
        <f t="shared" si="0"/>
        <v>55</v>
      </c>
      <c r="F10" s="11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8396</v>
      </c>
      <c r="B11">
        <f>COUNTIFS(Sheet1!F:F,"successful",Sheet1!D:D,"&gt;=40000", Sheet1!D:D, "&lt;=44999")</f>
        <v>21</v>
      </c>
      <c r="C11">
        <f>COUNTIFS(Sheet1!F:F,"failed",Sheet1!D:D,"&gt;=40000", Sheet1!D:D, "&lt;=44999")</f>
        <v>16</v>
      </c>
      <c r="D11">
        <f>COUNTIFS(Sheet1!F:F,"canceled",Sheet1!D:D,"&gt;=40000", Sheet1!D:D, "&lt;=44999")</f>
        <v>6</v>
      </c>
      <c r="E11">
        <f t="shared" si="0"/>
        <v>43</v>
      </c>
      <c r="F11" s="11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8397</v>
      </c>
      <c r="B12">
        <f>COUNTIFS(Sheet1!F:F,"successful",Sheet1!D:D,"&gt;=45000", Sheet1!D:D, "&lt;=49999")</f>
        <v>6</v>
      </c>
      <c r="C12">
        <f>COUNTIFS(Sheet1!F:F,"failed",Sheet1!D:D,"&gt;=45000", Sheet1!D:D, "&lt;=49999")</f>
        <v>11</v>
      </c>
      <c r="D12">
        <f>COUNTIFS(Sheet1!F:F,"canceled",Sheet1!D:D,"&gt;=45000", Sheet1!D:D, "&lt;=49999")</f>
        <v>4</v>
      </c>
      <c r="E12">
        <f t="shared" si="0"/>
        <v>21</v>
      </c>
      <c r="F12" s="11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8398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1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52F38-7293-436B-97DB-23466BDF3DED}">
  <sheetPr codeName="Sheet6"/>
  <dimension ref="A1:O2186"/>
  <sheetViews>
    <sheetView tabSelected="1" workbookViewId="0">
      <selection activeCell="O4" sqref="O4"/>
    </sheetView>
  </sheetViews>
  <sheetFormatPr defaultRowHeight="14.4" x14ac:dyDescent="0.3"/>
  <cols>
    <col min="1" max="1" width="9.21875" bestFit="1" customWidth="1"/>
    <col min="2" max="2" width="13.44140625" bestFit="1" customWidth="1"/>
    <col min="5" max="5" width="12" bestFit="1" customWidth="1"/>
    <col min="10" max="10" width="12.44140625" bestFit="1" customWidth="1"/>
    <col min="11" max="11" width="14" bestFit="1" customWidth="1"/>
    <col min="12" max="12" width="10.88671875" bestFit="1" customWidth="1"/>
    <col min="13" max="13" width="11.33203125" bestFit="1" customWidth="1"/>
    <col min="14" max="14" width="10.5546875" bestFit="1" customWidth="1"/>
  </cols>
  <sheetData>
    <row r="1" spans="1:15" x14ac:dyDescent="0.3">
      <c r="A1" s="1" t="s">
        <v>8218</v>
      </c>
      <c r="B1" s="1" t="s">
        <v>8262</v>
      </c>
      <c r="D1" s="1" t="s">
        <v>8218</v>
      </c>
      <c r="E1" s="1" t="s">
        <v>8262</v>
      </c>
    </row>
    <row r="2" spans="1:15" x14ac:dyDescent="0.3">
      <c r="A2" t="s">
        <v>8219</v>
      </c>
      <c r="B2">
        <v>182</v>
      </c>
      <c r="D2" t="s">
        <v>8221</v>
      </c>
      <c r="E2">
        <v>0</v>
      </c>
      <c r="I2" t="s">
        <v>8400</v>
      </c>
      <c r="J2" t="s">
        <v>8402</v>
      </c>
      <c r="K2" t="s">
        <v>8403</v>
      </c>
      <c r="L2" t="s">
        <v>8404</v>
      </c>
      <c r="M2" t="s">
        <v>8405</v>
      </c>
      <c r="N2" t="s">
        <v>8406</v>
      </c>
      <c r="O2" t="s">
        <v>8407</v>
      </c>
    </row>
    <row r="3" spans="1:15" x14ac:dyDescent="0.3">
      <c r="A3" t="s">
        <v>8219</v>
      </c>
      <c r="B3">
        <v>79</v>
      </c>
      <c r="D3" t="s">
        <v>8221</v>
      </c>
      <c r="E3">
        <v>1</v>
      </c>
      <c r="I3" t="s">
        <v>8401</v>
      </c>
      <c r="J3" s="5">
        <f>AVERAGE(B:B)</f>
        <v>194.42517162471395</v>
      </c>
      <c r="K3">
        <f>MEDIAN(B:B)</f>
        <v>62</v>
      </c>
      <c r="L3">
        <f>MIN(B:B)</f>
        <v>1</v>
      </c>
      <c r="M3">
        <f>MAX(B:B)</f>
        <v>26457</v>
      </c>
      <c r="N3" s="5">
        <f>_xlfn.VAR.P(B:B)</f>
        <v>712840.9867348104</v>
      </c>
      <c r="O3" s="5">
        <f>STDEVP(B:B)</f>
        <v>844.29910975602149</v>
      </c>
    </row>
    <row r="4" spans="1:15" x14ac:dyDescent="0.3">
      <c r="A4" t="s">
        <v>8219</v>
      </c>
      <c r="B4">
        <v>35</v>
      </c>
      <c r="D4" t="s">
        <v>8221</v>
      </c>
      <c r="E4">
        <v>10</v>
      </c>
      <c r="I4" t="s">
        <v>8408</v>
      </c>
      <c r="J4" s="5">
        <f>AVERAGE(E:E)</f>
        <v>17.709803921568628</v>
      </c>
      <c r="K4">
        <f>MEDIAN(E:E)</f>
        <v>4</v>
      </c>
      <c r="L4">
        <f>MIN(E:E)</f>
        <v>0</v>
      </c>
      <c r="M4">
        <f>MAX(E:E)</f>
        <v>1293</v>
      </c>
      <c r="N4" s="5">
        <f>_xlfn.VAR.P(E:E)</f>
        <v>3773.2216685890044</v>
      </c>
      <c r="O4" s="5">
        <f>_xlfn.STDEV.P(E:E)</f>
        <v>61.426555076684906</v>
      </c>
    </row>
    <row r="5" spans="1:15" x14ac:dyDescent="0.3">
      <c r="A5" t="s">
        <v>8219</v>
      </c>
      <c r="B5">
        <v>150</v>
      </c>
      <c r="D5" t="s">
        <v>8221</v>
      </c>
      <c r="E5">
        <v>0</v>
      </c>
    </row>
    <row r="6" spans="1:15" x14ac:dyDescent="0.3">
      <c r="A6" t="s">
        <v>8219</v>
      </c>
      <c r="B6">
        <v>284</v>
      </c>
      <c r="D6" t="s">
        <v>8221</v>
      </c>
      <c r="E6">
        <v>7</v>
      </c>
    </row>
    <row r="7" spans="1:15" x14ac:dyDescent="0.3">
      <c r="A7" t="s">
        <v>8219</v>
      </c>
      <c r="B7">
        <v>47</v>
      </c>
      <c r="D7" t="s">
        <v>8221</v>
      </c>
      <c r="E7">
        <v>0</v>
      </c>
    </row>
    <row r="8" spans="1:15" x14ac:dyDescent="0.3">
      <c r="A8" t="s">
        <v>8219</v>
      </c>
      <c r="B8">
        <v>58</v>
      </c>
      <c r="D8" t="s">
        <v>8221</v>
      </c>
      <c r="E8">
        <v>1</v>
      </c>
    </row>
    <row r="9" spans="1:15" x14ac:dyDescent="0.3">
      <c r="A9" t="s">
        <v>8219</v>
      </c>
      <c r="B9">
        <v>57</v>
      </c>
      <c r="D9" t="s">
        <v>8221</v>
      </c>
      <c r="E9">
        <v>2</v>
      </c>
    </row>
    <row r="10" spans="1:15" x14ac:dyDescent="0.3">
      <c r="A10" t="s">
        <v>8219</v>
      </c>
      <c r="B10">
        <v>12</v>
      </c>
      <c r="D10" t="s">
        <v>8221</v>
      </c>
      <c r="E10">
        <v>3</v>
      </c>
    </row>
    <row r="11" spans="1:15" x14ac:dyDescent="0.3">
      <c r="A11" t="s">
        <v>8219</v>
      </c>
      <c r="B11">
        <v>20</v>
      </c>
      <c r="D11" t="s">
        <v>8221</v>
      </c>
      <c r="E11">
        <v>10</v>
      </c>
    </row>
    <row r="12" spans="1:15" x14ac:dyDescent="0.3">
      <c r="A12" t="s">
        <v>8219</v>
      </c>
      <c r="B12">
        <v>19</v>
      </c>
      <c r="D12" t="s">
        <v>8221</v>
      </c>
      <c r="E12">
        <v>10</v>
      </c>
    </row>
    <row r="13" spans="1:15" x14ac:dyDescent="0.3">
      <c r="A13" t="s">
        <v>8219</v>
      </c>
      <c r="B13">
        <v>75</v>
      </c>
      <c r="D13" t="s">
        <v>8221</v>
      </c>
      <c r="E13">
        <v>1</v>
      </c>
    </row>
    <row r="14" spans="1:15" x14ac:dyDescent="0.3">
      <c r="A14" t="s">
        <v>8219</v>
      </c>
      <c r="B14">
        <v>827</v>
      </c>
      <c r="D14" t="s">
        <v>8221</v>
      </c>
      <c r="E14">
        <v>0</v>
      </c>
    </row>
    <row r="15" spans="1:15" x14ac:dyDescent="0.3">
      <c r="A15" t="s">
        <v>8219</v>
      </c>
      <c r="B15">
        <v>51</v>
      </c>
      <c r="D15" t="s">
        <v>8221</v>
      </c>
      <c r="E15">
        <v>0</v>
      </c>
    </row>
    <row r="16" spans="1:15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1046647">
    <cfRule type="containsText" dxfId="4" priority="5" operator="containsText" text="live">
      <formula>NOT(ISERROR(SEARCH("live",A1)))</formula>
    </cfRule>
    <cfRule type="containsText" dxfId="5" priority="6" operator="containsText" text="canceled">
      <formula>NOT(ISERROR(SEARCH("canceled",A1)))</formula>
    </cfRule>
    <cfRule type="containsText" dxfId="6" priority="7" operator="containsText" text="successful">
      <formula>NOT(ISERROR(SEARCH("successful",A1)))</formula>
    </cfRule>
    <cfRule type="containsText" dxfId="7" priority="8" operator="containsText" text="failed">
      <formula>NOT(ISERROR(SEARCH("failed",A1)))</formula>
    </cfRule>
  </conditionalFormatting>
  <conditionalFormatting sqref="D1:D1045992">
    <cfRule type="containsText" dxfId="0" priority="1" operator="containsText" text="live">
      <formula>NOT(ISERROR(SEARCH("live",D1)))</formula>
    </cfRule>
    <cfRule type="containsText" dxfId="1" priority="2" operator="containsText" text="canceled">
      <formula>NOT(ISERROR(SEARCH("canceled",D1)))</formula>
    </cfRule>
    <cfRule type="containsText" dxfId="2" priority="3" operator="containsText" text="successful">
      <formula>NOT(ISERROR(SEARCH("successful",D1)))</formula>
    </cfRule>
    <cfRule type="containsText" dxfId="3" priority="4" operator="containsText" text="failed">
      <formula>NOT(ISERROR(SEARCH("failed",D1)))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Sheet1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Anu Guha</cp:lastModifiedBy>
  <dcterms:created xsi:type="dcterms:W3CDTF">2017-04-20T15:17:24Z</dcterms:created>
  <dcterms:modified xsi:type="dcterms:W3CDTF">2020-03-11T00:26:07Z</dcterms:modified>
</cp:coreProperties>
</file>