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Monthly Balance" sheetId="2" r:id="rId5"/>
    <sheet state="visible" name="Expenditure" sheetId="3" r:id="rId6"/>
    <sheet state="visible" name="Goals" sheetId="4" r:id="rId7"/>
    <sheet state="visible" name="Summary" sheetId="5" r:id="rId8"/>
    <sheet state="visible" name="Expense Breakup" sheetId="6" r:id="rId9"/>
    <sheet state="visible" name="Bank" sheetId="7" r:id="rId10"/>
    <sheet state="visible" name="Cash" sheetId="8" r:id="rId11"/>
    <sheet state="hidden" name="App Metadata" sheetId="9" r:id="rId12"/>
  </sheets>
  <definedNames>
    <definedName hidden="1" localSheetId="0" name="Z_AF2F6973_0FFC_463B_ABD0_8F00EF5E426C_.wvu.FilterData">Income!$A$1:$F$16</definedName>
  </definedNames>
  <calcPr/>
  <customWorkbookViews>
    <customWorkbookView activeSheetId="0" maximized="1" windowHeight="0" windowWidth="0" guid="{AF2F6973-0FFC-463B-ABD0-8F00EF5E426C}" name="Filter 1"/>
  </customWorkbookViews>
</workbook>
</file>

<file path=xl/sharedStrings.xml><?xml version="1.0" encoding="utf-8"?>
<sst xmlns="http://schemas.openxmlformats.org/spreadsheetml/2006/main" count="74" uniqueCount="40">
  <si>
    <t>ID</t>
  </si>
  <si>
    <t>Date</t>
  </si>
  <si>
    <t>Amount</t>
  </si>
  <si>
    <t>Source</t>
  </si>
  <si>
    <t>Account</t>
  </si>
  <si>
    <t>Comments</t>
  </si>
  <si>
    <t>c764c90f</t>
  </si>
  <si>
    <t>loan</t>
  </si>
  <si>
    <t>Cash</t>
  </si>
  <si>
    <t>Loan from family</t>
  </si>
  <si>
    <t>9314ffa2</t>
  </si>
  <si>
    <t>Salary</t>
  </si>
  <si>
    <t>Bank</t>
  </si>
  <si>
    <t>Salary for the month</t>
  </si>
  <si>
    <t>Month</t>
  </si>
  <si>
    <t>Category</t>
  </si>
  <si>
    <t>a51c4888</t>
  </si>
  <si>
    <t>Home/Rent</t>
  </si>
  <si>
    <t>8352893b</t>
  </si>
  <si>
    <t>Food</t>
  </si>
  <si>
    <t>Vegetables</t>
  </si>
  <si>
    <t>Goal</t>
  </si>
  <si>
    <t>Savings</t>
  </si>
  <si>
    <t>e39f36ae</t>
  </si>
  <si>
    <t>Trip</t>
  </si>
  <si>
    <t>trip to the mountains</t>
  </si>
  <si>
    <t>Total Amount</t>
  </si>
  <si>
    <t>Used</t>
  </si>
  <si>
    <t>Left</t>
  </si>
  <si>
    <t>Detals1</t>
  </si>
  <si>
    <t>Detail3</t>
  </si>
  <si>
    <t>Amount Left</t>
  </si>
  <si>
    <t>Utilities</t>
  </si>
  <si>
    <t>Travel</t>
  </si>
  <si>
    <t>Other</t>
  </si>
  <si>
    <t>Total</t>
  </si>
  <si>
    <t>Overview</t>
  </si>
  <si>
    <t>Status</t>
  </si>
  <si>
    <t>Last Automatic Refresh Initiated</t>
  </si>
  <si>
    <t>Last Manual Refresh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</si>
</sst>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&quot;-&quot;yyyy"/>
    <numFmt numFmtId="165" formatCode="mmmm d"/>
    <numFmt numFmtId="166" formatCode="m/d/yyyy"/>
    <numFmt numFmtId="167" formatCode="yyy-mm-ddThh:mm:ss.000Z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2" fontId="4" numFmtId="0" xfId="0" applyFill="1" applyFont="1"/>
    <xf borderId="0" fillId="2" fontId="4" numFmtId="165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>
        <v>44378.0</v>
      </c>
      <c r="C2" s="4">
        <v>4000.0</v>
      </c>
      <c r="D2" s="4" t="s">
        <v>7</v>
      </c>
      <c r="E2" s="4" t="s">
        <v>8</v>
      </c>
      <c r="F2" s="4" t="s">
        <v>9</v>
      </c>
    </row>
    <row r="3">
      <c r="A3" s="4" t="s">
        <v>10</v>
      </c>
      <c r="B3" s="5">
        <v>44379.0</v>
      </c>
      <c r="C3" s="4">
        <v>15117.0</v>
      </c>
      <c r="D3" s="4" t="s">
        <v>11</v>
      </c>
      <c r="E3" s="4" t="s">
        <v>12</v>
      </c>
      <c r="F3" s="4" t="s">
        <v>13</v>
      </c>
    </row>
    <row r="4">
      <c r="B4" s="6"/>
    </row>
    <row r="5">
      <c r="B5" s="6"/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</sheetData>
  <customSheetViews>
    <customSheetView guid="{AF2F6973-0FFC-463B-ABD0-8F00EF5E426C}" filter="1" showAutoFilter="1">
      <autoFilter ref="$A$1:$F$16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8</v>
      </c>
      <c r="C1" s="1" t="s">
        <v>12</v>
      </c>
    </row>
    <row r="2">
      <c r="A2" s="9" t="str">
        <f>text("6-6-21","mmm-yyyy")</f>
        <v>Jun-2021</v>
      </c>
      <c r="B2" s="10">
        <f>SUMIFS(Income!C:C, Income!B:B, "&gt;="&amp;EOMONTH(A2,-1)+1, Income!B:B, "&lt;="&amp;EOMONTH(A2,0),Income!E:E,"="&amp;"Cash")-SUMIFS(Expenditure!C:C, Expenditure!B:B, "&gt;="&amp;EOMONTH(A2,-1)+1, Expenditure!B:B, "&lt;="&amp;EOMONTH(A2,0),Expenditure!E:E,"="&amp;"Cash")</f>
        <v>0</v>
      </c>
      <c r="C2" s="10">
        <f>SUMIFS(Income!C:C, Income!B:B, "&gt;="&amp;EOMONTH(A2,-1)+1, Income!B:B, "&lt;="&amp;EOMONTH(A2,0),Income!E:E,"="&amp;"Bank")-SUMIFS(Expenditure!C:C, Expenditure!B:B, "&gt;="&amp;EOMONTH(A2,-1)+1, Expenditure!B:B, "&lt;="&amp;EOMONTH(A2,0),Expenditure!E:E,"="&amp;"Bank")</f>
        <v>0</v>
      </c>
    </row>
    <row r="3">
      <c r="A3" s="11" t="str">
        <f>TEXT("7-1-21","mmm-yyyy")</f>
        <v>Jul-2021</v>
      </c>
      <c r="B3" s="10">
        <f>SUMIFS(Income!C:C, Income!B:B, "&gt;="&amp;EOMONTH(A3,-1)+1, Income!B:B, "&lt;="&amp;EOMONTH(A3,0),Income!E:E,"="&amp;"Cash")-SUMIFS(Expenditure!C:C, Expenditure!B:B, "&gt;="&amp;EOMONTH(A3,-1)+1, Expenditure!B:B, "&lt;="&amp;EOMONTH(A3,0),Expenditure!E:E,"="&amp;"Cash")</f>
        <v>4000</v>
      </c>
      <c r="C3" s="10">
        <f>SUMIFS(Income!C:C, Income!B:B, "&gt;="&amp;EOMONTH(A3,-1)+1, Income!B:B, "&lt;="&amp;EOMONTH(A3,0),Income!E:E,"="&amp;"Bank")-SUMIFS(Expenditure!C:C, Expenditure!B:B, "&gt;="&amp;EOMONTH(A3,-1)+1, Expenditure!B:B, "&lt;="&amp;EOMONTH(A3,0),Expenditure!E:E,"="&amp;"Bank")</f>
        <v>-1965</v>
      </c>
    </row>
    <row r="4">
      <c r="A4" s="11"/>
      <c r="B4" s="10"/>
      <c r="C4" s="10"/>
    </row>
    <row r="5">
      <c r="A5" s="11"/>
      <c r="B5" s="10"/>
      <c r="C5" s="10"/>
    </row>
    <row r="6">
      <c r="A6" s="11"/>
      <c r="B6" s="10"/>
      <c r="C6" s="10"/>
    </row>
    <row r="7">
      <c r="A7" s="11"/>
      <c r="B7" s="10"/>
      <c r="C7" s="10"/>
    </row>
    <row r="8">
      <c r="A8" s="11"/>
      <c r="B8" s="10"/>
      <c r="C8" s="10"/>
    </row>
    <row r="9">
      <c r="A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2" t="s">
        <v>1</v>
      </c>
      <c r="C1" s="1" t="s">
        <v>2</v>
      </c>
      <c r="D1" s="1" t="s">
        <v>15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16</v>
      </c>
      <c r="B2" s="13">
        <v>44381.0</v>
      </c>
      <c r="C2" s="4">
        <v>16702.0</v>
      </c>
      <c r="D2" s="4" t="s">
        <v>17</v>
      </c>
      <c r="E2" s="4" t="s">
        <v>12</v>
      </c>
    </row>
    <row r="3">
      <c r="A3" s="4" t="s">
        <v>18</v>
      </c>
      <c r="B3" s="13">
        <v>44385.0</v>
      </c>
      <c r="C3" s="4">
        <v>380.0</v>
      </c>
      <c r="D3" s="4" t="s">
        <v>19</v>
      </c>
      <c r="E3" s="4" t="s">
        <v>12</v>
      </c>
      <c r="F3" s="4" t="s">
        <v>20</v>
      </c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21</v>
      </c>
      <c r="E1" s="1" t="s">
        <v>4</v>
      </c>
      <c r="F1" s="1" t="s">
        <v>5</v>
      </c>
      <c r="G1" s="1" t="s">
        <v>22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23</v>
      </c>
      <c r="B2" s="15">
        <v>44408.0</v>
      </c>
      <c r="C2" s="4">
        <v>20000.0</v>
      </c>
      <c r="D2" s="4" t="s">
        <v>24</v>
      </c>
      <c r="E2" s="4" t="s">
        <v>12</v>
      </c>
      <c r="F2" s="4" t="s">
        <v>25</v>
      </c>
      <c r="G2" s="16">
        <f>Summary!D2</f>
        <v>-1965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26</v>
      </c>
      <c r="C1" s="1" t="s">
        <v>27</v>
      </c>
      <c r="D1" s="1" t="s">
        <v>28</v>
      </c>
      <c r="E1" s="1" t="s">
        <v>4</v>
      </c>
      <c r="F1" s="1" t="s">
        <v>29</v>
      </c>
      <c r="G1" s="1" t="s">
        <v>30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100001.0</v>
      </c>
      <c r="B2" s="16">
        <f>SUMIFS(Income!C:C, Income!B:B, "&gt;="&amp;EOMONTH(TODAY(),-1)+1, Income!B:B, "&lt;="&amp;EOMONTH(TODAY(),0),Income!E:E,"="&amp;"Bank")</f>
        <v>15117</v>
      </c>
      <c r="C2" s="10">
        <f>SUMIFS(Expenditure!C:C, Expenditure!B:B, "&gt;="&amp;EOMONTH(TODAY(),-1)+1, Expenditure!B:B, "&lt;="&amp;EOMONTH(TODAY(),0),Expenditure!E:E,"="&amp;"Bank")</f>
        <v>17082</v>
      </c>
      <c r="D2" s="16">
        <f t="shared" ref="D2:D3" si="1">B2-C2</f>
        <v>-1965</v>
      </c>
      <c r="E2" s="4" t="s">
        <v>12</v>
      </c>
      <c r="F2" s="4" t="s">
        <v>31</v>
      </c>
      <c r="G2" s="4" t="s">
        <v>26</v>
      </c>
    </row>
    <row r="3">
      <c r="A3" s="4">
        <v>100002.0</v>
      </c>
      <c r="B3" s="10">
        <f>SUMIFS(Income!C:C, Income!B:B, "&gt;="&amp;EOMONTH(TODAY(),-1)+1, Income!B:B, "&lt;="&amp;EOMONTH(TODAY(),0),Income!E:E,"="&amp;"Cash")</f>
        <v>4000</v>
      </c>
      <c r="C3" s="16">
        <f>SUMIFS(Expenditure!C:C, Expenditure!B:B, "&gt;="&amp;EOMONTH(TODAY(),-1)+1, Expenditure!B:B, "&lt;="&amp;EOMONTH(TODAY(),0),Expenditure!E:E,"="&amp;"Cash")</f>
        <v>0</v>
      </c>
      <c r="D3" s="16">
        <f t="shared" si="1"/>
        <v>4000</v>
      </c>
      <c r="E3" s="4" t="s">
        <v>8</v>
      </c>
      <c r="F3" s="4" t="s">
        <v>31</v>
      </c>
      <c r="G3" s="4" t="s">
        <v>26</v>
      </c>
    </row>
    <row r="4">
      <c r="B4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2</v>
      </c>
      <c r="C1" s="17" t="s">
        <v>21</v>
      </c>
      <c r="D1" s="17" t="s">
        <v>15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4">
        <v>10001.0</v>
      </c>
      <c r="B2" s="16">
        <f>SUMIFS(Expenditure!C:C, Expenditure!B:B, "&gt;="&amp;EOMONTH(TODAY(),-1)+1, Expenditure!B:B, "&lt;="&amp;EOMONTH(TODAY(),0),Expenditure!D:D,"="&amp;"Food")</f>
        <v>380</v>
      </c>
      <c r="C2" s="4">
        <v>3500.0</v>
      </c>
      <c r="D2" s="4" t="s">
        <v>19</v>
      </c>
    </row>
    <row r="3">
      <c r="A3" s="4">
        <v>10002.0</v>
      </c>
      <c r="B3" s="16">
        <f>SUMIFS(Expenditure!C:C, Expenditure!B:B, "&gt;="&amp;EOMONTH(TODAY(),-1)+1, Expenditure!B:B, "&lt;="&amp;EOMONTH(TODAY(),0),Expenditure!D:D,"="&amp;"Utilities")</f>
        <v>0</v>
      </c>
      <c r="C3" s="4">
        <v>500.0</v>
      </c>
      <c r="D3" s="4" t="s">
        <v>32</v>
      </c>
    </row>
    <row r="4">
      <c r="A4" s="4">
        <v>10003.0</v>
      </c>
      <c r="B4" s="16">
        <f>SUMIFS(Expenditure!C:C, Expenditure!B:B, "&gt;="&amp;EOMONTH(TODAY(),-1)+1, Expenditure!B:B, "&lt;="&amp;EOMONTH(TODAY(),0),Expenditure!D:D,"="&amp;"Travel")</f>
        <v>0</v>
      </c>
      <c r="C4" s="4">
        <v>500.0</v>
      </c>
      <c r="D4" s="4" t="s">
        <v>33</v>
      </c>
    </row>
    <row r="5">
      <c r="A5" s="4">
        <v>10004.0</v>
      </c>
      <c r="B5" s="16">
        <f>SUMIFS(Expenditure!C:C, Expenditure!B:B, "&gt;="&amp;EOMONTH(TODAY(),-1)+1, Expenditure!B:B, "&lt;="&amp;EOMONTH(TODAY(),0),Expenditure!D:D,"="&amp;"Other")</f>
        <v>0</v>
      </c>
      <c r="C5" s="4">
        <v>1000.0</v>
      </c>
      <c r="D5" s="4" t="s">
        <v>34</v>
      </c>
    </row>
    <row r="6">
      <c r="A6" s="4">
        <v>10005.0</v>
      </c>
      <c r="B6" s="16">
        <f>SUMIFS(Expenditure!C:C, Expenditure!B:B, "&gt;="&amp;EOMONTH(TODAY(),-1)+1, Expenditure!B:B, "&lt;="&amp;EOMONTH(TODAY(),0),Expenditure!D:D,"="&amp;"Home/Rent")</f>
        <v>16702</v>
      </c>
      <c r="C6" s="4">
        <v>8500.0</v>
      </c>
      <c r="D6" s="4" t="s">
        <v>17</v>
      </c>
    </row>
    <row r="7">
      <c r="A7" s="4">
        <v>10006.0</v>
      </c>
      <c r="B7" s="16">
        <f t="shared" ref="B7:C7" si="1">SUM(B2:B6)</f>
        <v>17082</v>
      </c>
      <c r="C7" s="16">
        <f t="shared" si="1"/>
        <v>14000</v>
      </c>
      <c r="D7" s="4" t="s">
        <v>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</row>
    <row r="2">
      <c r="A2" s="16">
        <f>Summary!C2</f>
        <v>17082</v>
      </c>
      <c r="B2" s="4" t="s">
        <v>27</v>
      </c>
    </row>
    <row r="3">
      <c r="A3" s="16">
        <f>Summary!D2</f>
        <v>-1965</v>
      </c>
      <c r="B3" s="4" t="s">
        <v>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36</v>
      </c>
      <c r="B1" s="4" t="s">
        <v>37</v>
      </c>
    </row>
    <row r="2">
      <c r="A2" s="16">
        <f>Summary!C3</f>
        <v>0</v>
      </c>
      <c r="B2" s="4" t="s">
        <v>27</v>
      </c>
    </row>
    <row r="3">
      <c r="A3" s="16">
        <f>Summary!D3</f>
        <v>4000</v>
      </c>
      <c r="B3" s="4" t="s">
        <v>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38</v>
      </c>
      <c r="B1" s="16" t="s">
        <v>39</v>
      </c>
    </row>
    <row r="2">
      <c r="B2" s="19">
        <v>44389.18808947917</v>
      </c>
    </row>
  </sheetData>
  <drawing r:id="rId1"/>
</worksheet>
</file>