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N\"/>
    </mc:Choice>
  </mc:AlternateContent>
  <xr:revisionPtr revIDLastSave="0" documentId="13_ncr:1_{5B4A9F4C-AE24-40A8-9A9D-C1FD8F4C7F6D}" xr6:coauthVersionLast="47" xr6:coauthVersionMax="47" xr10:uidLastSave="{00000000-0000-0000-0000-000000000000}"/>
  <bookViews>
    <workbookView xWindow="-120" yWindow="-120" windowWidth="20730" windowHeight="11160" firstSheet="6" activeTab="7" xr2:uid="{00000000-000D-0000-FFFF-FFFF00000000}"/>
  </bookViews>
  <sheets>
    <sheet name="RAW DATA" sheetId="1" r:id="rId1"/>
    <sheet name="NOTES" sheetId="3" r:id="rId2"/>
    <sheet name="OBJECTIVE" sheetId="4" r:id="rId3"/>
    <sheet name="MAIN DATA" sheetId="2" r:id="rId4"/>
    <sheet name="SAMPLE SIZING" sheetId="5" r:id="rId5"/>
    <sheet name="EDA &amp; Analysis 1" sheetId="6" r:id="rId6"/>
    <sheet name="EDA &amp; Analysis 2" sheetId="7" r:id="rId7"/>
    <sheet name="EDA &amp; Analysis 3" sheetId="9" r:id="rId8"/>
    <sheet name="EDA &amp; Analysis 4" sheetId="8" r:id="rId9"/>
    <sheet name="EDA &amp; Analysis 5" sheetId="10" r:id="rId10"/>
  </sheets>
  <definedNames>
    <definedName name="_xlnm._FilterDatabase" localSheetId="5" hidden="1">'EDA &amp; Analysis 1'!$M$5:$M$31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6" i="10" l="1"/>
  <c r="Y25" i="10"/>
  <c r="AB21" i="10"/>
  <c r="AA21" i="10"/>
  <c r="Z21" i="10"/>
  <c r="Y21" i="10"/>
  <c r="X21" i="10"/>
  <c r="W21" i="10"/>
  <c r="V21" i="10"/>
  <c r="U21" i="10"/>
  <c r="T21" i="10"/>
  <c r="S20" i="10"/>
  <c r="S19" i="10"/>
  <c r="S18" i="10"/>
  <c r="S17" i="10"/>
  <c r="S16" i="10"/>
  <c r="S15" i="10"/>
  <c r="S14" i="10"/>
  <c r="S13" i="10"/>
  <c r="S12" i="10"/>
  <c r="S11" i="10"/>
  <c r="S1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39" i="10" s="1"/>
  <c r="N24" i="10"/>
  <c r="N25" i="10" s="1"/>
  <c r="N40" i="10" s="1"/>
  <c r="M24" i="10"/>
  <c r="M25" i="10" s="1"/>
  <c r="M40" i="10" s="1"/>
  <c r="L24" i="10"/>
  <c r="L25" i="10" s="1"/>
  <c r="K24" i="10"/>
  <c r="K25" i="10" s="1"/>
  <c r="J24" i="10"/>
  <c r="J25" i="10" s="1"/>
  <c r="J40" i="10" s="1"/>
  <c r="I24" i="10"/>
  <c r="I25" i="10" s="1"/>
  <c r="I40" i="10" s="1"/>
  <c r="H24" i="10"/>
  <c r="H25" i="10" s="1"/>
  <c r="G24" i="10"/>
  <c r="G25" i="10" s="1"/>
  <c r="F24" i="10"/>
  <c r="F25" i="10" s="1"/>
  <c r="F40" i="10" s="1"/>
  <c r="E24" i="10"/>
  <c r="E25" i="10" s="1"/>
  <c r="E40" i="10" s="1"/>
  <c r="D24" i="10"/>
  <c r="D25" i="10" s="1"/>
  <c r="C24" i="10"/>
  <c r="C25" i="10" s="1"/>
  <c r="O23" i="10"/>
  <c r="O22" i="10"/>
  <c r="O21" i="10"/>
  <c r="O20" i="10"/>
  <c r="O19" i="10"/>
  <c r="O18" i="10"/>
  <c r="O17" i="10"/>
  <c r="O16" i="10"/>
  <c r="O15" i="10"/>
  <c r="O14" i="10"/>
  <c r="O13" i="10"/>
  <c r="O11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M65" i="10"/>
  <c r="M80" i="10" s="1"/>
  <c r="G65" i="10"/>
  <c r="G80" i="10" s="1"/>
  <c r="E65" i="10"/>
  <c r="E80" i="10" s="1"/>
  <c r="N64" i="10"/>
  <c r="N65" i="10" s="1"/>
  <c r="M64" i="10"/>
  <c r="L64" i="10"/>
  <c r="L65" i="10" s="1"/>
  <c r="L80" i="10" s="1"/>
  <c r="K64" i="10"/>
  <c r="K65" i="10" s="1"/>
  <c r="K80" i="10" s="1"/>
  <c r="J64" i="10"/>
  <c r="J65" i="10" s="1"/>
  <c r="I64" i="10"/>
  <c r="I65" i="10" s="1"/>
  <c r="I80" i="10" s="1"/>
  <c r="H64" i="10"/>
  <c r="H65" i="10" s="1"/>
  <c r="H80" i="10" s="1"/>
  <c r="G64" i="10"/>
  <c r="F64" i="10"/>
  <c r="F65" i="10" s="1"/>
  <c r="E64" i="10"/>
  <c r="D64" i="10"/>
  <c r="D65" i="10" s="1"/>
  <c r="D80" i="10" s="1"/>
  <c r="C64" i="10"/>
  <c r="C65" i="10" s="1"/>
  <c r="C80" i="10" s="1"/>
  <c r="O63" i="10"/>
  <c r="O62" i="10"/>
  <c r="O61" i="10"/>
  <c r="O60" i="10"/>
  <c r="O59" i="10"/>
  <c r="O58" i="10"/>
  <c r="O57" i="10"/>
  <c r="O56" i="10"/>
  <c r="O55" i="10"/>
  <c r="O54" i="10"/>
  <c r="O53" i="10"/>
  <c r="O64" i="10" s="1"/>
  <c r="O65" i="10" s="1"/>
  <c r="O51" i="10"/>
  <c r="C40" i="10" l="1"/>
  <c r="K40" i="10"/>
  <c r="D40" i="10"/>
  <c r="H40" i="10"/>
  <c r="L40" i="10"/>
  <c r="O24" i="10"/>
  <c r="G40" i="10"/>
  <c r="O79" i="10"/>
  <c r="F80" i="10"/>
  <c r="J80" i="10"/>
  <c r="N80" i="10"/>
  <c r="O25" i="10"/>
  <c r="O40" i="10" s="1"/>
  <c r="O80" i="10"/>
  <c r="BR51" i="8"/>
  <c r="BR52" i="8"/>
  <c r="BR53" i="8"/>
  <c r="BR54" i="8"/>
  <c r="BR55" i="8"/>
  <c r="BR56" i="8"/>
  <c r="BR57" i="8"/>
  <c r="BR58" i="8"/>
  <c r="BR59" i="8"/>
  <c r="BR60" i="8"/>
  <c r="BR61" i="8"/>
  <c r="BR62" i="8"/>
  <c r="BR63" i="8"/>
  <c r="BR64" i="8"/>
  <c r="BR65" i="8"/>
  <c r="BR66" i="8"/>
  <c r="BR67" i="8"/>
  <c r="BR68" i="8"/>
  <c r="BR69" i="8"/>
  <c r="BR70" i="8"/>
  <c r="BR71" i="8"/>
  <c r="BR72" i="8"/>
  <c r="BR73" i="8"/>
  <c r="BR74" i="8"/>
  <c r="BR75" i="8"/>
  <c r="BR50" i="8"/>
  <c r="BQ51" i="8"/>
  <c r="BQ52" i="8"/>
  <c r="BQ53" i="8"/>
  <c r="BQ54" i="8"/>
  <c r="BQ55" i="8"/>
  <c r="BQ56" i="8"/>
  <c r="BQ57" i="8"/>
  <c r="BQ58" i="8"/>
  <c r="BQ59" i="8"/>
  <c r="BQ60" i="8"/>
  <c r="BQ61" i="8"/>
  <c r="BQ62" i="8"/>
  <c r="BQ63" i="8"/>
  <c r="BQ64" i="8"/>
  <c r="BQ65" i="8"/>
  <c r="BQ66" i="8"/>
  <c r="BQ67" i="8"/>
  <c r="BQ68" i="8"/>
  <c r="BQ69" i="8"/>
  <c r="BQ70" i="8"/>
  <c r="BQ71" i="8"/>
  <c r="BQ72" i="8"/>
  <c r="BQ73" i="8"/>
  <c r="BQ74" i="8"/>
  <c r="BQ75" i="8"/>
  <c r="BQ50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BN41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BN36" i="8"/>
  <c r="AL56" i="8"/>
  <c r="AM56" i="8" s="1"/>
  <c r="AM59" i="8"/>
  <c r="AM67" i="8"/>
  <c r="AM75" i="8"/>
  <c r="AL51" i="8"/>
  <c r="AM51" i="8" s="1"/>
  <c r="AL52" i="8"/>
  <c r="AM52" i="8" s="1"/>
  <c r="AL53" i="8"/>
  <c r="AM53" i="8" s="1"/>
  <c r="AL54" i="8"/>
  <c r="AM54" i="8" s="1"/>
  <c r="AL55" i="8"/>
  <c r="AM55" i="8" s="1"/>
  <c r="AL57" i="8"/>
  <c r="AM57" i="8" s="1"/>
  <c r="AL58" i="8"/>
  <c r="AM58" i="8" s="1"/>
  <c r="AL59" i="8"/>
  <c r="AL60" i="8"/>
  <c r="AM60" i="8" s="1"/>
  <c r="AL61" i="8"/>
  <c r="AM61" i="8" s="1"/>
  <c r="AL62" i="8"/>
  <c r="AM62" i="8" s="1"/>
  <c r="AL63" i="8"/>
  <c r="AM63" i="8" s="1"/>
  <c r="AL64" i="8"/>
  <c r="AM64" i="8" s="1"/>
  <c r="AL65" i="8"/>
  <c r="AM65" i="8" s="1"/>
  <c r="AL66" i="8"/>
  <c r="AM66" i="8" s="1"/>
  <c r="AL67" i="8"/>
  <c r="AL68" i="8"/>
  <c r="AM68" i="8" s="1"/>
  <c r="AL69" i="8"/>
  <c r="AM69" i="8" s="1"/>
  <c r="AL70" i="8"/>
  <c r="AM70" i="8" s="1"/>
  <c r="AL71" i="8"/>
  <c r="AM71" i="8" s="1"/>
  <c r="AL72" i="8"/>
  <c r="AM72" i="8" s="1"/>
  <c r="AL73" i="8"/>
  <c r="AM73" i="8" s="1"/>
  <c r="AL74" i="8"/>
  <c r="AM74" i="8" s="1"/>
  <c r="AL75" i="8"/>
  <c r="AL50" i="8"/>
  <c r="AM50" i="8" s="1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AI41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AI36" i="8"/>
  <c r="G70" i="8"/>
  <c r="H70" i="8" s="1"/>
  <c r="G51" i="8"/>
  <c r="G52" i="8"/>
  <c r="G53" i="8"/>
  <c r="G54" i="8"/>
  <c r="H54" i="8" s="1"/>
  <c r="G55" i="8"/>
  <c r="H55" i="8" s="1"/>
  <c r="G56" i="8"/>
  <c r="H56" i="8" s="1"/>
  <c r="G57" i="8"/>
  <c r="H57" i="8" s="1"/>
  <c r="G58" i="8"/>
  <c r="H58" i="8" s="1"/>
  <c r="G59" i="8"/>
  <c r="H59" i="8" s="1"/>
  <c r="G60" i="8"/>
  <c r="H60" i="8" s="1"/>
  <c r="G61" i="8"/>
  <c r="H61" i="8" s="1"/>
  <c r="G62" i="8"/>
  <c r="H62" i="8" s="1"/>
  <c r="G63" i="8"/>
  <c r="H63" i="8" s="1"/>
  <c r="G64" i="8"/>
  <c r="H64" i="8" s="1"/>
  <c r="G65" i="8"/>
  <c r="H65" i="8" s="1"/>
  <c r="G66" i="8"/>
  <c r="H66" i="8" s="1"/>
  <c r="G67" i="8"/>
  <c r="H67" i="8" s="1"/>
  <c r="G68" i="8"/>
  <c r="H68" i="8" s="1"/>
  <c r="G69" i="8"/>
  <c r="H69" i="8" s="1"/>
  <c r="G71" i="8"/>
  <c r="H71" i="8" s="1"/>
  <c r="G72" i="8"/>
  <c r="H72" i="8" s="1"/>
  <c r="G73" i="8"/>
  <c r="H73" i="8" s="1"/>
  <c r="G74" i="8"/>
  <c r="H74" i="8" s="1"/>
  <c r="G75" i="8"/>
  <c r="H75" i="8" s="1"/>
  <c r="H51" i="8"/>
  <c r="H52" i="8"/>
  <c r="H53" i="8"/>
  <c r="G50" i="8"/>
  <c r="H50" i="8" s="1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V41" i="8"/>
  <c r="W41" i="8"/>
  <c r="X41" i="8"/>
  <c r="Y41" i="8"/>
  <c r="Z41" i="8"/>
  <c r="AA41" i="8"/>
  <c r="AB41" i="8"/>
  <c r="AC41" i="8"/>
  <c r="D41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V36" i="8"/>
  <c r="W36" i="8"/>
  <c r="X36" i="8"/>
  <c r="Y36" i="8"/>
  <c r="Z36" i="8"/>
  <c r="AA36" i="8"/>
  <c r="AB36" i="8"/>
  <c r="AC36" i="8"/>
  <c r="D36" i="8"/>
  <c r="CC7" i="7"/>
  <c r="AP93" i="9"/>
  <c r="AQ93" i="9"/>
  <c r="AR93" i="9" s="1"/>
  <c r="AS93" i="9" s="1"/>
  <c r="AP94" i="9"/>
  <c r="AQ94" i="9"/>
  <c r="AP95" i="9"/>
  <c r="AQ95" i="9"/>
  <c r="AR95" i="9" s="1"/>
  <c r="AS95" i="9" s="1"/>
  <c r="AP96" i="9"/>
  <c r="AQ96" i="9"/>
  <c r="AP97" i="9"/>
  <c r="AQ97" i="9"/>
  <c r="AR97" i="9" s="1"/>
  <c r="AS97" i="9" s="1"/>
  <c r="AP98" i="9"/>
  <c r="AQ98" i="9"/>
  <c r="AP99" i="9"/>
  <c r="AQ99" i="9"/>
  <c r="AR99" i="9" s="1"/>
  <c r="AS99" i="9" s="1"/>
  <c r="AP100" i="9"/>
  <c r="AQ100" i="9"/>
  <c r="AP101" i="9"/>
  <c r="AQ101" i="9"/>
  <c r="AR101" i="9" s="1"/>
  <c r="AS101" i="9" s="1"/>
  <c r="AP102" i="9"/>
  <c r="AQ102" i="9"/>
  <c r="AP103" i="9"/>
  <c r="AQ103" i="9"/>
  <c r="AR103" i="9" s="1"/>
  <c r="AS103" i="9" s="1"/>
  <c r="AP104" i="9"/>
  <c r="AQ104" i="9"/>
  <c r="AP105" i="9"/>
  <c r="AQ105" i="9"/>
  <c r="AR105" i="9" s="1"/>
  <c r="AS105" i="9" s="1"/>
  <c r="AQ92" i="9"/>
  <c r="AR92" i="9" s="1"/>
  <c r="AS92" i="9" s="1"/>
  <c r="AP92" i="9"/>
  <c r="AM93" i="9"/>
  <c r="AM94" i="9"/>
  <c r="AM95" i="9"/>
  <c r="AM96" i="9"/>
  <c r="AM97" i="9"/>
  <c r="AM98" i="9"/>
  <c r="AM99" i="9"/>
  <c r="AM100" i="9"/>
  <c r="AM101" i="9"/>
  <c r="AM102" i="9"/>
  <c r="AM103" i="9"/>
  <c r="AM104" i="9"/>
  <c r="AM105" i="9"/>
  <c r="AM92" i="9"/>
  <c r="U78" i="9"/>
  <c r="W78" i="9"/>
  <c r="S78" i="9"/>
  <c r="X68" i="9"/>
  <c r="X69" i="9"/>
  <c r="X70" i="9"/>
  <c r="X71" i="9"/>
  <c r="X72" i="9"/>
  <c r="X73" i="9"/>
  <c r="X74" i="9"/>
  <c r="X75" i="9"/>
  <c r="X76" i="9"/>
  <c r="X77" i="9"/>
  <c r="X67" i="9"/>
  <c r="V68" i="9"/>
  <c r="V69" i="9"/>
  <c r="V70" i="9"/>
  <c r="V71" i="9"/>
  <c r="V72" i="9"/>
  <c r="V73" i="9"/>
  <c r="V74" i="9"/>
  <c r="V75" i="9"/>
  <c r="V76" i="9"/>
  <c r="V77" i="9"/>
  <c r="V67" i="9"/>
  <c r="V78" i="9" s="1"/>
  <c r="T68" i="9"/>
  <c r="T69" i="9"/>
  <c r="T70" i="9"/>
  <c r="T71" i="9"/>
  <c r="T72" i="9"/>
  <c r="T73" i="9"/>
  <c r="T74" i="9"/>
  <c r="T75" i="9"/>
  <c r="T76" i="9"/>
  <c r="T77" i="9"/>
  <c r="T67" i="9"/>
  <c r="D80" i="9"/>
  <c r="D81" i="9" s="1"/>
  <c r="E80" i="9"/>
  <c r="F80" i="9"/>
  <c r="G80" i="9"/>
  <c r="G81" i="9" s="1"/>
  <c r="H80" i="9"/>
  <c r="H81" i="9" s="1"/>
  <c r="I80" i="9"/>
  <c r="J80" i="9"/>
  <c r="K80" i="9"/>
  <c r="K81" i="9" s="1"/>
  <c r="L80" i="9"/>
  <c r="L81" i="9" s="1"/>
  <c r="M80" i="9"/>
  <c r="N80" i="9"/>
  <c r="N81" i="9" s="1"/>
  <c r="C80" i="9"/>
  <c r="D74" i="9"/>
  <c r="D75" i="9" s="1"/>
  <c r="E74" i="9"/>
  <c r="F74" i="9"/>
  <c r="F75" i="9" s="1"/>
  <c r="G74" i="9"/>
  <c r="G75" i="9" s="1"/>
  <c r="H74" i="9"/>
  <c r="H75" i="9" s="1"/>
  <c r="I74" i="9"/>
  <c r="J74" i="9"/>
  <c r="J75" i="9" s="1"/>
  <c r="K74" i="9"/>
  <c r="K75" i="9" s="1"/>
  <c r="L74" i="9"/>
  <c r="L75" i="9" s="1"/>
  <c r="M74" i="9"/>
  <c r="N74" i="9"/>
  <c r="N75" i="9" s="1"/>
  <c r="C74" i="9"/>
  <c r="D64" i="9"/>
  <c r="E64" i="9"/>
  <c r="F64" i="9"/>
  <c r="F65" i="9" s="1"/>
  <c r="G64" i="9"/>
  <c r="G65" i="9" s="1"/>
  <c r="H64" i="9"/>
  <c r="H65" i="9" s="1"/>
  <c r="I64" i="9"/>
  <c r="J64" i="9"/>
  <c r="J65" i="9" s="1"/>
  <c r="K64" i="9"/>
  <c r="K65" i="9" s="1"/>
  <c r="L64" i="9"/>
  <c r="L65" i="9" s="1"/>
  <c r="M64" i="9"/>
  <c r="N64" i="9"/>
  <c r="N65" i="9" s="1"/>
  <c r="C64" i="9"/>
  <c r="U51" i="9"/>
  <c r="W51" i="9"/>
  <c r="S51" i="9"/>
  <c r="X41" i="9"/>
  <c r="X42" i="9"/>
  <c r="X43" i="9"/>
  <c r="X44" i="9"/>
  <c r="X45" i="9"/>
  <c r="X46" i="9"/>
  <c r="X47" i="9"/>
  <c r="X48" i="9"/>
  <c r="X49" i="9"/>
  <c r="X50" i="9"/>
  <c r="V41" i="9"/>
  <c r="V42" i="9"/>
  <c r="V43" i="9"/>
  <c r="V44" i="9"/>
  <c r="V45" i="9"/>
  <c r="V46" i="9"/>
  <c r="V47" i="9"/>
  <c r="V48" i="9"/>
  <c r="V49" i="9"/>
  <c r="V50" i="9"/>
  <c r="T41" i="9"/>
  <c r="T42" i="9"/>
  <c r="T43" i="9"/>
  <c r="T44" i="9"/>
  <c r="T45" i="9"/>
  <c r="T46" i="9"/>
  <c r="T47" i="9"/>
  <c r="T48" i="9"/>
  <c r="T49" i="9"/>
  <c r="T50" i="9"/>
  <c r="X40" i="9"/>
  <c r="V40" i="9"/>
  <c r="T40" i="9"/>
  <c r="D53" i="9"/>
  <c r="E53" i="9"/>
  <c r="F53" i="9"/>
  <c r="G53" i="9"/>
  <c r="G54" i="9" s="1"/>
  <c r="H53" i="9"/>
  <c r="I53" i="9"/>
  <c r="J53" i="9"/>
  <c r="K53" i="9"/>
  <c r="K54" i="9" s="1"/>
  <c r="L53" i="9"/>
  <c r="M53" i="9"/>
  <c r="N53" i="9"/>
  <c r="C53" i="9"/>
  <c r="D47" i="9"/>
  <c r="E47" i="9"/>
  <c r="F47" i="9"/>
  <c r="G47" i="9"/>
  <c r="G48" i="9" s="1"/>
  <c r="H47" i="9"/>
  <c r="I47" i="9"/>
  <c r="J47" i="9"/>
  <c r="K47" i="9"/>
  <c r="K48" i="9" s="1"/>
  <c r="L47" i="9"/>
  <c r="M47" i="9"/>
  <c r="N47" i="9"/>
  <c r="C47" i="9"/>
  <c r="D37" i="9"/>
  <c r="E37" i="9"/>
  <c r="F37" i="9"/>
  <c r="G37" i="9"/>
  <c r="G38" i="9" s="1"/>
  <c r="H37" i="9"/>
  <c r="I37" i="9"/>
  <c r="J37" i="9"/>
  <c r="K37" i="9"/>
  <c r="K38" i="9" s="1"/>
  <c r="L37" i="9"/>
  <c r="M37" i="9"/>
  <c r="N37" i="9"/>
  <c r="C37" i="9"/>
  <c r="C9" i="9"/>
  <c r="W24" i="9"/>
  <c r="U24" i="9"/>
  <c r="S24" i="9"/>
  <c r="X14" i="9"/>
  <c r="X15" i="9"/>
  <c r="X16" i="9"/>
  <c r="X17" i="9"/>
  <c r="X18" i="9"/>
  <c r="X19" i="9"/>
  <c r="X20" i="9"/>
  <c r="X21" i="9"/>
  <c r="X22" i="9"/>
  <c r="X23" i="9"/>
  <c r="X13" i="9"/>
  <c r="V14" i="9"/>
  <c r="V15" i="9"/>
  <c r="V16" i="9"/>
  <c r="V17" i="9"/>
  <c r="V18" i="9"/>
  <c r="V19" i="9"/>
  <c r="V20" i="9"/>
  <c r="V21" i="9"/>
  <c r="V22" i="9"/>
  <c r="V23" i="9"/>
  <c r="V13" i="9"/>
  <c r="T14" i="9"/>
  <c r="T15" i="9"/>
  <c r="T16" i="9"/>
  <c r="T17" i="9"/>
  <c r="T18" i="9"/>
  <c r="T19" i="9"/>
  <c r="T20" i="9"/>
  <c r="T21" i="9"/>
  <c r="T22" i="9"/>
  <c r="T23" i="9"/>
  <c r="T13" i="9"/>
  <c r="D25" i="9"/>
  <c r="E25" i="9"/>
  <c r="F25" i="9"/>
  <c r="G25" i="9"/>
  <c r="H25" i="9"/>
  <c r="I25" i="9"/>
  <c r="J25" i="9"/>
  <c r="K25" i="9"/>
  <c r="L25" i="9"/>
  <c r="M25" i="9"/>
  <c r="N25" i="9"/>
  <c r="C25" i="9"/>
  <c r="D19" i="9"/>
  <c r="E19" i="9"/>
  <c r="F19" i="9"/>
  <c r="G19" i="9"/>
  <c r="H19" i="9"/>
  <c r="I19" i="9"/>
  <c r="J19" i="9"/>
  <c r="K19" i="9"/>
  <c r="L19" i="9"/>
  <c r="M19" i="9"/>
  <c r="N19" i="9"/>
  <c r="C19" i="9"/>
  <c r="D9" i="9"/>
  <c r="E9" i="9"/>
  <c r="F9" i="9"/>
  <c r="G9" i="9"/>
  <c r="H9" i="9"/>
  <c r="I9" i="9"/>
  <c r="J9" i="9"/>
  <c r="K9" i="9"/>
  <c r="L9" i="9"/>
  <c r="M9" i="9"/>
  <c r="N9" i="9"/>
  <c r="CD13" i="7"/>
  <c r="CD12" i="7"/>
  <c r="CC12" i="7"/>
  <c r="CD11" i="7"/>
  <c r="CD10" i="7"/>
  <c r="CD9" i="7"/>
  <c r="CD8" i="7"/>
  <c r="CD7" i="7"/>
  <c r="CK14" i="7"/>
  <c r="CJ14" i="7"/>
  <c r="CK10" i="7"/>
  <c r="CJ10" i="7"/>
  <c r="CM11" i="7"/>
  <c r="CK13" i="7"/>
  <c r="CJ13" i="7"/>
  <c r="CK12" i="7"/>
  <c r="CJ12" i="7"/>
  <c r="CK11" i="7"/>
  <c r="CJ11" i="7"/>
  <c r="CK9" i="7"/>
  <c r="CJ9" i="7"/>
  <c r="CK8" i="7"/>
  <c r="CJ8" i="7"/>
  <c r="CK7" i="7"/>
  <c r="CJ7" i="7"/>
  <c r="CC13" i="7"/>
  <c r="CC11" i="7"/>
  <c r="CC10" i="7"/>
  <c r="CC9" i="7"/>
  <c r="CC8" i="7"/>
  <c r="AF12" i="6"/>
  <c r="AF11" i="6"/>
  <c r="AF10" i="6"/>
  <c r="AF9" i="6"/>
  <c r="AF8" i="6"/>
  <c r="AF7" i="6"/>
  <c r="AF6" i="6"/>
  <c r="T11" i="6"/>
  <c r="T12" i="6"/>
  <c r="T8" i="6"/>
  <c r="T9" i="6"/>
  <c r="T7" i="6"/>
  <c r="T6" i="6"/>
  <c r="H12" i="6"/>
  <c r="H11" i="6"/>
  <c r="H10" i="6"/>
  <c r="H9" i="6"/>
  <c r="H8" i="6"/>
  <c r="H7" i="6"/>
  <c r="H6" i="6"/>
  <c r="T10" i="6"/>
  <c r="D54" i="9" l="1"/>
  <c r="D65" i="9"/>
  <c r="T78" i="9"/>
  <c r="J81" i="9"/>
  <c r="F81" i="9"/>
  <c r="D48" i="9"/>
  <c r="M38" i="9"/>
  <c r="I38" i="9"/>
  <c r="E38" i="9"/>
  <c r="M48" i="9"/>
  <c r="I48" i="9"/>
  <c r="E48" i="9"/>
  <c r="M54" i="9"/>
  <c r="I54" i="9"/>
  <c r="E54" i="9"/>
  <c r="M65" i="9"/>
  <c r="I65" i="9"/>
  <c r="E65" i="9"/>
  <c r="M75" i="9"/>
  <c r="I75" i="9"/>
  <c r="E75" i="9"/>
  <c r="M81" i="9"/>
  <c r="I81" i="9"/>
  <c r="E81" i="9"/>
  <c r="X78" i="9"/>
  <c r="AR104" i="9"/>
  <c r="AS104" i="9" s="1"/>
  <c r="AR102" i="9"/>
  <c r="AS102" i="9" s="1"/>
  <c r="AR100" i="9"/>
  <c r="AS100" i="9" s="1"/>
  <c r="AR98" i="9"/>
  <c r="AS98" i="9" s="1"/>
  <c r="AR96" i="9"/>
  <c r="AS96" i="9" s="1"/>
  <c r="AR94" i="9"/>
  <c r="AS94" i="9" s="1"/>
  <c r="N38" i="9"/>
  <c r="J38" i="9"/>
  <c r="F38" i="9"/>
  <c r="N48" i="9"/>
  <c r="J48" i="9"/>
  <c r="F48" i="9"/>
  <c r="N54" i="9"/>
  <c r="J54" i="9"/>
  <c r="F54" i="9"/>
  <c r="V51" i="9"/>
  <c r="X51" i="9"/>
  <c r="T51" i="9"/>
  <c r="L38" i="9"/>
  <c r="H38" i="9"/>
  <c r="D38" i="9"/>
  <c r="L48" i="9"/>
  <c r="H48" i="9"/>
  <c r="L54" i="9"/>
  <c r="H54" i="9"/>
  <c r="N20" i="9"/>
  <c r="J20" i="9"/>
  <c r="F20" i="9"/>
  <c r="N26" i="9"/>
  <c r="J26" i="9"/>
  <c r="F26" i="9"/>
  <c r="V24" i="9"/>
  <c r="M26" i="9"/>
  <c r="I26" i="9"/>
  <c r="E26" i="9"/>
  <c r="T24" i="9"/>
  <c r="X24" i="9"/>
  <c r="K26" i="9"/>
  <c r="G26" i="9"/>
  <c r="L26" i="9"/>
  <c r="H26" i="9"/>
  <c r="D26" i="9"/>
  <c r="K20" i="9"/>
  <c r="G20" i="9"/>
  <c r="M20" i="9"/>
  <c r="I20" i="9"/>
  <c r="E20" i="9"/>
  <c r="L20" i="9"/>
  <c r="H20" i="9"/>
  <c r="D20" i="9"/>
  <c r="K10" i="9"/>
  <c r="G10" i="9"/>
  <c r="L10" i="9"/>
  <c r="H10" i="9"/>
  <c r="D10" i="9"/>
  <c r="N10" i="9"/>
  <c r="J10" i="9"/>
  <c r="F10" i="9"/>
  <c r="M10" i="9"/>
  <c r="I10" i="9"/>
  <c r="E10" i="9"/>
  <c r="CD14" i="7"/>
  <c r="CC14" i="7"/>
  <c r="AF13" i="6"/>
  <c r="AG7" i="6" s="1"/>
  <c r="T13" i="6"/>
  <c r="U7" i="6" s="1"/>
  <c r="H13" i="6"/>
  <c r="I9" i="6" s="1"/>
  <c r="AG8" i="6" l="1"/>
  <c r="AG11" i="6"/>
  <c r="AG9" i="6"/>
  <c r="AG13" i="6"/>
  <c r="AG12" i="6"/>
  <c r="AG10" i="6"/>
  <c r="AG6" i="6"/>
  <c r="U6" i="6"/>
  <c r="U9" i="6"/>
  <c r="U10" i="6"/>
  <c r="U11" i="6"/>
  <c r="U8" i="6"/>
  <c r="U12" i="6"/>
  <c r="I6" i="6"/>
  <c r="I10" i="6"/>
  <c r="I7" i="6"/>
  <c r="I11" i="6"/>
  <c r="I8" i="6"/>
  <c r="I12" i="6"/>
  <c r="U13" i="6" l="1"/>
  <c r="I13" i="6"/>
</calcChain>
</file>

<file path=xl/sharedStrings.xml><?xml version="1.0" encoding="utf-8"?>
<sst xmlns="http://schemas.openxmlformats.org/spreadsheetml/2006/main" count="3893" uniqueCount="355">
  <si>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</si>
  <si>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</si>
  <si>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</si>
  <si>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</si>
  <si>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</si>
  <si>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</si>
  <si>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</si>
  <si>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</si>
  <si>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</si>
  <si>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</si>
  <si>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</si>
  <si>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</si>
  <si>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</si>
  <si>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</si>
  <si>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</si>
  <si>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</si>
  <si>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</si>
  <si>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</si>
  <si>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</si>
  <si>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</si>
  <si>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</si>
  <si>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</si>
  <si>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</si>
  <si>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</si>
  <si>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</si>
  <si>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</si>
  <si>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</si>
  <si>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</si>
  <si>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</si>
  <si>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</si>
  <si>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</si>
  <si>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</si>
  <si>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</si>
  <si>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</si>
  <si>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</si>
  <si>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</si>
  <si>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</si>
  <si>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</si>
  <si>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</si>
  <si>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</si>
  <si>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</si>
  <si>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</si>
  <si>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</si>
  <si>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</si>
  <si>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</si>
  <si>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</si>
  <si>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</si>
  <si>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</si>
  <si>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</si>
  <si>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RAW DATA PASSWORD: raw123</t>
  </si>
  <si>
    <t>Based on the latest  month's data, identify the contribution of different broader categories towards the CPI basket</t>
  </si>
  <si>
    <t>a.</t>
  </si>
  <si>
    <t>Which broader category has the highest contribution towards CPI calculation</t>
  </si>
  <si>
    <t>b.</t>
  </si>
  <si>
    <t>OBJECTIVE</t>
  </si>
  <si>
    <t>contribution is calculated by evaluating the underlying index values for broader category and should and add to 100% when contribution from different broader categories are added</t>
  </si>
  <si>
    <t>Grand Total</t>
  </si>
  <si>
    <t>SAMPLE SIZING</t>
  </si>
  <si>
    <t>Sample is Good</t>
  </si>
  <si>
    <t>NO cleaning is required</t>
  </si>
  <si>
    <t>#</t>
  </si>
  <si>
    <t>% of Total</t>
  </si>
  <si>
    <t>YEAR</t>
  </si>
  <si>
    <t>MONTH</t>
  </si>
  <si>
    <t>CEREALS &amp; P</t>
  </si>
  <si>
    <t>MEAT AND FISH</t>
  </si>
  <si>
    <t>EGG</t>
  </si>
  <si>
    <t>MILK &amp; P</t>
  </si>
  <si>
    <t>OILS &amp; FATS</t>
  </si>
  <si>
    <t>FRUITS</t>
  </si>
  <si>
    <t>VEGETABLES</t>
  </si>
  <si>
    <t>PULSES &amp; P</t>
  </si>
  <si>
    <t>SUGAR &amp; CONF</t>
  </si>
  <si>
    <t>SPICES</t>
  </si>
  <si>
    <t>NON-ALCOHOLIC BEV.</t>
  </si>
  <si>
    <t xml:space="preserve">PRE MEALS, SNACKS, SWEETS </t>
  </si>
  <si>
    <t>FOOD &amp; BEV.</t>
  </si>
  <si>
    <t>PAN, TOBACCO &amp; INTOXICANT</t>
  </si>
  <si>
    <t>CLOTHING</t>
  </si>
  <si>
    <t>FOOTWEAR</t>
  </si>
  <si>
    <t>CLOTHING &amp; FOOTWEAR</t>
  </si>
  <si>
    <t>HOUSING</t>
  </si>
  <si>
    <t>FUEL AND LIGHT</t>
  </si>
  <si>
    <t>HOUSEHOLD GOODS &amp; SER</t>
  </si>
  <si>
    <t>HEALTH</t>
  </si>
  <si>
    <t>TRANSPORT &amp; COMM</t>
  </si>
  <si>
    <t>RECREATION &amp; AMUSE</t>
  </si>
  <si>
    <t>EDUCATION</t>
  </si>
  <si>
    <t>PERSONAL CARE AND EFFECTS</t>
  </si>
  <si>
    <t>MISCELLANEOUS</t>
  </si>
  <si>
    <t>GENERAL INDEX</t>
  </si>
  <si>
    <t>3 NA</t>
  </si>
  <si>
    <t>6 NA</t>
  </si>
  <si>
    <t>122 NA ,  - 4</t>
  </si>
  <si>
    <t>Rural Sector, May 2023</t>
  </si>
  <si>
    <t>Category</t>
  </si>
  <si>
    <t>Index</t>
  </si>
  <si>
    <t>Fashion</t>
  </si>
  <si>
    <t>Major bills</t>
  </si>
  <si>
    <t>Health and Education</t>
  </si>
  <si>
    <t>Non-Veg</t>
  </si>
  <si>
    <t>Broader category</t>
  </si>
  <si>
    <t>SUM</t>
  </si>
  <si>
    <t>% TOTAL</t>
  </si>
  <si>
    <t>TOTAL</t>
  </si>
  <si>
    <t>Urban Sector, May 2023</t>
  </si>
  <si>
    <t>Processed food</t>
  </si>
  <si>
    <t>Life Style</t>
  </si>
  <si>
    <t>Rural+Urban Sector, May 2023</t>
  </si>
  <si>
    <t>RURAL+URBAN</t>
  </si>
  <si>
    <t>URBAN</t>
  </si>
  <si>
    <t>RURAL</t>
  </si>
  <si>
    <t>A trend of Y-o-Y increase in CPI (rural+urban) inflation starting 2017 for the entire basket of products combined.</t>
  </si>
  <si>
    <t>Create a graph depicting the growth rate Y-o-Y and identify the year with highest inflation rate.</t>
  </si>
  <si>
    <t>Highlight the reason why the year has the highest inflation ( based on research )</t>
  </si>
  <si>
    <t>January2</t>
  </si>
  <si>
    <t>February3</t>
  </si>
  <si>
    <t>March4</t>
  </si>
  <si>
    <t>April5</t>
  </si>
  <si>
    <t>May6</t>
  </si>
  <si>
    <t>June7</t>
  </si>
  <si>
    <t>July8</t>
  </si>
  <si>
    <t>August9</t>
  </si>
  <si>
    <t>September10</t>
  </si>
  <si>
    <t>October11</t>
  </si>
  <si>
    <t>November12</t>
  </si>
  <si>
    <t>December13</t>
  </si>
  <si>
    <t>January14</t>
  </si>
  <si>
    <t>February15</t>
  </si>
  <si>
    <t>March16</t>
  </si>
  <si>
    <t>May17</t>
  </si>
  <si>
    <t>June18</t>
  </si>
  <si>
    <t>July19</t>
  </si>
  <si>
    <t>August20</t>
  </si>
  <si>
    <t>September21</t>
  </si>
  <si>
    <t>October22</t>
  </si>
  <si>
    <t>November23</t>
  </si>
  <si>
    <t>December24</t>
  </si>
  <si>
    <t>January25</t>
  </si>
  <si>
    <t>February26</t>
  </si>
  <si>
    <t>March27</t>
  </si>
  <si>
    <t>April28</t>
  </si>
  <si>
    <t>May29</t>
  </si>
  <si>
    <t>June30</t>
  </si>
  <si>
    <t>July31</t>
  </si>
  <si>
    <t>August32</t>
  </si>
  <si>
    <t>September33</t>
  </si>
  <si>
    <t>October34</t>
  </si>
  <si>
    <t>November35</t>
  </si>
  <si>
    <t>December36</t>
  </si>
  <si>
    <t>January37</t>
  </si>
  <si>
    <t>February38</t>
  </si>
  <si>
    <t>March39</t>
  </si>
  <si>
    <t>April40</t>
  </si>
  <si>
    <t>May41</t>
  </si>
  <si>
    <t>June42</t>
  </si>
  <si>
    <t>July43</t>
  </si>
  <si>
    <t>August44</t>
  </si>
  <si>
    <t>September45</t>
  </si>
  <si>
    <t>October46</t>
  </si>
  <si>
    <t>November47</t>
  </si>
  <si>
    <t>December48</t>
  </si>
  <si>
    <t>January49</t>
  </si>
  <si>
    <t>February50</t>
  </si>
  <si>
    <t>March51</t>
  </si>
  <si>
    <t>April52</t>
  </si>
  <si>
    <t>May53</t>
  </si>
  <si>
    <t>June54</t>
  </si>
  <si>
    <t>July55</t>
  </si>
  <si>
    <t>August56</t>
  </si>
  <si>
    <t>September57</t>
  </si>
  <si>
    <t>October58</t>
  </si>
  <si>
    <t>November59</t>
  </si>
  <si>
    <t>December60</t>
  </si>
  <si>
    <t>January61</t>
  </si>
  <si>
    <t>February62</t>
  </si>
  <si>
    <t>March63</t>
  </si>
  <si>
    <t>April64</t>
  </si>
  <si>
    <t>May65</t>
  </si>
  <si>
    <t>Y-o-Y ANALYSIS</t>
  </si>
  <si>
    <t>% CHANGE</t>
  </si>
  <si>
    <t>START DATE</t>
  </si>
  <si>
    <t>END DATE</t>
  </si>
  <si>
    <t>INDEX DIFF.</t>
  </si>
  <si>
    <r>
      <t xml:space="preserve">CHANGES OF INDEX DURING </t>
    </r>
    <r>
      <rPr>
        <b/>
        <sz val="11"/>
        <color theme="1"/>
        <rFont val="Calibri"/>
        <family val="2"/>
        <scheme val="minor"/>
      </rPr>
      <t>A SPAN OF YEAR</t>
    </r>
  </si>
  <si>
    <r>
      <t xml:space="preserve">CHANGES OF INDEX DURING </t>
    </r>
    <r>
      <rPr>
        <b/>
        <sz val="11"/>
        <color theme="1"/>
        <rFont val="Calibri"/>
        <family val="2"/>
        <scheme val="minor"/>
      </rPr>
      <t>ALTERNATE YEAR'S</t>
    </r>
  </si>
  <si>
    <t>(Taking an account of Jan-March 2020 &amp; June-August2020)</t>
  </si>
  <si>
    <r>
      <t xml:space="preserve">#IMPUTED DATA FOR </t>
    </r>
    <r>
      <rPr>
        <sz val="11"/>
        <color rgb="FFFF0000"/>
        <rFont val="Calibri"/>
        <family val="2"/>
        <scheme val="minor"/>
      </rPr>
      <t>MAY 2022</t>
    </r>
    <r>
      <rPr>
        <sz val="11"/>
        <color theme="1"/>
        <rFont val="Calibri"/>
        <family val="2"/>
        <scheme val="minor"/>
      </rPr>
      <t xml:space="preserve"> DUE TO COVID</t>
    </r>
  </si>
  <si>
    <t>CATEGORY</t>
  </si>
  <si>
    <t>GI FOR PROCESSED FOOD</t>
  </si>
  <si>
    <t>GI FOR GROCERY</t>
  </si>
  <si>
    <t>GI FOR NON-VEG</t>
  </si>
  <si>
    <t>RURAL M-O-M INFLATION</t>
  </si>
  <si>
    <t>BROADER CATEGORY WISE</t>
  </si>
  <si>
    <t>Present Month - Previous Month</t>
  </si>
  <si>
    <t>DATE RANGE</t>
  </si>
  <si>
    <t>June-July 22</t>
  </si>
  <si>
    <t>July-Aug 22</t>
  </si>
  <si>
    <t>Aug-Sept 22</t>
  </si>
  <si>
    <t>Sept-Oct 22</t>
  </si>
  <si>
    <t>Oct-Nov 22</t>
  </si>
  <si>
    <t>Nov-Dec 22</t>
  </si>
  <si>
    <t>Dec-Jan 22-23</t>
  </si>
  <si>
    <t>Jan-Feb 23</t>
  </si>
  <si>
    <t>Feb-Mar 23</t>
  </si>
  <si>
    <t>Mar-Arp 23</t>
  </si>
  <si>
    <t>Apr-May 23</t>
  </si>
  <si>
    <t>% CHANGE2</t>
  </si>
  <si>
    <t>% CHANGE3</t>
  </si>
  <si>
    <t>% CHANGE1</t>
  </si>
  <si>
    <t>TOTAL AVERAGE</t>
  </si>
  <si>
    <t>INSIGHTS</t>
  </si>
  <si>
    <t>INFLATION</t>
  </si>
  <si>
    <t>HIGHEST</t>
  </si>
  <si>
    <t>LOWEST</t>
  </si>
  <si>
    <t>VALUE</t>
  </si>
  <si>
    <t>VALUE2</t>
  </si>
  <si>
    <t>VALUE3</t>
  </si>
  <si>
    <t>URBAN M-O-M INFLATION</t>
  </si>
  <si>
    <t>RURAL+URBAN M-O-M INFLATION</t>
  </si>
  <si>
    <t>With india's retail inflation reaching a 3-month high of 5.55% in November 2023, largely due to sharp rise in food prices. Analyze the following for 12 months ending May'23</t>
  </si>
  <si>
    <t>investigate tends in the prices of broader food bucket category and evaluate momyh-on-month changes. Highlight month with highest and lowest food inflation.</t>
  </si>
  <si>
    <t>Identify the absolute changes in inflation over the same 12 months period and identify the biggest individual category contributor (only within the broader food category) towards inflation</t>
  </si>
  <si>
    <t xml:space="preserve"> specially focus on categories like healthcare, food, and essential services.</t>
  </si>
  <si>
    <t>Investigate how the onset and progression of the COVID-19 pandemic affected inflation rates in India. Analyze the Impact of key pandemic milestone ( first lockdown) on the CPI inflation %,</t>
  </si>
  <si>
    <r>
      <rPr>
        <b/>
        <sz val="12"/>
        <color theme="1"/>
        <rFont val="Calibri"/>
        <family val="2"/>
        <scheme val="minor"/>
      </rPr>
      <t>Hint :</t>
    </r>
    <r>
      <rPr>
        <sz val="11"/>
        <color theme="1"/>
        <rFont val="Calibri"/>
        <family val="2"/>
        <scheme val="minor"/>
      </rPr>
      <t xml:space="preserve"> you can consider Mar 20 as the onset of covid, and can compare the inflation trend before and after Mar 20 to see if there is a change in inflation % before and after.</t>
    </r>
  </si>
  <si>
    <t>Rural2</t>
  </si>
  <si>
    <t>Urban3</t>
  </si>
  <si>
    <t>Rural+Urban4</t>
  </si>
  <si>
    <t>Rural5</t>
  </si>
  <si>
    <t>Urban6</t>
  </si>
  <si>
    <t>Rural+Urban7</t>
  </si>
  <si>
    <t>Rural8</t>
  </si>
  <si>
    <t>Urban9</t>
  </si>
  <si>
    <t>Rural+Urban10</t>
  </si>
  <si>
    <t>Rural11</t>
  </si>
  <si>
    <t>Urban12</t>
  </si>
  <si>
    <t>Rural+Urban13</t>
  </si>
  <si>
    <t>Rural14</t>
  </si>
  <si>
    <t>Urban15</t>
  </si>
  <si>
    <t>Rural+Urban16</t>
  </si>
  <si>
    <t>Rural17</t>
  </si>
  <si>
    <t>Urban18</t>
  </si>
  <si>
    <t>Rural+Urban19</t>
  </si>
  <si>
    <t>Rural20</t>
  </si>
  <si>
    <t>Urban21</t>
  </si>
  <si>
    <t>Rural+Urban22</t>
  </si>
  <si>
    <t>Rural23</t>
  </si>
  <si>
    <t>Urban24</t>
  </si>
  <si>
    <t>Rural+Urban25</t>
  </si>
  <si>
    <t>Rural26</t>
  </si>
  <si>
    <t>Urban27</t>
  </si>
  <si>
    <t>Rural+Urban28</t>
  </si>
  <si>
    <t>Rural29</t>
  </si>
  <si>
    <t>Urban30</t>
  </si>
  <si>
    <t>Rural+Urban31</t>
  </si>
  <si>
    <t>Rural32</t>
  </si>
  <si>
    <t>Urban33</t>
  </si>
  <si>
    <t>Rural+Urban34</t>
  </si>
  <si>
    <t>GI</t>
  </si>
  <si>
    <t>JUN22-MAY23</t>
  </si>
  <si>
    <t>TO MAY 2023</t>
  </si>
  <si>
    <t>FROM JUNE 2022</t>
  </si>
  <si>
    <t>Y-O-Y INFLATION INDICATOR</t>
  </si>
  <si>
    <t>CATEGORY WISE WITHIN BROADER FOOD CATEGORY</t>
  </si>
  <si>
    <t>FOOD CATEGORY</t>
  </si>
  <si>
    <t>COVID-19</t>
  </si>
  <si>
    <t>APRIL-MAY</t>
  </si>
  <si>
    <t>Investigate how the onset and progression of the COVID-19 pandemic affected inflation rates in India.</t>
  </si>
  <si>
    <t>PROBLEM STATEMENT 4</t>
  </si>
  <si>
    <t>Grocery</t>
  </si>
  <si>
    <t>APRIL-MAY 2020</t>
  </si>
  <si>
    <t>GI BEFORE COVID</t>
  </si>
  <si>
    <t>GI AFTER COVID</t>
  </si>
  <si>
    <t>M-O-M ANALYSIS</t>
  </si>
  <si>
    <t>FOOD</t>
  </si>
  <si>
    <t>ESSENTIAL</t>
  </si>
  <si>
    <t>SUB CATEGORY</t>
  </si>
  <si>
    <t>SUB CATEGORY2</t>
  </si>
  <si>
    <t>SUB CATEGORY3</t>
  </si>
  <si>
    <t>SUB CATEGORY4</t>
  </si>
  <si>
    <t>INFLATION CHANGE</t>
  </si>
  <si>
    <t>INSIGHTS RURAL+URBAN</t>
  </si>
  <si>
    <t>INSIGHTS RURAL</t>
  </si>
  <si>
    <t>INSIGHTS URBAN</t>
  </si>
  <si>
    <t xml:space="preserve">V </t>
  </si>
  <si>
    <t>https://ppac.gov.in/import-export</t>
  </si>
  <si>
    <t>Data Source:</t>
  </si>
  <si>
    <t>NOTE:</t>
  </si>
  <si>
    <t>Data used here is available for (2022-2023) , (2023-2024)</t>
  </si>
  <si>
    <t>2023-24</t>
  </si>
  <si>
    <t>(` Crore)</t>
  </si>
  <si>
    <t>Import/Export of Crude oil and Petroleum Products</t>
  </si>
  <si>
    <t>IMPORT/EXPORT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</si>
  <si>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</si>
  <si>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</si>
  <si>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</si>
  <si>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</si>
  <si>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</si>
  <si>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</si>
  <si>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</si>
  <si>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</si>
  <si>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</si>
  <si>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</si>
  <si>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</si>
  <si>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</si>
  <si>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IMPORT^</t>
  </si>
  <si>
    <t xml:space="preserve"> CRUDE OIL</t>
  </si>
  <si>
    <t>PRODUCTS</t>
  </si>
  <si>
    <t>LPG</t>
  </si>
  <si>
    <t>MS</t>
  </si>
  <si>
    <t>Naphtha</t>
  </si>
  <si>
    <t>ATF</t>
  </si>
  <si>
    <t>SKO</t>
  </si>
  <si>
    <t>HSD</t>
  </si>
  <si>
    <t>LOBS/ Lube oil</t>
  </si>
  <si>
    <t>Fuel Oil</t>
  </si>
  <si>
    <t>Bitumen</t>
  </si>
  <si>
    <t>Petcoke</t>
  </si>
  <si>
    <t>Others&amp;</t>
  </si>
  <si>
    <t>PRODUCT IMPORT*</t>
  </si>
  <si>
    <t>TOTAL IMPORT</t>
  </si>
  <si>
    <t xml:space="preserve"> PRODUCT EXPORT @</t>
  </si>
  <si>
    <t>MS!</t>
  </si>
  <si>
    <t>Naphtha$</t>
  </si>
  <si>
    <t>ATF#</t>
  </si>
  <si>
    <t>LDO</t>
  </si>
  <si>
    <t>LOBS/ Lube Oil</t>
  </si>
  <si>
    <t>Petcoke / CBFS</t>
  </si>
  <si>
    <t>Others%</t>
  </si>
  <si>
    <t>TOTAL  PRODUCT EXPORT</t>
  </si>
  <si>
    <t>NET IMPORT</t>
  </si>
  <si>
    <t>Price range</t>
  </si>
  <si>
    <t>CORREL</t>
  </si>
  <si>
    <t>Non-Veg2</t>
  </si>
  <si>
    <t>Grocery3</t>
  </si>
  <si>
    <t>Processed food4</t>
  </si>
  <si>
    <t>Non-Veg5</t>
  </si>
  <si>
    <t>Grocery6</t>
  </si>
  <si>
    <t>Processed food7</t>
  </si>
  <si>
    <t>Date range</t>
  </si>
  <si>
    <t># Taking year span from JAN-DEC</t>
  </si>
  <si>
    <t># Taking year span from JAN-MAY</t>
  </si>
  <si>
    <t>HIGEST FLUCTUATION</t>
  </si>
  <si>
    <t>LOWEST FLUCTUATION</t>
  </si>
  <si>
    <t>DEC 2019- JAN 2019</t>
  </si>
  <si>
    <t>DEC 2018- JAN 2018</t>
  </si>
  <si>
    <t>JUN 2021-MAY 2022</t>
  </si>
  <si>
    <t>JUN 2018- MAY 2019</t>
  </si>
  <si>
    <t>FOR THE PURPOSE OF THIS ANALYSIS, FOCUS ONLY ON THE IMPORTED OIL PRICE FLUCTUATIONS FOR YEARS 2021 TO 2023(MONTH-ON-MONTH).</t>
  </si>
  <si>
    <t xml:space="preserve">IDENTIFY TRENDS IN OIL PRICE CHANGE WITH CHANGE IN INFLATION PRICES OF ALL THE CATEGORIES AND IDENTIFY CATEGORY WHOSE INFLATION PRICES STRONGLY CHANGES WITH FLUCTUATION IN IMPORTED OIL PRICE.   </t>
  </si>
  <si>
    <t xml:space="preserve">INVESTIGATE HOW MAJOR GLOBAL ECONOMICS EVENTS(LIKE IMPORTED CRUDE OIL PRICE FLUCTUATIONS) HAVE INFLUENCED INDIA'S INFLATION. THIS CAN BE CONCLUDED AN </t>
  </si>
  <si>
    <t>ANALYSIS OF IMPORTED GOODS AND THEIR PRICE TRENDS.</t>
  </si>
  <si>
    <t>NON-VEG</t>
  </si>
  <si>
    <t>CRUDE OIL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</si>
</sst>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4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i/>
      <sz val="18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1"/>
      <name val="Times New Roman"/>
      <family val="1"/>
    </font>
    <font>
      <sz val="12"/>
      <name val="Arial"/>
      <family val="2"/>
    </font>
    <font>
      <sz val="14"/>
      <color theme="1"/>
      <name val="Times New Roman"/>
      <family val="1"/>
    </font>
    <font>
      <b/>
      <i/>
      <sz val="11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rgb="FF7F7F7F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0" fontId="37" fillId="0" borderId="0"/>
    <xf numFmtId="0" fontId="41" fillId="0" borderId="0"/>
    <xf numFmtId="0" fontId="37" fillId="0" borderId="0"/>
  </cellStyleXfs>
  <cellXfs count="286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20" fillId="0" borderId="0" xfId="0" applyFont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19" fillId="33" borderId="0" xfId="0" applyFont="1" applyFill="1" applyBorder="1"/>
    <xf numFmtId="0" fontId="0" fillId="33" borderId="0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0" borderId="19" xfId="0" applyFont="1" applyBorder="1"/>
    <xf numFmtId="0" fontId="0" fillId="0" borderId="2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1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0" fillId="34" borderId="0" xfId="0" applyFill="1"/>
    <xf numFmtId="0" fontId="0" fillId="34" borderId="0" xfId="0" applyFill="1" applyAlignment="1">
      <alignment horizontal="center"/>
    </xf>
    <xf numFmtId="0" fontId="1" fillId="14" borderId="0" xfId="23" applyAlignment="1">
      <alignment horizontal="center"/>
    </xf>
    <xf numFmtId="0" fontId="1" fillId="23" borderId="0" xfId="32" applyAlignment="1">
      <alignment horizontal="center"/>
    </xf>
    <xf numFmtId="0" fontId="1" fillId="32" borderId="0" xfId="41" applyAlignment="1">
      <alignment horizontal="center"/>
    </xf>
    <xf numFmtId="0" fontId="1" fillId="28" borderId="0" xfId="37" applyAlignment="1">
      <alignment horizontal="center"/>
    </xf>
    <xf numFmtId="0" fontId="1" fillId="31" borderId="0" xfId="40" applyAlignment="1">
      <alignment horizontal="center"/>
    </xf>
    <xf numFmtId="0" fontId="1" fillId="16" borderId="0" xfId="25" applyAlignment="1">
      <alignment horizontal="center"/>
    </xf>
    <xf numFmtId="0" fontId="23" fillId="36" borderId="4" xfId="9" applyFont="1" applyFill="1" applyAlignment="1">
      <alignment horizontal="center"/>
    </xf>
    <xf numFmtId="0" fontId="1" fillId="18" borderId="0" xfId="27" applyAlignment="1">
      <alignment horizontal="center"/>
    </xf>
    <xf numFmtId="0" fontId="16" fillId="0" borderId="16" xfId="0" applyFont="1" applyBorder="1" applyAlignment="1">
      <alignment horizontal="center"/>
    </xf>
    <xf numFmtId="0" fontId="22" fillId="36" borderId="10" xfId="34" applyFont="1" applyFill="1" applyBorder="1" applyAlignment="1">
      <alignment horizontal="center"/>
    </xf>
    <xf numFmtId="0" fontId="0" fillId="0" borderId="10" xfId="0" applyBorder="1"/>
    <xf numFmtId="9" fontId="0" fillId="0" borderId="10" xfId="42" applyFont="1" applyBorder="1"/>
    <xf numFmtId="0" fontId="1" fillId="31" borderId="0" xfId="40" applyAlignment="1">
      <alignment horizontal="left"/>
    </xf>
    <xf numFmtId="9" fontId="0" fillId="0" borderId="10" xfId="0" applyNumberFormat="1" applyBorder="1"/>
    <xf numFmtId="0" fontId="16" fillId="36" borderId="10" xfId="0" applyFont="1" applyFill="1" applyBorder="1" applyAlignment="1">
      <alignment horizontal="center"/>
    </xf>
    <xf numFmtId="0" fontId="0" fillId="37" borderId="19" xfId="0" applyFont="1" applyFill="1" applyBorder="1"/>
    <xf numFmtId="0" fontId="0" fillId="37" borderId="20" xfId="0" applyFont="1" applyFill="1" applyBorder="1"/>
    <xf numFmtId="0" fontId="1" fillId="31" borderId="0" xfId="40"/>
    <xf numFmtId="0" fontId="16" fillId="0" borderId="10" xfId="0" applyFont="1" applyBorder="1" applyAlignment="1">
      <alignment horizontal="center"/>
    </xf>
    <xf numFmtId="0" fontId="23" fillId="36" borderId="22" xfId="9" applyFont="1" applyFill="1" applyBorder="1" applyAlignment="1">
      <alignment horizontal="center"/>
    </xf>
    <xf numFmtId="0" fontId="1" fillId="16" borderId="23" xfId="25" applyBorder="1" applyAlignment="1">
      <alignment horizontal="center"/>
    </xf>
    <xf numFmtId="0" fontId="1" fillId="14" borderId="23" xfId="23" applyBorder="1" applyAlignment="1">
      <alignment horizontal="center"/>
    </xf>
    <xf numFmtId="0" fontId="1" fillId="18" borderId="23" xfId="27" applyBorder="1" applyAlignment="1">
      <alignment horizontal="center"/>
    </xf>
    <xf numFmtId="0" fontId="1" fillId="23" borderId="23" xfId="32" applyBorder="1" applyAlignment="1">
      <alignment horizontal="center"/>
    </xf>
    <xf numFmtId="0" fontId="1" fillId="32" borderId="23" xfId="41" applyBorder="1" applyAlignment="1">
      <alignment horizontal="center"/>
    </xf>
    <xf numFmtId="0" fontId="1" fillId="28" borderId="23" xfId="37" applyBorder="1" applyAlignment="1">
      <alignment horizontal="center"/>
    </xf>
    <xf numFmtId="0" fontId="1" fillId="31" borderId="24" xfId="40" applyBorder="1" applyAlignment="1">
      <alignment horizontal="center"/>
    </xf>
    <xf numFmtId="0" fontId="24" fillId="36" borderId="10" xfId="9" applyFont="1" applyFill="1" applyBorder="1" applyAlignment="1">
      <alignment horizontal="center"/>
    </xf>
    <xf numFmtId="0" fontId="1" fillId="18" borderId="25" xfId="27" applyBorder="1" applyAlignment="1">
      <alignment horizontal="center"/>
    </xf>
    <xf numFmtId="9" fontId="0" fillId="0" borderId="0" xfId="0" applyNumberFormat="1"/>
    <xf numFmtId="0" fontId="16" fillId="0" borderId="0" xfId="0" applyFont="1" applyAlignment="1">
      <alignment horizontal="center"/>
    </xf>
    <xf numFmtId="0" fontId="1" fillId="22" borderId="0" xfId="31" applyAlignment="1">
      <alignment horizontal="center"/>
    </xf>
    <xf numFmtId="0" fontId="0" fillId="41" borderId="10" xfId="0" applyFill="1" applyBorder="1" applyAlignment="1">
      <alignment horizontal="center"/>
    </xf>
    <xf numFmtId="0" fontId="1" fillId="26" borderId="10" xfId="35" applyBorder="1"/>
    <xf numFmtId="0" fontId="0" fillId="0" borderId="30" xfId="0" applyFont="1" applyBorder="1"/>
    <xf numFmtId="0" fontId="25" fillId="22" borderId="0" xfId="31" applyFont="1" applyAlignment="1">
      <alignment horizontal="center"/>
    </xf>
    <xf numFmtId="0" fontId="16" fillId="32" borderId="0" xfId="41" applyFont="1" applyAlignment="1">
      <alignment horizontal="center"/>
    </xf>
    <xf numFmtId="0" fontId="16" fillId="26" borderId="0" xfId="35" applyFont="1" applyAlignment="1">
      <alignment horizontal="center"/>
    </xf>
    <xf numFmtId="0" fontId="0" fillId="0" borderId="10" xfId="0" applyBorder="1" applyAlignment="1">
      <alignment horizontal="center"/>
    </xf>
    <xf numFmtId="0" fontId="1" fillId="26" borderId="18" xfId="35" applyBorder="1" applyAlignment="1">
      <alignment horizontal="center"/>
    </xf>
    <xf numFmtId="0" fontId="1" fillId="26" borderId="24" xfId="35" applyBorder="1" applyAlignment="1">
      <alignment horizontal="center"/>
    </xf>
    <xf numFmtId="0" fontId="1" fillId="26" borderId="16" xfId="35" applyBorder="1" applyAlignment="1">
      <alignment horizontal="center"/>
    </xf>
    <xf numFmtId="0" fontId="0" fillId="0" borderId="31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21" xfId="42" applyFont="1" applyBorder="1"/>
    <xf numFmtId="9" fontId="0" fillId="0" borderId="0" xfId="42" applyFont="1"/>
    <xf numFmtId="0" fontId="0" fillId="0" borderId="31" xfId="0" applyNumberFormat="1" applyBorder="1"/>
    <xf numFmtId="0" fontId="0" fillId="0" borderId="27" xfId="0" applyBorder="1" applyAlignment="1">
      <alignment horizontal="center"/>
    </xf>
    <xf numFmtId="0" fontId="7" fillId="3" borderId="10" xfId="7" applyBorder="1"/>
    <xf numFmtId="0" fontId="7" fillId="3" borderId="10" xfId="7" applyNumberFormat="1" applyBorder="1"/>
    <xf numFmtId="9" fontId="0" fillId="0" borderId="11" xfId="42" applyFont="1" applyBorder="1"/>
    <xf numFmtId="9" fontId="7" fillId="3" borderId="21" xfId="42" applyFont="1" applyFill="1" applyBorder="1"/>
    <xf numFmtId="9" fontId="0" fillId="0" borderId="11" xfId="0" applyNumberFormat="1" applyBorder="1"/>
    <xf numFmtId="0" fontId="0" fillId="42" borderId="10" xfId="0" applyFill="1" applyBorder="1" applyAlignment="1">
      <alignment horizontal="center"/>
    </xf>
    <xf numFmtId="17" fontId="0" fillId="0" borderId="31" xfId="0" applyNumberFormat="1" applyBorder="1"/>
    <xf numFmtId="17" fontId="0" fillId="0" borderId="10" xfId="0" applyNumberFormat="1" applyBorder="1"/>
    <xf numFmtId="17" fontId="7" fillId="3" borderId="10" xfId="7" applyNumberFormat="1" applyBorder="1"/>
    <xf numFmtId="17" fontId="7" fillId="3" borderId="27" xfId="7" applyNumberFormat="1" applyBorder="1"/>
    <xf numFmtId="17" fontId="0" fillId="0" borderId="27" xfId="0" applyNumberFormat="1" applyBorder="1"/>
    <xf numFmtId="17" fontId="0" fillId="0" borderId="13" xfId="0" applyNumberFormat="1" applyBorder="1"/>
    <xf numFmtId="2" fontId="0" fillId="0" borderId="0" xfId="0" applyNumberFormat="1"/>
    <xf numFmtId="0" fontId="7" fillId="3" borderId="0" xfId="7"/>
    <xf numFmtId="0" fontId="1" fillId="30" borderId="10" xfId="39" applyBorder="1" applyAlignment="1">
      <alignment horizontal="center"/>
    </xf>
    <xf numFmtId="0" fontId="7" fillId="3" borderId="0" xfId="7" applyAlignment="1">
      <alignment horizontal="center"/>
    </xf>
    <xf numFmtId="0" fontId="1" fillId="22" borderId="10" xfId="31" applyBorder="1" applyAlignment="1">
      <alignment horizontal="center"/>
    </xf>
    <xf numFmtId="0" fontId="1" fillId="43" borderId="10" xfId="31" applyFill="1" applyBorder="1" applyAlignment="1">
      <alignment horizontal="center"/>
    </xf>
    <xf numFmtId="0" fontId="0" fillId="43" borderId="10" xfId="0" applyFill="1" applyBorder="1"/>
    <xf numFmtId="0" fontId="0" fillId="0" borderId="34" xfId="0" applyFont="1" applyFill="1" applyBorder="1"/>
    <xf numFmtId="0" fontId="0" fillId="0" borderId="35" xfId="0" applyFont="1" applyFill="1" applyBorder="1"/>
    <xf numFmtId="0" fontId="0" fillId="0" borderId="36" xfId="0" applyFont="1" applyFill="1" applyBorder="1"/>
    <xf numFmtId="0" fontId="0" fillId="0" borderId="37" xfId="0" applyFont="1" applyBorder="1"/>
    <xf numFmtId="0" fontId="0" fillId="0" borderId="38" xfId="0" applyFont="1" applyBorder="1"/>
    <xf numFmtId="0" fontId="0" fillId="0" borderId="39" xfId="0" applyFont="1" applyBorder="1"/>
    <xf numFmtId="0" fontId="7" fillId="43" borderId="10" xfId="7" applyFill="1" applyBorder="1" applyAlignment="1">
      <alignment horizontal="center"/>
    </xf>
    <xf numFmtId="0" fontId="16" fillId="43" borderId="10" xfId="0" applyFont="1" applyFill="1" applyBorder="1"/>
    <xf numFmtId="0" fontId="7" fillId="43" borderId="0" xfId="7" applyFill="1" applyBorder="1" applyAlignment="1">
      <alignment horizontal="center"/>
    </xf>
    <xf numFmtId="0" fontId="16" fillId="43" borderId="0" xfId="0" applyFont="1" applyFill="1" applyBorder="1"/>
    <xf numFmtId="0" fontId="1" fillId="43" borderId="0" xfId="31" applyFill="1" applyBorder="1" applyAlignment="1">
      <alignment horizontal="center"/>
    </xf>
    <xf numFmtId="0" fontId="0" fillId="43" borderId="0" xfId="0" applyFill="1" applyBorder="1"/>
    <xf numFmtId="0" fontId="16" fillId="43" borderId="34" xfId="0" applyFont="1" applyFill="1" applyBorder="1"/>
    <xf numFmtId="0" fontId="16" fillId="43" borderId="32" xfId="0" applyFont="1" applyFill="1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0" xfId="42" applyNumberFormat="1" applyFont="1"/>
    <xf numFmtId="0" fontId="0" fillId="0" borderId="0" xfId="0" applyFont="1" applyFill="1" applyBorder="1" applyAlignment="1">
      <alignment horizontal="center"/>
    </xf>
    <xf numFmtId="14" fontId="0" fillId="39" borderId="28" xfId="0" applyNumberFormat="1" applyFont="1" applyFill="1" applyBorder="1"/>
    <xf numFmtId="14" fontId="0" fillId="0" borderId="28" xfId="0" applyNumberFormat="1" applyFont="1" applyBorder="1"/>
    <xf numFmtId="164" fontId="0" fillId="0" borderId="0" xfId="0" applyNumberFormat="1"/>
    <xf numFmtId="0" fontId="16" fillId="0" borderId="0" xfId="0" applyFont="1" applyBorder="1" applyAlignment="1">
      <alignment horizontal="center"/>
    </xf>
    <xf numFmtId="0" fontId="13" fillId="40" borderId="40" xfId="0" applyFont="1" applyFill="1" applyBorder="1" applyAlignment="1">
      <alignment horizontal="center"/>
    </xf>
    <xf numFmtId="0" fontId="25" fillId="34" borderId="10" xfId="0" applyFont="1" applyFill="1" applyBorder="1" applyAlignment="1">
      <alignment horizontal="center"/>
    </xf>
    <xf numFmtId="0" fontId="25" fillId="34" borderId="31" xfId="0" applyFont="1" applyFill="1" applyBorder="1" applyAlignment="1">
      <alignment horizontal="center"/>
    </xf>
    <xf numFmtId="0" fontId="0" fillId="44" borderId="31" xfId="0" applyFill="1" applyBorder="1" applyAlignment="1">
      <alignment horizontal="center"/>
    </xf>
    <xf numFmtId="0" fontId="7" fillId="43" borderId="31" xfId="7" applyFill="1" applyBorder="1" applyAlignment="1">
      <alignment horizontal="center"/>
    </xf>
    <xf numFmtId="0" fontId="0" fillId="45" borderId="0" xfId="0" applyFill="1" applyAlignment="1">
      <alignment horizontal="center"/>
    </xf>
    <xf numFmtId="0" fontId="0" fillId="45" borderId="0" xfId="0" applyFill="1"/>
    <xf numFmtId="10" fontId="0" fillId="0" borderId="0" xfId="42" applyNumberFormat="1" applyFont="1"/>
    <xf numFmtId="0" fontId="1" fillId="30" borderId="31" xfId="39" applyBorder="1" applyAlignment="1">
      <alignment horizontal="center"/>
    </xf>
    <xf numFmtId="0" fontId="0" fillId="46" borderId="31" xfId="0" applyFill="1" applyBorder="1" applyAlignment="1">
      <alignment horizontal="center"/>
    </xf>
    <xf numFmtId="0" fontId="29" fillId="0" borderId="0" xfId="0" applyFont="1"/>
    <xf numFmtId="0" fontId="0" fillId="42" borderId="0" xfId="0" applyFill="1" applyAlignment="1">
      <alignment horizontal="center"/>
    </xf>
    <xf numFmtId="165" fontId="0" fillId="0" borderId="0" xfId="0" applyNumberFormat="1"/>
    <xf numFmtId="9" fontId="0" fillId="0" borderId="0" xfId="42" applyFont="1" applyBorder="1"/>
    <xf numFmtId="0" fontId="16" fillId="0" borderId="0" xfId="0" applyFont="1" applyBorder="1"/>
    <xf numFmtId="0" fontId="31" fillId="0" borderId="0" xfId="0" applyFont="1"/>
    <xf numFmtId="0" fontId="32" fillId="0" borderId="0" xfId="0" applyFont="1"/>
    <xf numFmtId="0" fontId="16" fillId="42" borderId="0" xfId="0" applyFont="1" applyFill="1" applyAlignment="1">
      <alignment horizontal="center"/>
    </xf>
    <xf numFmtId="9" fontId="7" fillId="3" borderId="0" xfId="7" applyNumberFormat="1"/>
    <xf numFmtId="0" fontId="6" fillId="2" borderId="14" xfId="6" applyBorder="1"/>
    <xf numFmtId="9" fontId="6" fillId="2" borderId="15" xfId="6" applyNumberFormat="1" applyBorder="1"/>
    <xf numFmtId="0" fontId="7" fillId="3" borderId="16" xfId="7" applyBorder="1"/>
    <xf numFmtId="9" fontId="7" fillId="3" borderId="18" xfId="7" applyNumberFormat="1" applyBorder="1"/>
    <xf numFmtId="0" fontId="16" fillId="53" borderId="10" xfId="0" applyFont="1" applyFill="1" applyBorder="1" applyAlignment="1">
      <alignment horizontal="center"/>
    </xf>
    <xf numFmtId="0" fontId="7" fillId="3" borderId="10" xfId="7" applyBorder="1" applyAlignment="1">
      <alignment horizontal="center"/>
    </xf>
    <xf numFmtId="0" fontId="6" fillId="2" borderId="10" xfId="6" applyBorder="1" applyAlignment="1">
      <alignment horizontal="center"/>
    </xf>
    <xf numFmtId="0" fontId="0" fillId="52" borderId="10" xfId="0" applyFill="1" applyBorder="1" applyAlignment="1">
      <alignment horizontal="center"/>
    </xf>
    <xf numFmtId="0" fontId="0" fillId="51" borderId="10" xfId="0" applyFill="1" applyBorder="1" applyAlignment="1">
      <alignment horizontal="center"/>
    </xf>
    <xf numFmtId="0" fontId="0" fillId="50" borderId="10" xfId="0" applyFill="1" applyBorder="1" applyAlignment="1">
      <alignment horizontal="center"/>
    </xf>
    <xf numFmtId="0" fontId="0" fillId="49" borderId="10" xfId="0" applyFill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53" borderId="31" xfId="0" applyFont="1" applyFill="1" applyBorder="1" applyAlignment="1">
      <alignment horizontal="center"/>
    </xf>
    <xf numFmtId="0" fontId="7" fillId="3" borderId="31" xfId="7" applyBorder="1" applyAlignment="1">
      <alignment horizontal="center"/>
    </xf>
    <xf numFmtId="0" fontId="0" fillId="42" borderId="31" xfId="0" applyFill="1" applyBorder="1" applyAlignment="1">
      <alignment horizontal="center"/>
    </xf>
    <xf numFmtId="0" fontId="6" fillId="2" borderId="31" xfId="6" applyBorder="1" applyAlignment="1">
      <alignment horizontal="center"/>
    </xf>
    <xf numFmtId="0" fontId="0" fillId="52" borderId="31" xfId="0" applyFill="1" applyBorder="1" applyAlignment="1">
      <alignment horizontal="center"/>
    </xf>
    <xf numFmtId="0" fontId="0" fillId="51" borderId="31" xfId="0" applyFill="1" applyBorder="1" applyAlignment="1">
      <alignment horizontal="center"/>
    </xf>
    <xf numFmtId="0" fontId="0" fillId="50" borderId="31" xfId="0" applyFill="1" applyBorder="1" applyAlignment="1">
      <alignment horizontal="center"/>
    </xf>
    <xf numFmtId="0" fontId="0" fillId="49" borderId="31" xfId="0" applyFill="1" applyBorder="1" applyAlignment="1">
      <alignment horizontal="center"/>
    </xf>
    <xf numFmtId="0" fontId="33" fillId="0" borderId="0" xfId="0" applyFont="1"/>
    <xf numFmtId="0" fontId="16" fillId="55" borderId="0" xfId="0" applyFont="1" applyFill="1"/>
    <xf numFmtId="165" fontId="0" fillId="55" borderId="0" xfId="0" applyNumberFormat="1" applyFont="1" applyFill="1"/>
    <xf numFmtId="165" fontId="0" fillId="55" borderId="0" xfId="0" applyNumberFormat="1" applyFill="1"/>
    <xf numFmtId="165" fontId="7" fillId="3" borderId="0" xfId="7" applyNumberFormat="1"/>
    <xf numFmtId="0" fontId="0" fillId="56" borderId="10" xfId="0" applyFill="1" applyBorder="1" applyAlignment="1">
      <alignment horizontal="center"/>
    </xf>
    <xf numFmtId="165" fontId="0" fillId="0" borderId="10" xfId="0" applyNumberFormat="1" applyBorder="1"/>
    <xf numFmtId="0" fontId="0" fillId="47" borderId="10" xfId="0" applyFont="1" applyFill="1" applyBorder="1"/>
    <xf numFmtId="0" fontId="0" fillId="0" borderId="10" xfId="0" applyFont="1" applyBorder="1"/>
    <xf numFmtId="0" fontId="0" fillId="58" borderId="10" xfId="0" applyFont="1" applyFill="1" applyBorder="1"/>
    <xf numFmtId="0" fontId="16" fillId="55" borderId="10" xfId="0" applyFont="1" applyFill="1" applyBorder="1"/>
    <xf numFmtId="165" fontId="0" fillId="58" borderId="10" xfId="0" applyNumberFormat="1" applyFont="1" applyFill="1" applyBorder="1"/>
    <xf numFmtId="0" fontId="0" fillId="59" borderId="10" xfId="0" applyFont="1" applyFill="1" applyBorder="1"/>
    <xf numFmtId="0" fontId="0" fillId="48" borderId="10" xfId="0" applyFont="1" applyFill="1" applyBorder="1"/>
    <xf numFmtId="0" fontId="0" fillId="52" borderId="10" xfId="0" applyFont="1" applyFill="1" applyBorder="1"/>
    <xf numFmtId="165" fontId="0" fillId="52" borderId="10" xfId="0" applyNumberFormat="1" applyFont="1" applyFill="1" applyBorder="1"/>
    <xf numFmtId="0" fontId="13" fillId="40" borderId="10" xfId="0" applyFont="1" applyFill="1" applyBorder="1" applyAlignment="1">
      <alignment horizontal="center"/>
    </xf>
    <xf numFmtId="0" fontId="6" fillId="2" borderId="10" xfId="6" applyBorder="1"/>
    <xf numFmtId="0" fontId="0" fillId="47" borderId="27" xfId="0" applyFont="1" applyFill="1" applyBorder="1"/>
    <xf numFmtId="0" fontId="0" fillId="0" borderId="27" xfId="0" applyFont="1" applyBorder="1"/>
    <xf numFmtId="0" fontId="0" fillId="47" borderId="21" xfId="0" applyFont="1" applyFill="1" applyBorder="1"/>
    <xf numFmtId="0" fontId="0" fillId="0" borderId="21" xfId="0" applyFont="1" applyBorder="1"/>
    <xf numFmtId="0" fontId="0" fillId="0" borderId="24" xfId="0" applyBorder="1"/>
    <xf numFmtId="0" fontId="0" fillId="52" borderId="13" xfId="0" applyFont="1" applyFill="1" applyBorder="1"/>
    <xf numFmtId="0" fontId="0" fillId="52" borderId="31" xfId="0" applyFont="1" applyFill="1" applyBorder="1"/>
    <xf numFmtId="165" fontId="0" fillId="52" borderId="31" xfId="0" applyNumberFormat="1" applyFont="1" applyFill="1" applyBorder="1"/>
    <xf numFmtId="0" fontId="0" fillId="52" borderId="27" xfId="0" applyFill="1" applyBorder="1"/>
    <xf numFmtId="0" fontId="0" fillId="52" borderId="10" xfId="0" applyFill="1" applyBorder="1"/>
    <xf numFmtId="0" fontId="16" fillId="52" borderId="10" xfId="0" applyFont="1" applyFill="1" applyBorder="1"/>
    <xf numFmtId="0" fontId="16" fillId="52" borderId="31" xfId="0" applyFont="1" applyFill="1" applyBorder="1"/>
    <xf numFmtId="0" fontId="33" fillId="43" borderId="10" xfId="0" applyFont="1" applyFill="1" applyBorder="1"/>
    <xf numFmtId="0" fontId="33" fillId="57" borderId="27" xfId="0" applyFont="1" applyFill="1" applyBorder="1"/>
    <xf numFmtId="0" fontId="33" fillId="57" borderId="10" xfId="0" applyFont="1" applyFill="1" applyBorder="1"/>
    <xf numFmtId="0" fontId="0" fillId="43" borderId="21" xfId="0" applyFill="1" applyBorder="1"/>
    <xf numFmtId="165" fontId="0" fillId="52" borderId="10" xfId="0" applyNumberFormat="1" applyFill="1" applyBorder="1"/>
    <xf numFmtId="0" fontId="34" fillId="0" borderId="42" xfId="0" applyFont="1" applyBorder="1" applyAlignment="1">
      <alignment horizontal="right"/>
    </xf>
    <xf numFmtId="0" fontId="0" fillId="0" borderId="44" xfId="0" applyBorder="1"/>
    <xf numFmtId="0" fontId="34" fillId="0" borderId="45" xfId="0" applyFont="1" applyBorder="1" applyAlignment="1">
      <alignment horizontal="right"/>
    </xf>
    <xf numFmtId="15" fontId="38" fillId="0" borderId="0" xfId="44" applyNumberFormat="1" applyFont="1"/>
    <xf numFmtId="0" fontId="38" fillId="0" borderId="0" xfId="44" applyFont="1"/>
    <xf numFmtId="0" fontId="40" fillId="41" borderId="10" xfId="44" applyFont="1" applyFill="1" applyBorder="1" applyAlignment="1">
      <alignment horizontal="center" vertical="center" wrapText="1"/>
    </xf>
    <xf numFmtId="0" fontId="40" fillId="41" borderId="10" xfId="44" applyFont="1" applyFill="1" applyBorder="1" applyAlignment="1">
      <alignment horizontal="center" vertical="center"/>
    </xf>
    <xf numFmtId="1" fontId="43" fillId="60" borderId="10" xfId="45" applyNumberFormat="1" applyFont="1" applyFill="1" applyBorder="1" applyAlignment="1">
      <alignment horizontal="center"/>
    </xf>
    <xf numFmtId="1" fontId="44" fillId="60" borderId="10" xfId="45" applyNumberFormat="1" applyFont="1" applyFill="1" applyBorder="1" applyAlignment="1">
      <alignment horizontal="right"/>
    </xf>
    <xf numFmtId="1" fontId="45" fillId="60" borderId="10" xfId="45" applyNumberFormat="1" applyFont="1" applyFill="1" applyBorder="1" applyAlignment="1">
      <alignment horizontal="right"/>
    </xf>
    <xf numFmtId="1" fontId="46" fillId="60" borderId="10" xfId="45" applyNumberFormat="1" applyFont="1" applyFill="1" applyBorder="1" applyAlignment="1">
      <alignment horizontal="right"/>
    </xf>
    <xf numFmtId="3" fontId="46" fillId="60" borderId="10" xfId="45" applyNumberFormat="1" applyFont="1" applyFill="1" applyBorder="1" applyAlignment="1">
      <alignment horizontal="right"/>
    </xf>
    <xf numFmtId="1" fontId="45" fillId="33" borderId="10" xfId="44" applyNumberFormat="1" applyFont="1" applyFill="1" applyBorder="1" applyAlignment="1">
      <alignment horizontal="right"/>
    </xf>
    <xf numFmtId="1" fontId="46" fillId="60" borderId="10" xfId="46" applyNumberFormat="1" applyFont="1" applyFill="1" applyBorder="1" applyAlignment="1">
      <alignment horizontal="right"/>
    </xf>
    <xf numFmtId="3" fontId="46" fillId="60" borderId="10" xfId="46" applyNumberFormat="1" applyFont="1" applyFill="1" applyBorder="1" applyAlignment="1">
      <alignment horizontal="right"/>
    </xf>
    <xf numFmtId="0" fontId="36" fillId="54" borderId="41" xfId="43" quotePrefix="1" applyFont="1" applyFill="1" applyBorder="1" applyAlignment="1">
      <alignment horizontal="center"/>
    </xf>
    <xf numFmtId="0" fontId="0" fillId="0" borderId="0" xfId="0"/>
    <xf numFmtId="15" fontId="38" fillId="0" borderId="0" xfId="44" applyNumberFormat="1" applyFont="1"/>
    <xf numFmtId="0" fontId="38" fillId="0" borderId="0" xfId="44" applyFont="1"/>
    <xf numFmtId="0" fontId="40" fillId="41" borderId="10" xfId="44" applyFont="1" applyFill="1" applyBorder="1" applyAlignment="1">
      <alignment horizontal="center" vertical="center" wrapText="1"/>
    </xf>
    <xf numFmtId="0" fontId="40" fillId="41" borderId="10" xfId="44" applyFont="1" applyFill="1" applyBorder="1" applyAlignment="1">
      <alignment horizontal="center" vertical="center"/>
    </xf>
    <xf numFmtId="1" fontId="43" fillId="60" borderId="10" xfId="45" applyNumberFormat="1" applyFont="1" applyFill="1" applyBorder="1" applyAlignment="1">
      <alignment horizontal="center"/>
    </xf>
    <xf numFmtId="1" fontId="42" fillId="60" borderId="10" xfId="45" applyNumberFormat="1" applyFont="1" applyFill="1" applyBorder="1" applyAlignment="1">
      <alignment horizontal="center"/>
    </xf>
    <xf numFmtId="1" fontId="44" fillId="60" borderId="10" xfId="45" applyNumberFormat="1" applyFont="1" applyFill="1" applyBorder="1" applyAlignment="1">
      <alignment horizontal="right"/>
    </xf>
    <xf numFmtId="1" fontId="45" fillId="60" borderId="10" xfId="45" applyNumberFormat="1" applyFont="1" applyFill="1" applyBorder="1" applyAlignment="1">
      <alignment horizontal="right"/>
    </xf>
    <xf numFmtId="1" fontId="46" fillId="60" borderId="10" xfId="45" applyNumberFormat="1" applyFont="1" applyFill="1" applyBorder="1" applyAlignment="1">
      <alignment horizontal="right"/>
    </xf>
    <xf numFmtId="3" fontId="46" fillId="60" borderId="10" xfId="45" applyNumberFormat="1" applyFont="1" applyFill="1" applyBorder="1" applyAlignment="1">
      <alignment horizontal="right"/>
    </xf>
    <xf numFmtId="0" fontId="42" fillId="33" borderId="10" xfId="44" applyFont="1" applyFill="1" applyBorder="1" applyAlignment="1">
      <alignment horizontal="center"/>
    </xf>
    <xf numFmtId="1" fontId="45" fillId="33" borderId="10" xfId="44" applyNumberFormat="1" applyFont="1" applyFill="1" applyBorder="1" applyAlignment="1">
      <alignment horizontal="right"/>
    </xf>
    <xf numFmtId="1" fontId="46" fillId="60" borderId="10" xfId="46" applyNumberFormat="1" applyFont="1" applyFill="1" applyBorder="1" applyAlignment="1">
      <alignment horizontal="right"/>
    </xf>
    <xf numFmtId="3" fontId="46" fillId="60" borderId="10" xfId="46" applyNumberFormat="1" applyFont="1" applyFill="1" applyBorder="1" applyAlignment="1">
      <alignment horizontal="right"/>
    </xf>
    <xf numFmtId="1" fontId="42" fillId="60" borderId="10" xfId="44" applyNumberFormat="1" applyFont="1" applyFill="1" applyBorder="1" applyAlignment="1">
      <alignment horizontal="center"/>
    </xf>
    <xf numFmtId="0" fontId="25" fillId="60" borderId="48" xfId="44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48" xfId="0" applyBorder="1"/>
    <xf numFmtId="1" fontId="0" fillId="0" borderId="0" xfId="0" applyNumberFormat="1" applyBorder="1"/>
    <xf numFmtId="0" fontId="0" fillId="0" borderId="49" xfId="0" applyBorder="1"/>
    <xf numFmtId="0" fontId="0" fillId="33" borderId="12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0" fillId="38" borderId="26" xfId="0" applyFill="1" applyBorder="1" applyAlignment="1">
      <alignment horizontal="center"/>
    </xf>
    <xf numFmtId="0" fontId="0" fillId="38" borderId="27" xfId="0" applyFill="1" applyBorder="1" applyAlignment="1">
      <alignment horizontal="center"/>
    </xf>
    <xf numFmtId="0" fontId="0" fillId="35" borderId="0" xfId="0" applyFill="1" applyAlignment="1">
      <alignment horizontal="center" wrapText="1"/>
    </xf>
    <xf numFmtId="0" fontId="16" fillId="24" borderId="0" xfId="33" applyFont="1" applyAlignment="1">
      <alignment horizontal="center"/>
    </xf>
    <xf numFmtId="0" fontId="1" fillId="24" borderId="0" xfId="33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23" fillId="5" borderId="4" xfId="9" applyFont="1" applyAlignment="1">
      <alignment horizontal="center"/>
    </xf>
    <xf numFmtId="0" fontId="9" fillId="5" borderId="4" xfId="9" applyAlignment="1">
      <alignment horizontal="center"/>
    </xf>
    <xf numFmtId="0" fontId="0" fillId="42" borderId="33" xfId="0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23" fillId="5" borderId="10" xfId="9" applyFont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19" fillId="42" borderId="10" xfId="0" applyFont="1" applyFill="1" applyBorder="1" applyAlignment="1">
      <alignment horizontal="center"/>
    </xf>
    <xf numFmtId="0" fontId="26" fillId="42" borderId="10" xfId="0" applyFont="1" applyFill="1" applyBorder="1" applyAlignment="1">
      <alignment horizontal="center"/>
    </xf>
    <xf numFmtId="0" fontId="13" fillId="40" borderId="0" xfId="0" applyFont="1" applyFill="1" applyBorder="1" applyAlignment="1">
      <alignment horizontal="center"/>
    </xf>
    <xf numFmtId="0" fontId="0" fillId="39" borderId="0" xfId="0" applyFont="1" applyFill="1" applyBorder="1" applyAlignment="1">
      <alignment horizontal="center"/>
    </xf>
    <xf numFmtId="0" fontId="17" fillId="29" borderId="10" xfId="38" applyBorder="1" applyAlignment="1">
      <alignment horizontal="center"/>
    </xf>
    <xf numFmtId="0" fontId="1" fillId="31" borderId="10" xfId="40" applyBorder="1" applyAlignment="1">
      <alignment horizontal="center"/>
    </xf>
    <xf numFmtId="0" fontId="8" fillId="4" borderId="10" xfId="8" applyBorder="1" applyAlignment="1">
      <alignment horizontal="center"/>
    </xf>
    <xf numFmtId="0" fontId="27" fillId="21" borderId="10" xfId="30" applyFont="1" applyBorder="1" applyAlignment="1">
      <alignment horizontal="center"/>
    </xf>
    <xf numFmtId="0" fontId="19" fillId="54" borderId="10" xfId="0" applyFont="1" applyFill="1" applyBorder="1" applyAlignment="1">
      <alignment horizontal="center"/>
    </xf>
    <xf numFmtId="0" fontId="0" fillId="49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4" borderId="21" xfId="8" applyBorder="1" applyAlignment="1">
      <alignment horizontal="center"/>
    </xf>
    <xf numFmtId="0" fontId="8" fillId="4" borderId="26" xfId="8" applyBorder="1" applyAlignment="1">
      <alignment horizontal="center"/>
    </xf>
    <xf numFmtId="0" fontId="8" fillId="4" borderId="27" xfId="8" applyBorder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54" borderId="31" xfId="0" applyFont="1" applyFill="1" applyBorder="1" applyAlignment="1">
      <alignment horizontal="center"/>
    </xf>
    <xf numFmtId="0" fontId="26" fillId="54" borderId="10" xfId="0" applyFont="1" applyFill="1" applyBorder="1" applyAlignment="1">
      <alignment horizontal="center"/>
    </xf>
    <xf numFmtId="0" fontId="39" fillId="0" borderId="0" xfId="43" applyFont="1" applyAlignment="1">
      <alignment horizontal="right"/>
    </xf>
    <xf numFmtId="0" fontId="40" fillId="50" borderId="10" xfId="43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0" fillId="52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61" borderId="10" xfId="0" applyFill="1" applyBorder="1" applyAlignment="1">
      <alignment horizontal="center"/>
    </xf>
    <xf numFmtId="0" fontId="34" fillId="0" borderId="43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0" fillId="62" borderId="10" xfId="0" applyFill="1" applyBorder="1"/>
    <xf numFmtId="9" fontId="6" fillId="2" borderId="10" xfId="6" applyNumberFormat="1" applyBorder="1"/>
    <xf numFmtId="9" fontId="0" fillId="62" borderId="10" xfId="42" applyFont="1" applyFill="1" applyBorder="1"/>
    <xf numFmtId="9" fontId="7" fillId="3" borderId="10" xfId="7" applyNumberFormat="1" applyBorder="1"/>
    <xf numFmtId="0" fontId="16" fillId="62" borderId="10" xfId="0" applyFont="1" applyFill="1" applyBorder="1" applyAlignment="1">
      <alignment horizontal="center"/>
    </xf>
    <xf numFmtId="0" fontId="14" fillId="0" borderId="0" xfId="0" applyFont="1"/>
    <xf numFmtId="0" fontId="7" fillId="3" borderId="10" xfId="7" applyBorder="1" applyAlignment="1">
      <alignment horizontal="center"/>
    </xf>
    <xf numFmtId="0" fontId="6" fillId="2" borderId="10" xfId="6" applyBorder="1" applyAlignment="1">
      <alignment horizontal="center"/>
    </xf>
    <xf numFmtId="0" fontId="6" fillId="2" borderId="10" xfId="6" applyBorder="1" applyAlignment="1">
      <alignment horizontal="left"/>
    </xf>
    <xf numFmtId="0" fontId="0" fillId="49" borderId="21" xfId="0" applyFill="1" applyBorder="1" applyAlignment="1">
      <alignment horizontal="center"/>
    </xf>
    <xf numFmtId="0" fontId="0" fillId="49" borderId="26" xfId="0" applyFill="1" applyBorder="1" applyAlignment="1">
      <alignment horizontal="center"/>
    </xf>
    <xf numFmtId="0" fontId="0" fillId="49" borderId="27" xfId="0" applyFill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 3 5" xfId="45" xr:uid="{23BF5C87-DB0B-412A-8AF4-29F78947FEE5}"/>
    <cellStyle name="Normal 259" xfId="44" xr:uid="{5F22EE29-FA79-4626-8AA8-47854711A55C}"/>
    <cellStyle name="Normal 259 4" xfId="46" xr:uid="{D5A40CE4-6247-4D79-B483-79D42FA485B5}"/>
    <cellStyle name="Normal 4 2" xfId="43" xr:uid="{50918D81-3E95-4D6A-ADED-F263BDCE251B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2">
    <dxf>
      <numFmt numFmtId="1" formatCode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numFmt numFmtId="165" formatCode="0.0"/>
    </dxf>
    <dxf>
      <numFmt numFmtId="165" formatCode="0.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numFmt numFmtId="165" formatCode="0.0"/>
    </dxf>
    <dxf>
      <numFmt numFmtId="165" formatCode="0.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numFmt numFmtId="165" formatCode="0.0"/>
    </dxf>
    <dxf>
      <numFmt numFmtId="165" formatCode="0.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border outline="0">
        <left style="thin">
          <color theme="9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border outline="0">
        <left style="thin">
          <color theme="9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/>
      </border>
    </dxf>
    <dxf>
      <fill>
        <patternFill patternType="solid">
          <fgColor indexed="64"/>
          <bgColor theme="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Rural+Urban Sector, May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&amp; Analysis 1'!$AF$5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&amp; Analysis 1'!$AE$6:$AE$12</c:f>
              <c:strCache>
                <c:ptCount val="7"/>
                <c:pt idx="0">
                  <c:v>Non-Veg</c:v>
                </c:pt>
                <c:pt idx="1">
                  <c:v>Grocery</c:v>
                </c:pt>
                <c:pt idx="2">
                  <c:v>Processed food</c:v>
                </c:pt>
                <c:pt idx="3">
                  <c:v>Fashion</c:v>
                </c:pt>
                <c:pt idx="4">
                  <c:v>Major bills</c:v>
                </c:pt>
                <c:pt idx="5">
                  <c:v>Health and Education</c:v>
                </c:pt>
                <c:pt idx="6">
                  <c:v>Life Style</c:v>
                </c:pt>
              </c:strCache>
            </c:strRef>
          </c:cat>
          <c:val>
            <c:numRef>
              <c:f>'EDA &amp; Analysis 1'!$AF$6:$AF$12</c:f>
              <c:numCache>
                <c:formatCode>General</c:formatCode>
                <c:ptCount val="7"/>
                <c:pt idx="0">
                  <c:v>387.5</c:v>
                </c:pt>
                <c:pt idx="1">
                  <c:v>1372.7</c:v>
                </c:pt>
                <c:pt idx="2">
                  <c:v>747.7</c:v>
                </c:pt>
                <c:pt idx="3">
                  <c:v>553.20000000000005</c:v>
                </c:pt>
                <c:pt idx="4">
                  <c:v>698.40000000000009</c:v>
                </c:pt>
                <c:pt idx="5">
                  <c:v>362.79999999999995</c:v>
                </c:pt>
                <c:pt idx="6">
                  <c:v>532.09999999999991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0-4B73-8099-D882DAB6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82816"/>
        <c:axId val="463781832"/>
      </c:barChart>
      <c:lineChart>
        <c:grouping val="standard"/>
        <c:varyColors val="0"/>
        <c:ser>
          <c:idx val="1"/>
          <c:order val="1"/>
          <c:tx>
            <c:strRef>
              <c:f>'EDA &amp; Analysis 1'!$AG$5</c:f>
              <c:strCache>
                <c:ptCount val="1"/>
                <c:pt idx="0">
                  <c:v>%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'EDA &amp; Analysis 1'!$AE$6:$AE$12</c:f>
              <c:strCache>
                <c:ptCount val="7"/>
                <c:pt idx="0">
                  <c:v>Non-Veg</c:v>
                </c:pt>
                <c:pt idx="1">
                  <c:v>Grocery</c:v>
                </c:pt>
                <c:pt idx="2">
                  <c:v>Processed food</c:v>
                </c:pt>
                <c:pt idx="3">
                  <c:v>Fashion</c:v>
                </c:pt>
                <c:pt idx="4">
                  <c:v>Major bills</c:v>
                </c:pt>
                <c:pt idx="5">
                  <c:v>Health and Education</c:v>
                </c:pt>
                <c:pt idx="6">
                  <c:v>Life Style</c:v>
                </c:pt>
              </c:strCache>
            </c:strRef>
          </c:cat>
          <c:val>
            <c:numRef>
              <c:f>'EDA &amp; Analysis 1'!$AG$6:$AG$12</c:f>
              <c:numCache>
                <c:formatCode>0%</c:formatCode>
                <c:ptCount val="7"/>
                <c:pt idx="0">
                  <c:v>8.3254554829838442E-2</c:v>
                </c:pt>
                <c:pt idx="1">
                  <c:v>0.29492523203850124</c:v>
                </c:pt>
                <c:pt idx="2">
                  <c:v>0.16064369199037473</c:v>
                </c:pt>
                <c:pt idx="3">
                  <c:v>0.11885527672739775</c:v>
                </c:pt>
                <c:pt idx="4">
                  <c:v>0.15005156411137852</c:v>
                </c:pt>
                <c:pt idx="5">
                  <c:v>7.7947748367136471E-2</c:v>
                </c:pt>
                <c:pt idx="6">
                  <c:v>0.11432193193537298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0-4B73-8099-D882DAB6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221016"/>
        <c:axId val="550223968"/>
      </c:lineChart>
      <c:catAx>
        <c:axId val="4637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1832"/>
        <c:crosses val="autoZero"/>
        <c:auto val="1"/>
        <c:lblAlgn val="ctr"/>
        <c:lblOffset val="100"/>
        <c:noMultiLvlLbl val="0"/>
      </c:catAx>
      <c:valAx>
        <c:axId val="46378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2816"/>
        <c:crosses val="autoZero"/>
        <c:crossBetween val="between"/>
      </c:valAx>
      <c:valAx>
        <c:axId val="55022396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1016"/>
        <c:crosses val="max"/>
        <c:crossBetween val="between"/>
      </c:valAx>
      <c:catAx>
        <c:axId val="550221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022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M-O-M ANALYSIS 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0331912709825E-2"/>
          <c:y val="0.1026683909880482"/>
          <c:w val="0.91245971414129168"/>
          <c:h val="0.816677060411658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&amp; Analysis 4'!$D$50:$D$75</c:f>
              <c:strCache>
                <c:ptCount val="26"/>
                <c:pt idx="0">
                  <c:v>Meat and fish</c:v>
                </c:pt>
                <c:pt idx="1">
                  <c:v>Egg</c:v>
                </c:pt>
                <c:pt idx="2">
                  <c:v>Milk and products</c:v>
                </c:pt>
                <c:pt idx="3">
                  <c:v>Cereals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Fuel and light</c:v>
                </c:pt>
                <c:pt idx="18">
                  <c:v>Transport and communication</c:v>
                </c:pt>
                <c:pt idx="19">
                  <c:v>Household goods and services</c:v>
                </c:pt>
                <c:pt idx="20">
                  <c:v>HOUSING</c:v>
                </c:pt>
                <c:pt idx="21">
                  <c:v>Health</c:v>
                </c:pt>
                <c:pt idx="22">
                  <c:v>Education</c:v>
                </c:pt>
                <c:pt idx="23">
                  <c:v>Recreation and amusement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cat>
          <c:val>
            <c:numRef>
              <c:f>'EDA &amp; Analysis 4'!$G$50:$G$75</c:f>
              <c:numCache>
                <c:formatCode>0.0</c:formatCode>
                <c:ptCount val="26"/>
                <c:pt idx="0">
                  <c:v>22.066666666666634</c:v>
                </c:pt>
                <c:pt idx="1">
                  <c:v>-1.5999999999999659</c:v>
                </c:pt>
                <c:pt idx="2">
                  <c:v>2.2666666666666799</c:v>
                </c:pt>
                <c:pt idx="3">
                  <c:v>3.9000000000000057</c:v>
                </c:pt>
                <c:pt idx="4">
                  <c:v>5.7333333333333201</c:v>
                </c:pt>
                <c:pt idx="5">
                  <c:v>2.8666666666666458</c:v>
                </c:pt>
                <c:pt idx="6">
                  <c:v>-13.366666666666674</c:v>
                </c:pt>
                <c:pt idx="7">
                  <c:v>8.5999999999999943</c:v>
                </c:pt>
                <c:pt idx="8">
                  <c:v>0.36666666666667425</c:v>
                </c:pt>
                <c:pt idx="9">
                  <c:v>7.0666666666666913</c:v>
                </c:pt>
                <c:pt idx="10">
                  <c:v>2.5999999999999943</c:v>
                </c:pt>
                <c:pt idx="11">
                  <c:v>2.4000000000000341</c:v>
                </c:pt>
                <c:pt idx="12">
                  <c:v>2.9666666666666686</c:v>
                </c:pt>
                <c:pt idx="13">
                  <c:v>12.400000000000006</c:v>
                </c:pt>
                <c:pt idx="14">
                  <c:v>1.7666666666666515</c:v>
                </c:pt>
                <c:pt idx="15">
                  <c:v>2.2666666666666799</c:v>
                </c:pt>
                <c:pt idx="16">
                  <c:v>1.8666666666666742</c:v>
                </c:pt>
                <c:pt idx="17">
                  <c:v>-6.8333333333333144</c:v>
                </c:pt>
                <c:pt idx="18">
                  <c:v>6.0999999999999943</c:v>
                </c:pt>
                <c:pt idx="19">
                  <c:v>9.9999999999994316E-2</c:v>
                </c:pt>
                <c:pt idx="20">
                  <c:v>0</c:v>
                </c:pt>
                <c:pt idx="21">
                  <c:v>2.2000000000000171</c:v>
                </c:pt>
                <c:pt idx="22">
                  <c:v>0.5</c:v>
                </c:pt>
                <c:pt idx="23">
                  <c:v>2.2999999999999829</c:v>
                </c:pt>
                <c:pt idx="24">
                  <c:v>8.3333333333333428</c:v>
                </c:pt>
                <c:pt idx="25">
                  <c:v>3.7666666666666515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F-4F58-A6F2-5C601F8082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70027632"/>
        <c:axId val="470027960"/>
      </c:barChart>
      <c:catAx>
        <c:axId val="47002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27960"/>
        <c:crosses val="autoZero"/>
        <c:auto val="1"/>
        <c:lblAlgn val="ctr"/>
        <c:lblOffset val="100"/>
        <c:noMultiLvlLbl val="0"/>
      </c:catAx>
      <c:valAx>
        <c:axId val="47002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M-O-M ANALYSIS 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&amp; Analysis 4'!$AI$50:$AI$75</c:f>
              <c:strCache>
                <c:ptCount val="26"/>
                <c:pt idx="0">
                  <c:v>Meat and fish</c:v>
                </c:pt>
                <c:pt idx="1">
                  <c:v>Egg</c:v>
                </c:pt>
                <c:pt idx="2">
                  <c:v>Milk and products</c:v>
                </c:pt>
                <c:pt idx="3">
                  <c:v>Cereals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Transport and communication</c:v>
                </c:pt>
                <c:pt idx="20">
                  <c:v>Household goods and services</c:v>
                </c:pt>
                <c:pt idx="21">
                  <c:v>Health</c:v>
                </c:pt>
                <c:pt idx="22">
                  <c:v>Education</c:v>
                </c:pt>
                <c:pt idx="23">
                  <c:v>Recreation and amusement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cat>
          <c:val>
            <c:numRef>
              <c:f>'EDA &amp; Analysis 4'!$AL$50:$AL$75</c:f>
              <c:numCache>
                <c:formatCode>0.0</c:formatCode>
                <c:ptCount val="26"/>
                <c:pt idx="0">
                  <c:v>29.699999999999989</c:v>
                </c:pt>
                <c:pt idx="1">
                  <c:v>1.5666666666666629</c:v>
                </c:pt>
                <c:pt idx="2">
                  <c:v>3.0333333333333314</c:v>
                </c:pt>
                <c:pt idx="3">
                  <c:v>6.2333333333333485</c:v>
                </c:pt>
                <c:pt idx="4">
                  <c:v>6.0000000000000284</c:v>
                </c:pt>
                <c:pt idx="5">
                  <c:v>9.1000000000000227</c:v>
                </c:pt>
                <c:pt idx="6">
                  <c:v>-7.4000000000000057</c:v>
                </c:pt>
                <c:pt idx="7">
                  <c:v>12.300000000000011</c:v>
                </c:pt>
                <c:pt idx="8">
                  <c:v>1.8666666666666742</c:v>
                </c:pt>
                <c:pt idx="9">
                  <c:v>8.7333333333333485</c:v>
                </c:pt>
                <c:pt idx="10">
                  <c:v>4.4000000000000057</c:v>
                </c:pt>
                <c:pt idx="11">
                  <c:v>3.3666666666666458</c:v>
                </c:pt>
                <c:pt idx="12">
                  <c:v>5.8999999999999773</c:v>
                </c:pt>
                <c:pt idx="13">
                  <c:v>14.833333333333314</c:v>
                </c:pt>
                <c:pt idx="14">
                  <c:v>2.0666666666666629</c:v>
                </c:pt>
                <c:pt idx="15">
                  <c:v>2.6333333333333258</c:v>
                </c:pt>
                <c:pt idx="16">
                  <c:v>2.1666666666666572</c:v>
                </c:pt>
                <c:pt idx="17">
                  <c:v>0.56666666666666288</c:v>
                </c:pt>
                <c:pt idx="18">
                  <c:v>-0.96666666666666856</c:v>
                </c:pt>
                <c:pt idx="19">
                  <c:v>5.5333333333333456</c:v>
                </c:pt>
                <c:pt idx="20">
                  <c:v>1.3333333333333428</c:v>
                </c:pt>
                <c:pt idx="21">
                  <c:v>3.8999999999999773</c:v>
                </c:pt>
                <c:pt idx="22">
                  <c:v>1.2333333333333485</c:v>
                </c:pt>
                <c:pt idx="23">
                  <c:v>5.8000000000000114</c:v>
                </c:pt>
                <c:pt idx="24">
                  <c:v>9.5666666666666345</c:v>
                </c:pt>
                <c:pt idx="25">
                  <c:v>4.4333333333333371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A-4427-B4F3-3804E67C0D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70232416"/>
        <c:axId val="470231104"/>
      </c:barChart>
      <c:catAx>
        <c:axId val="47023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1104"/>
        <c:crosses val="autoZero"/>
        <c:auto val="1"/>
        <c:lblAlgn val="ctr"/>
        <c:lblOffset val="100"/>
        <c:noMultiLvlLbl val="0"/>
      </c:catAx>
      <c:valAx>
        <c:axId val="4702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M-O-M ANALYSIS 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&amp; Analysis 4'!$BN$50:$BN$75</c:f>
              <c:strCache>
                <c:ptCount val="26"/>
                <c:pt idx="0">
                  <c:v>Meat and fish</c:v>
                </c:pt>
                <c:pt idx="1">
                  <c:v>Egg</c:v>
                </c:pt>
                <c:pt idx="2">
                  <c:v>Milk and products</c:v>
                </c:pt>
                <c:pt idx="3">
                  <c:v>Cereals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  <c:pt idx="14">
                  <c:v>Clothing</c:v>
                </c:pt>
                <c:pt idx="15">
                  <c:v>Footwear</c:v>
                </c:pt>
                <c:pt idx="16">
                  <c:v>Clothing and footwear</c:v>
                </c:pt>
                <c:pt idx="17">
                  <c:v>HOUSING</c:v>
                </c:pt>
                <c:pt idx="18">
                  <c:v>Fuel and light</c:v>
                </c:pt>
                <c:pt idx="19">
                  <c:v>Transport and communication</c:v>
                </c:pt>
                <c:pt idx="20">
                  <c:v>Household goods and services</c:v>
                </c:pt>
                <c:pt idx="21">
                  <c:v>Health</c:v>
                </c:pt>
                <c:pt idx="22">
                  <c:v>Education</c:v>
                </c:pt>
                <c:pt idx="23">
                  <c:v>Recreation and amusement</c:v>
                </c:pt>
                <c:pt idx="24">
                  <c:v>Personal care and effects</c:v>
                </c:pt>
                <c:pt idx="25">
                  <c:v>Miscellaneous</c:v>
                </c:pt>
              </c:strCache>
            </c:strRef>
          </c:cat>
          <c:val>
            <c:numRef>
              <c:f>'EDA &amp; Analysis 4'!$BQ$50:$BQ$75</c:f>
              <c:numCache>
                <c:formatCode>0.0</c:formatCode>
                <c:ptCount val="26"/>
                <c:pt idx="0">
                  <c:v>24.800000000000011</c:v>
                </c:pt>
                <c:pt idx="1">
                  <c:v>-0.40000000000000568</c:v>
                </c:pt>
                <c:pt idx="2">
                  <c:v>2.5000000000000284</c:v>
                </c:pt>
                <c:pt idx="3">
                  <c:v>4.6333333333333258</c:v>
                </c:pt>
                <c:pt idx="4">
                  <c:v>5.8333333333333144</c:v>
                </c:pt>
                <c:pt idx="5">
                  <c:v>5.7666666666666515</c:v>
                </c:pt>
                <c:pt idx="6">
                  <c:v>-11.299999999999983</c:v>
                </c:pt>
                <c:pt idx="7">
                  <c:v>9.8666666666666742</c:v>
                </c:pt>
                <c:pt idx="8">
                  <c:v>0.86666666666667425</c:v>
                </c:pt>
                <c:pt idx="9">
                  <c:v>7.6333333333333258</c:v>
                </c:pt>
                <c:pt idx="10">
                  <c:v>3.3666666666666458</c:v>
                </c:pt>
                <c:pt idx="11">
                  <c:v>2.8666666666666742</c:v>
                </c:pt>
                <c:pt idx="12">
                  <c:v>4.0333333333333314</c:v>
                </c:pt>
                <c:pt idx="13">
                  <c:v>13.03333333333336</c:v>
                </c:pt>
                <c:pt idx="14">
                  <c:v>1.8666666666666742</c:v>
                </c:pt>
                <c:pt idx="15">
                  <c:v>2.3666666666666742</c:v>
                </c:pt>
                <c:pt idx="16">
                  <c:v>2</c:v>
                </c:pt>
                <c:pt idx="17">
                  <c:v>0.56666666666666288</c:v>
                </c:pt>
                <c:pt idx="18">
                  <c:v>-4.6333333333332973</c:v>
                </c:pt>
                <c:pt idx="19">
                  <c:v>5.7999999999999829</c:v>
                </c:pt>
                <c:pt idx="20">
                  <c:v>0.73333333333334849</c:v>
                </c:pt>
                <c:pt idx="21">
                  <c:v>2.8666666666666742</c:v>
                </c:pt>
                <c:pt idx="22">
                  <c:v>0.96666666666666856</c:v>
                </c:pt>
                <c:pt idx="23">
                  <c:v>4.3000000000000114</c:v>
                </c:pt>
                <c:pt idx="24">
                  <c:v>8.8666666666666458</c:v>
                </c:pt>
                <c:pt idx="25">
                  <c:v>4.0666666666666629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6-4D69-B029-AAB622E15D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1955432"/>
        <c:axId val="561957400"/>
      </c:barChart>
      <c:catAx>
        <c:axId val="561955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7400"/>
        <c:crosses val="autoZero"/>
        <c:auto val="1"/>
        <c:lblAlgn val="ctr"/>
        <c:lblOffset val="100"/>
        <c:noMultiLvlLbl val="0"/>
      </c:catAx>
      <c:valAx>
        <c:axId val="56195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Urban Sector, May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&amp; Analysis 1'!$T$5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&amp; Analysis 1'!$S$6:$S$12</c:f>
              <c:strCache>
                <c:ptCount val="7"/>
                <c:pt idx="0">
                  <c:v>Non-Veg</c:v>
                </c:pt>
                <c:pt idx="1">
                  <c:v>Grocery</c:v>
                </c:pt>
                <c:pt idx="2">
                  <c:v>Processed food</c:v>
                </c:pt>
                <c:pt idx="3">
                  <c:v>Fashion</c:v>
                </c:pt>
                <c:pt idx="4">
                  <c:v>Major bills</c:v>
                </c:pt>
                <c:pt idx="5">
                  <c:v>Health and Education</c:v>
                </c:pt>
                <c:pt idx="6">
                  <c:v>Life Style</c:v>
                </c:pt>
              </c:strCache>
            </c:strRef>
          </c:cat>
          <c:val>
            <c:numRef>
              <c:f>'EDA &amp; Analysis 1'!$T$6:$T$12</c:f>
              <c:numCache>
                <c:formatCode>General</c:formatCode>
                <c:ptCount val="7"/>
                <c:pt idx="0">
                  <c:v>396.1</c:v>
                </c:pt>
                <c:pt idx="1">
                  <c:v>1392.3000000000002</c:v>
                </c:pt>
                <c:pt idx="2">
                  <c:v>750.90000000000009</c:v>
                </c:pt>
                <c:pt idx="3">
                  <c:v>528.70000000000005</c:v>
                </c:pt>
                <c:pt idx="4">
                  <c:v>689.5</c:v>
                </c:pt>
                <c:pt idx="5">
                  <c:v>357</c:v>
                </c:pt>
                <c:pt idx="6">
                  <c:v>526.4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C-4DCE-856C-72E5FF30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44872"/>
        <c:axId val="556645200"/>
      </c:barChart>
      <c:lineChart>
        <c:grouping val="standard"/>
        <c:varyColors val="0"/>
        <c:ser>
          <c:idx val="1"/>
          <c:order val="1"/>
          <c:tx>
            <c:strRef>
              <c:f>'EDA &amp; Analysis 1'!$U$5</c:f>
              <c:strCache>
                <c:ptCount val="1"/>
                <c:pt idx="0">
                  <c:v>%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'EDA &amp; Analysis 1'!$S$6:$S$12</c:f>
              <c:strCache>
                <c:ptCount val="7"/>
                <c:pt idx="0">
                  <c:v>Non-Veg</c:v>
                </c:pt>
                <c:pt idx="1">
                  <c:v>Grocery</c:v>
                </c:pt>
                <c:pt idx="2">
                  <c:v>Processed food</c:v>
                </c:pt>
                <c:pt idx="3">
                  <c:v>Fashion</c:v>
                </c:pt>
                <c:pt idx="4">
                  <c:v>Major bills</c:v>
                </c:pt>
                <c:pt idx="5">
                  <c:v>Health and Education</c:v>
                </c:pt>
                <c:pt idx="6">
                  <c:v>Life Style</c:v>
                </c:pt>
              </c:strCache>
            </c:strRef>
          </c:cat>
          <c:val>
            <c:numRef>
              <c:f>'EDA &amp; Analysis 1'!$U$6:$U$12</c:f>
              <c:numCache>
                <c:formatCode>0%</c:formatCode>
                <c:ptCount val="7"/>
                <c:pt idx="0">
                  <c:v>8.5349824387511056E-2</c:v>
                </c:pt>
                <c:pt idx="1">
                  <c:v>0.30000646426339722</c:v>
                </c:pt>
                <c:pt idx="2">
                  <c:v>0.16180051283156288</c:v>
                </c:pt>
                <c:pt idx="3">
                  <c:v>0.1139218686030727</c:v>
                </c:pt>
                <c:pt idx="4">
                  <c:v>0.14857032041198906</c:v>
                </c:pt>
                <c:pt idx="5">
                  <c:v>7.6924734426512112E-2</c:v>
                </c:pt>
                <c:pt idx="6">
                  <c:v>0.1134262750759551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C-4DCE-856C-72E5FF30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43560"/>
        <c:axId val="556642904"/>
      </c:lineChart>
      <c:catAx>
        <c:axId val="55664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5200"/>
        <c:crosses val="autoZero"/>
        <c:auto val="1"/>
        <c:lblAlgn val="ctr"/>
        <c:lblOffset val="100"/>
        <c:noMultiLvlLbl val="0"/>
      </c:catAx>
      <c:valAx>
        <c:axId val="5566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4872"/>
        <c:crosses val="autoZero"/>
        <c:crossBetween val="between"/>
      </c:valAx>
      <c:valAx>
        <c:axId val="55664290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43560"/>
        <c:crosses val="max"/>
        <c:crossBetween val="between"/>
      </c:valAx>
      <c:catAx>
        <c:axId val="556643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6642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Rural Sector, May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&amp; Analysis 1'!$H$5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&amp; Analysis 1'!$G$6:$G$12</c:f>
              <c:strCache>
                <c:ptCount val="7"/>
                <c:pt idx="0">
                  <c:v>Non-Veg</c:v>
                </c:pt>
                <c:pt idx="1">
                  <c:v>Grocery</c:v>
                </c:pt>
                <c:pt idx="2">
                  <c:v>Processed food</c:v>
                </c:pt>
                <c:pt idx="3">
                  <c:v>Fashion</c:v>
                </c:pt>
                <c:pt idx="4">
                  <c:v>Major bills</c:v>
                </c:pt>
                <c:pt idx="5">
                  <c:v>Health and Education</c:v>
                </c:pt>
                <c:pt idx="6">
                  <c:v>Life Style</c:v>
                </c:pt>
              </c:strCache>
            </c:strRef>
          </c:cat>
          <c:val>
            <c:numRef>
              <c:f>'EDA &amp; Analysis 1'!$H$6:$H$12</c:f>
              <c:numCache>
                <c:formatCode>General</c:formatCode>
                <c:ptCount val="7"/>
                <c:pt idx="0">
                  <c:v>382.5</c:v>
                </c:pt>
                <c:pt idx="1">
                  <c:v>1361.6</c:v>
                </c:pt>
                <c:pt idx="2">
                  <c:v>746.49999999999989</c:v>
                </c:pt>
                <c:pt idx="3">
                  <c:v>569.90000000000009</c:v>
                </c:pt>
                <c:pt idx="4">
                  <c:v>532</c:v>
                </c:pt>
                <c:pt idx="5">
                  <c:v>368.1</c:v>
                </c:pt>
                <c:pt idx="6">
                  <c:v>538.20000000000005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C-47AE-A059-B9CCE9F1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210632"/>
        <c:axId val="553212272"/>
      </c:barChart>
      <c:lineChart>
        <c:grouping val="standard"/>
        <c:varyColors val="0"/>
        <c:ser>
          <c:idx val="1"/>
          <c:order val="1"/>
          <c:tx>
            <c:strRef>
              <c:f>'EDA &amp; Analysis 1'!$I$5</c:f>
              <c:strCache>
                <c:ptCount val="1"/>
                <c:pt idx="0">
                  <c:v>%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'EDA &amp; Analysis 1'!$G$6:$G$12</c:f>
              <c:strCache>
                <c:ptCount val="7"/>
                <c:pt idx="0">
                  <c:v>Non-Veg</c:v>
                </c:pt>
                <c:pt idx="1">
                  <c:v>Grocery</c:v>
                </c:pt>
                <c:pt idx="2">
                  <c:v>Processed food</c:v>
                </c:pt>
                <c:pt idx="3">
                  <c:v>Fashion</c:v>
                </c:pt>
                <c:pt idx="4">
                  <c:v>Major bills</c:v>
                </c:pt>
                <c:pt idx="5">
                  <c:v>Health and Education</c:v>
                </c:pt>
                <c:pt idx="6">
                  <c:v>Life Style</c:v>
                </c:pt>
              </c:strCache>
            </c:strRef>
          </c:cat>
          <c:val>
            <c:numRef>
              <c:f>'EDA &amp; Analysis 1'!$I$6:$I$12</c:f>
              <c:numCache>
                <c:formatCode>0%</c:formatCode>
                <c:ptCount val="7"/>
                <c:pt idx="0">
                  <c:v>8.5022672712723388E-2</c:v>
                </c:pt>
                <c:pt idx="1">
                  <c:v>0.30265848670756645</c:v>
                </c:pt>
                <c:pt idx="2">
                  <c:v>0.16593313772561569</c:v>
                </c:pt>
                <c:pt idx="3">
                  <c:v>0.12667822530452566</c:v>
                </c:pt>
                <c:pt idx="4">
                  <c:v>0.11825375655730416</c:v>
                </c:pt>
                <c:pt idx="5">
                  <c:v>8.1821819151773806E-2</c:v>
                </c:pt>
                <c:pt idx="6">
                  <c:v>0.1196319018404908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C-47AE-A059-B9CCE9F1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44704"/>
        <c:axId val="518243064"/>
      </c:lineChart>
      <c:catAx>
        <c:axId val="55321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12272"/>
        <c:crosses val="autoZero"/>
        <c:auto val="1"/>
        <c:lblAlgn val="ctr"/>
        <c:lblOffset val="100"/>
        <c:noMultiLvlLbl val="0"/>
      </c:catAx>
      <c:valAx>
        <c:axId val="5532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10632"/>
        <c:crosses val="autoZero"/>
        <c:crossBetween val="between"/>
      </c:valAx>
      <c:valAx>
        <c:axId val="5182430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44704"/>
        <c:crosses val="max"/>
        <c:crossBetween val="between"/>
      </c:valAx>
      <c:catAx>
        <c:axId val="518244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243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BROADER CATEGORY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&amp; Analysis 1'!$H$4:$H$5</c:f>
              <c:strCache>
                <c:ptCount val="2"/>
                <c:pt idx="0">
                  <c:v>RURAL</c:v>
                </c:pt>
                <c:pt idx="1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&amp; Analysis 1'!$G$6:$G$12</c:f>
              <c:strCache>
                <c:ptCount val="7"/>
                <c:pt idx="0">
                  <c:v>Non-Veg</c:v>
                </c:pt>
                <c:pt idx="1">
                  <c:v>Grocery</c:v>
                </c:pt>
                <c:pt idx="2">
                  <c:v>Processed food</c:v>
                </c:pt>
                <c:pt idx="3">
                  <c:v>Fashion</c:v>
                </c:pt>
                <c:pt idx="4">
                  <c:v>Major bills</c:v>
                </c:pt>
                <c:pt idx="5">
                  <c:v>Health and Education</c:v>
                </c:pt>
                <c:pt idx="6">
                  <c:v>Life Style</c:v>
                </c:pt>
              </c:strCache>
            </c:strRef>
          </c:cat>
          <c:val>
            <c:numRef>
              <c:f>'EDA &amp; Analysis 1'!$H$6:$H$12</c:f>
              <c:numCache>
                <c:formatCode>General</c:formatCode>
                <c:ptCount val="7"/>
                <c:pt idx="0">
                  <c:v>382.5</c:v>
                </c:pt>
                <c:pt idx="1">
                  <c:v>1361.6</c:v>
                </c:pt>
                <c:pt idx="2">
                  <c:v>746.49999999999989</c:v>
                </c:pt>
                <c:pt idx="3">
                  <c:v>569.90000000000009</c:v>
                </c:pt>
                <c:pt idx="4">
                  <c:v>532</c:v>
                </c:pt>
                <c:pt idx="5">
                  <c:v>368.1</c:v>
                </c:pt>
                <c:pt idx="6">
                  <c:v>538.20000000000005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6-4C83-B87A-60156B365304}"/>
            </c:ext>
          </c:extLst>
        </c:ser>
        <c:ser>
          <c:idx val="3"/>
          <c:order val="1"/>
          <c:tx>
            <c:strRef>
              <c:f>'EDA &amp; Analysis 1'!$T$4:$T$5</c:f>
              <c:strCache>
                <c:ptCount val="2"/>
                <c:pt idx="0">
                  <c:v>URBAN</c:v>
                </c:pt>
                <c:pt idx="1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162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&amp; Analysis 1'!$G$6:$G$12</c:f>
              <c:strCache>
                <c:ptCount val="7"/>
                <c:pt idx="0">
                  <c:v>Non-Veg</c:v>
                </c:pt>
                <c:pt idx="1">
                  <c:v>Grocery</c:v>
                </c:pt>
                <c:pt idx="2">
                  <c:v>Processed food</c:v>
                </c:pt>
                <c:pt idx="3">
                  <c:v>Fashion</c:v>
                </c:pt>
                <c:pt idx="4">
                  <c:v>Major bills</c:v>
                </c:pt>
                <c:pt idx="5">
                  <c:v>Health and Education</c:v>
                </c:pt>
                <c:pt idx="6">
                  <c:v>Life Style</c:v>
                </c:pt>
              </c:strCache>
            </c:strRef>
          </c:cat>
          <c:val>
            <c:numRef>
              <c:f>'EDA &amp; Analysis 1'!$T$6:$T$12</c:f>
              <c:numCache>
                <c:formatCode>General</c:formatCode>
                <c:ptCount val="7"/>
                <c:pt idx="0">
                  <c:v>396.1</c:v>
                </c:pt>
                <c:pt idx="1">
                  <c:v>1392.3000000000002</c:v>
                </c:pt>
                <c:pt idx="2">
                  <c:v>750.90000000000009</c:v>
                </c:pt>
                <c:pt idx="3">
                  <c:v>528.70000000000005</c:v>
                </c:pt>
                <c:pt idx="4">
                  <c:v>689.5</c:v>
                </c:pt>
                <c:pt idx="5">
                  <c:v>357</c:v>
                </c:pt>
                <c:pt idx="6">
                  <c:v>526.4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6-4C83-B87A-60156B365304}"/>
            </c:ext>
          </c:extLst>
        </c:ser>
        <c:ser>
          <c:idx val="6"/>
          <c:order val="2"/>
          <c:tx>
            <c:strRef>
              <c:f>'EDA &amp; Analysis 1'!$AF$4:$AF$5</c:f>
              <c:strCache>
                <c:ptCount val="2"/>
                <c:pt idx="0">
                  <c:v>RURAL+URBAN</c:v>
                </c:pt>
                <c:pt idx="1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&amp; Analysis 1'!$G$6:$G$12</c:f>
              <c:strCache>
                <c:ptCount val="7"/>
                <c:pt idx="0">
                  <c:v>Non-Veg</c:v>
                </c:pt>
                <c:pt idx="1">
                  <c:v>Grocery</c:v>
                </c:pt>
                <c:pt idx="2">
                  <c:v>Processed food</c:v>
                </c:pt>
                <c:pt idx="3">
                  <c:v>Fashion</c:v>
                </c:pt>
                <c:pt idx="4">
                  <c:v>Major bills</c:v>
                </c:pt>
                <c:pt idx="5">
                  <c:v>Health and Education</c:v>
                </c:pt>
                <c:pt idx="6">
                  <c:v>Life Style</c:v>
                </c:pt>
              </c:strCache>
            </c:strRef>
          </c:cat>
          <c:val>
            <c:numRef>
              <c:f>'EDA &amp; Analysis 1'!$AF$6:$AF$12</c:f>
              <c:numCache>
                <c:formatCode>General</c:formatCode>
                <c:ptCount val="7"/>
                <c:pt idx="0">
                  <c:v>387.5</c:v>
                </c:pt>
                <c:pt idx="1">
                  <c:v>1372.7</c:v>
                </c:pt>
                <c:pt idx="2">
                  <c:v>747.7</c:v>
                </c:pt>
                <c:pt idx="3">
                  <c:v>553.20000000000005</c:v>
                </c:pt>
                <c:pt idx="4">
                  <c:v>698.40000000000009</c:v>
                </c:pt>
                <c:pt idx="5">
                  <c:v>362.79999999999995</c:v>
                </c:pt>
                <c:pt idx="6">
                  <c:v>532.09999999999991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06-4C83-B87A-60156B36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767032"/>
        <c:axId val="550765392"/>
      </c:barChart>
      <c:catAx>
        <c:axId val="55076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65392"/>
        <c:crosses val="autoZero"/>
        <c:auto val="1"/>
        <c:lblAlgn val="ctr"/>
        <c:lblOffset val="100"/>
        <c:noMultiLvlLbl val="0"/>
      </c:catAx>
      <c:valAx>
        <c:axId val="5507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6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Y-o-Y ANALYSIS,</a:t>
            </a:r>
            <a:r>
              <a:rPr lang="en-US" baseline="0"/>
              <a:t> </a:t>
            </a:r>
            <a:r>
              <a:rPr lang="en-US"/>
              <a:t>A SPAN OF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&amp; Analysis 2'!$CC$6</c:f>
              <c:strCache>
                <c:ptCount val="1"/>
                <c:pt idx="0">
                  <c:v>INDEX DIFF.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'EDA &amp; Analysis 2'!$CA$7:$CB$13</c:f>
              <c:multiLvlStrCache>
                <c:ptCount val="7"/>
                <c:lvl>
                  <c:pt idx="0">
                    <c:v>Dec-17</c:v>
                  </c:pt>
                  <c:pt idx="1">
                    <c:v>Dec-18</c:v>
                  </c:pt>
                  <c:pt idx="2">
                    <c:v>Dec-19</c:v>
                  </c:pt>
                  <c:pt idx="3">
                    <c:v>Dec-20</c:v>
                  </c:pt>
                  <c:pt idx="4">
                    <c:v>Dec-21</c:v>
                  </c:pt>
                  <c:pt idx="5">
                    <c:v>Dec-22</c:v>
                  </c:pt>
                  <c:pt idx="6">
                    <c:v>May-23</c:v>
                  </c:pt>
                </c:lvl>
                <c:lvl>
                  <c:pt idx="0">
                    <c:v>Jan-17</c:v>
                  </c:pt>
                  <c:pt idx="1">
                    <c:v>Jan-18</c:v>
                  </c:pt>
                  <c:pt idx="2">
                    <c:v>Jan-19</c:v>
                  </c:pt>
                  <c:pt idx="3">
                    <c:v>Jan-20</c:v>
                  </c:pt>
                  <c:pt idx="4">
                    <c:v>Jan-21</c:v>
                  </c:pt>
                  <c:pt idx="5">
                    <c:v>Jan-22</c:v>
                  </c:pt>
                  <c:pt idx="6">
                    <c:v>Jan-23</c:v>
                  </c:pt>
                </c:lvl>
              </c:multiLvlStrCache>
            </c:multiLvlStrRef>
          </c:cat>
          <c:val>
            <c:numRef>
              <c:f>'EDA &amp; Analysis 2'!$CC$7:$CC$13</c:f>
              <c:numCache>
                <c:formatCode>General</c:formatCode>
                <c:ptCount val="7"/>
                <c:pt idx="0">
                  <c:v>6.8999999999999773</c:v>
                </c:pt>
                <c:pt idx="1">
                  <c:v>3.1999999999999886</c:v>
                </c:pt>
                <c:pt idx="2">
                  <c:v>10.800000000000011</c:v>
                </c:pt>
                <c:pt idx="3">
                  <c:v>8.7000000000000171</c:v>
                </c:pt>
                <c:pt idx="4">
                  <c:v>8.8999999999999773</c:v>
                </c:pt>
                <c:pt idx="5">
                  <c:v>10</c:v>
                </c:pt>
                <c:pt idx="6">
                  <c:v>2.5999999999999943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F-4C4F-98C4-607AA098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340720"/>
        <c:axId val="541342360"/>
      </c:barChart>
      <c:lineChart>
        <c:grouping val="standard"/>
        <c:varyColors val="0"/>
        <c:ser>
          <c:idx val="1"/>
          <c:order val="1"/>
          <c:tx>
            <c:strRef>
              <c:f>'EDA &amp; Analysis 2'!$CD$6</c:f>
              <c:strCache>
                <c:ptCount val="1"/>
                <c:pt idx="0">
                  <c:v>% CHANGE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'EDA &amp; Analysis 2'!$CA$7:$CB$13</c:f>
              <c:multiLvlStrCache>
                <c:ptCount val="7"/>
                <c:lvl>
                  <c:pt idx="0">
                    <c:v>Dec-17</c:v>
                  </c:pt>
                  <c:pt idx="1">
                    <c:v>Dec-18</c:v>
                  </c:pt>
                  <c:pt idx="2">
                    <c:v>Dec-19</c:v>
                  </c:pt>
                  <c:pt idx="3">
                    <c:v>Dec-20</c:v>
                  </c:pt>
                  <c:pt idx="4">
                    <c:v>Dec-21</c:v>
                  </c:pt>
                  <c:pt idx="5">
                    <c:v>Dec-22</c:v>
                  </c:pt>
                  <c:pt idx="6">
                    <c:v>May-23</c:v>
                  </c:pt>
                </c:lvl>
                <c:lvl>
                  <c:pt idx="0">
                    <c:v>Jan-17</c:v>
                  </c:pt>
                  <c:pt idx="1">
                    <c:v>Jan-18</c:v>
                  </c:pt>
                  <c:pt idx="2">
                    <c:v>Jan-19</c:v>
                  </c:pt>
                  <c:pt idx="3">
                    <c:v>Jan-20</c:v>
                  </c:pt>
                  <c:pt idx="4">
                    <c:v>Jan-21</c:v>
                  </c:pt>
                  <c:pt idx="5">
                    <c:v>Jan-22</c:v>
                  </c:pt>
                  <c:pt idx="6">
                    <c:v>Jan-23</c:v>
                  </c:pt>
                </c:lvl>
              </c:multiLvlStrCache>
            </c:multiLvlStrRef>
          </c:cat>
          <c:val>
            <c:numRef>
              <c:f>'EDA &amp; Analysis 2'!$CD$7:$CD$13</c:f>
              <c:numCache>
                <c:formatCode>0%</c:formatCode>
                <c:ptCount val="7"/>
                <c:pt idx="0">
                  <c:v>5.295471987720627E-2</c:v>
                </c:pt>
                <c:pt idx="1">
                  <c:v>2.3374726077428697E-2</c:v>
                </c:pt>
                <c:pt idx="2">
                  <c:v>7.7363896848137617E-2</c:v>
                </c:pt>
                <c:pt idx="3">
                  <c:v>5.7922769640479481E-2</c:v>
                </c:pt>
                <c:pt idx="4">
                  <c:v>5.657978385251098E-2</c:v>
                </c:pt>
                <c:pt idx="5">
                  <c:v>6.0350030175015092E-2</c:v>
                </c:pt>
                <c:pt idx="6">
                  <c:v>1.4730878186968806E-2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F-4C4F-98C4-607AA098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46208"/>
        <c:axId val="602945880"/>
      </c:lineChart>
      <c:catAx>
        <c:axId val="5413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2360"/>
        <c:crosses val="autoZero"/>
        <c:auto val="1"/>
        <c:lblAlgn val="ctr"/>
        <c:lblOffset val="100"/>
        <c:noMultiLvlLbl val="0"/>
      </c:catAx>
      <c:valAx>
        <c:axId val="5413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0720"/>
        <c:crosses val="autoZero"/>
        <c:crossBetween val="between"/>
      </c:valAx>
      <c:valAx>
        <c:axId val="6029458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6208"/>
        <c:crosses val="max"/>
        <c:crossBetween val="between"/>
      </c:valAx>
      <c:catAx>
        <c:axId val="602946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2945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Y-o-Y ANALYSIS,</a:t>
            </a:r>
            <a:r>
              <a:rPr lang="en-US" baseline="0"/>
              <a:t> </a:t>
            </a:r>
            <a:r>
              <a:rPr lang="en-US"/>
              <a:t>ALTERNATE YEAR'S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&amp; Analysis 2'!$CJ$6</c:f>
              <c:strCache>
                <c:ptCount val="1"/>
                <c:pt idx="0">
                  <c:v>INDEX DIFF.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'EDA &amp; Analysis 2'!$CH$7:$CI$13</c:f>
              <c:multiLvlStrCache>
                <c:ptCount val="7"/>
                <c:lvl>
                  <c:pt idx="0">
                    <c:v>May-17</c:v>
                  </c:pt>
                  <c:pt idx="1">
                    <c:v>May-18</c:v>
                  </c:pt>
                  <c:pt idx="2">
                    <c:v>May-19</c:v>
                  </c:pt>
                  <c:pt idx="3">
                    <c:v>May-20</c:v>
                  </c:pt>
                  <c:pt idx="4">
                    <c:v>May-21</c:v>
                  </c:pt>
                  <c:pt idx="5">
                    <c:v>May-22</c:v>
                  </c:pt>
                  <c:pt idx="6">
                    <c:v>May-23</c:v>
                  </c:pt>
                </c:lvl>
                <c:lvl>
                  <c:pt idx="0">
                    <c:v>Jan-17</c:v>
                  </c:pt>
                  <c:pt idx="1">
                    <c:v>Jun-17</c:v>
                  </c:pt>
                  <c:pt idx="2">
                    <c:v>Jun-18</c:v>
                  </c:pt>
                  <c:pt idx="3">
                    <c:v>Jun-19</c:v>
                  </c:pt>
                  <c:pt idx="4">
                    <c:v>Jun-20</c:v>
                  </c:pt>
                  <c:pt idx="5">
                    <c:v>Jun-21</c:v>
                  </c:pt>
                  <c:pt idx="6">
                    <c:v>Jun-22</c:v>
                  </c:pt>
                </c:lvl>
              </c:multiLvlStrCache>
            </c:multiLvlStrRef>
          </c:cat>
          <c:val>
            <c:numRef>
              <c:f>'EDA &amp; Analysis 2'!$CJ$7:$CJ$13</c:f>
              <c:numCache>
                <c:formatCode>General</c:formatCode>
                <c:ptCount val="7"/>
                <c:pt idx="0">
                  <c:v>1.0999999999999943</c:v>
                </c:pt>
                <c:pt idx="1">
                  <c:v>5.8000000000000114</c:v>
                </c:pt>
                <c:pt idx="2">
                  <c:v>3.5</c:v>
                </c:pt>
                <c:pt idx="3">
                  <c:v>8</c:v>
                </c:pt>
                <c:pt idx="4">
                  <c:v>8.5999999999999943</c:v>
                </c:pt>
                <c:pt idx="5">
                  <c:v>10.399999999999977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2-497D-874E-EE51DFC4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70096"/>
        <c:axId val="542370424"/>
      </c:barChart>
      <c:lineChart>
        <c:grouping val="standard"/>
        <c:varyColors val="0"/>
        <c:ser>
          <c:idx val="1"/>
          <c:order val="1"/>
          <c:tx>
            <c:strRef>
              <c:f>'EDA &amp; Analysis 2'!$CK$6</c:f>
              <c:strCache>
                <c:ptCount val="1"/>
                <c:pt idx="0">
                  <c:v>% CHANGE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'EDA &amp; Analysis 2'!$CH$7:$CI$13</c:f>
              <c:multiLvlStrCache>
                <c:ptCount val="7"/>
                <c:lvl>
                  <c:pt idx="0">
                    <c:v>May-17</c:v>
                  </c:pt>
                  <c:pt idx="1">
                    <c:v>May-18</c:v>
                  </c:pt>
                  <c:pt idx="2">
                    <c:v>May-19</c:v>
                  </c:pt>
                  <c:pt idx="3">
                    <c:v>May-20</c:v>
                  </c:pt>
                  <c:pt idx="4">
                    <c:v>May-21</c:v>
                  </c:pt>
                  <c:pt idx="5">
                    <c:v>May-22</c:v>
                  </c:pt>
                  <c:pt idx="6">
                    <c:v>May-23</c:v>
                  </c:pt>
                </c:lvl>
                <c:lvl>
                  <c:pt idx="0">
                    <c:v>Jan-17</c:v>
                  </c:pt>
                  <c:pt idx="1">
                    <c:v>Jun-17</c:v>
                  </c:pt>
                  <c:pt idx="2">
                    <c:v>Jun-18</c:v>
                  </c:pt>
                  <c:pt idx="3">
                    <c:v>Jun-19</c:v>
                  </c:pt>
                  <c:pt idx="4">
                    <c:v>Jun-20</c:v>
                  </c:pt>
                  <c:pt idx="5">
                    <c:v>Jun-21</c:v>
                  </c:pt>
                  <c:pt idx="6">
                    <c:v>Jun-22</c:v>
                  </c:pt>
                </c:lvl>
              </c:multiLvlStrCache>
            </c:multiLvlStrRef>
          </c:cat>
          <c:val>
            <c:numRef>
              <c:f>'EDA &amp; Analysis 2'!$CK$7:$CK$13</c:f>
              <c:numCache>
                <c:formatCode>0%</c:formatCode>
                <c:ptCount val="7"/>
                <c:pt idx="0">
                  <c:v>8.4420567920183744E-3</c:v>
                </c:pt>
                <c:pt idx="1">
                  <c:v>4.3939393939394028E-2</c:v>
                </c:pt>
                <c:pt idx="2">
                  <c:v>2.5270758122743681E-2</c:v>
                </c:pt>
                <c:pt idx="3">
                  <c:v>5.598320503848845E-2</c:v>
                </c:pt>
                <c:pt idx="4">
                  <c:v>5.6653491436100087E-2</c:v>
                </c:pt>
                <c:pt idx="5">
                  <c:v>6.4476131432113934E-2</c:v>
                </c:pt>
                <c:pt idx="6">
                  <c:v>3.7659327925840091E-2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2-497D-874E-EE51DFC4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68456"/>
        <c:axId val="542367800"/>
      </c:lineChart>
      <c:catAx>
        <c:axId val="5423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0424"/>
        <c:crosses val="autoZero"/>
        <c:auto val="1"/>
        <c:lblAlgn val="ctr"/>
        <c:lblOffset val="100"/>
        <c:noMultiLvlLbl val="0"/>
      </c:catAx>
      <c:valAx>
        <c:axId val="5423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0096"/>
        <c:crosses val="autoZero"/>
        <c:crossBetween val="between"/>
      </c:valAx>
      <c:valAx>
        <c:axId val="54236780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8456"/>
        <c:crosses val="max"/>
        <c:crossBetween val="between"/>
      </c:valAx>
      <c:catAx>
        <c:axId val="542368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2367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RURAL M-O-M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&amp; Analysis 3'!$S$12</c:f>
              <c:strCache>
                <c:ptCount val="1"/>
                <c:pt idx="0">
                  <c:v>Non-Veg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'EDA &amp; Analysis 3'!$S$13:$S$23</c:f>
              <c:numCache>
                <c:formatCode>General</c:formatCode>
                <c:ptCount val="11"/>
                <c:pt idx="0">
                  <c:v>-0.84999999999996589</c:v>
                </c:pt>
                <c:pt idx="1">
                  <c:v>-6.3500000000000227</c:v>
                </c:pt>
                <c:pt idx="2">
                  <c:v>1.6500000000000057</c:v>
                </c:pt>
                <c:pt idx="3">
                  <c:v>1.7000000000000171</c:v>
                </c:pt>
                <c:pt idx="4">
                  <c:v>4.1499999999999773</c:v>
                </c:pt>
                <c:pt idx="5">
                  <c:v>4.3000000000000114</c:v>
                </c:pt>
                <c:pt idx="6">
                  <c:v>2.6000000000000227</c:v>
                </c:pt>
                <c:pt idx="7">
                  <c:v>-11.050000000000011</c:v>
                </c:pt>
                <c:pt idx="8">
                  <c:v>0</c:v>
                </c:pt>
                <c:pt idx="9">
                  <c:v>-2.1500000000000057</c:v>
                </c:pt>
                <c:pt idx="10">
                  <c:v>3.8499999999999943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'EDA &amp; Analysis 3'!$R$13:$R$23</c15:sqref>
                        </c15:formulaRef>
                      </c:ext>
                    </c:extLst>
                    <c:strCache>
                      <c:ptCount val="11"/>
                      <c:pt idx="0">
                        <c:v>June-July 22</c:v>
                      </c:pt>
                      <c:pt idx="1">
                        <c:v>July-Aug 22</c:v>
                      </c:pt>
                      <c:pt idx="2">
                        <c:v>Aug-Sept 22</c:v>
                      </c:pt>
                      <c:pt idx="3">
                        <c:v>Sept-Oct 22</c:v>
                      </c:pt>
                      <c:pt idx="4">
                        <c:v>Oct-Nov 22</c:v>
                      </c:pt>
                      <c:pt idx="5">
                        <c:v>Nov-Dec 22</c:v>
                      </c:pt>
                      <c:pt idx="6">
                        <c:v>Dec-Jan 22-23</c:v>
                      </c:pt>
                      <c:pt idx="7">
                        <c:v>Jan-Feb 23</c:v>
                      </c:pt>
                      <c:pt idx="8">
                        <c:v>Feb-Mar 23</c:v>
                      </c:pt>
                      <c:pt idx="9">
                        <c:v>Mar-Arp 23</c:v>
                      </c:pt>
                      <c:pt idx="10">
                        <c:v>Apr-May 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88C-47F5-99AE-FA1543455E78}"/>
            </c:ext>
          </c:extLst>
        </c:ser>
        <c:ser>
          <c:idx val="1"/>
          <c:order val="1"/>
          <c:tx>
            <c:strRef>
              <c:f>'EDA &amp; Analysis 3'!$U$12</c:f>
              <c:strCache>
                <c:ptCount val="1"/>
                <c:pt idx="0">
                  <c:v>Grocery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'EDA &amp; Analysis 3'!$U$13:$U$23</c:f>
              <c:numCache>
                <c:formatCode>General</c:formatCode>
                <c:ptCount val="11"/>
                <c:pt idx="0">
                  <c:v>0.53750000000002274</c:v>
                </c:pt>
                <c:pt idx="1">
                  <c:v>1.6749999999999829</c:v>
                </c:pt>
                <c:pt idx="2">
                  <c:v>0.71249999999997726</c:v>
                </c:pt>
                <c:pt idx="3">
                  <c:v>1.2750000000000057</c:v>
                </c:pt>
                <c:pt idx="4">
                  <c:v>-0.77499999999997726</c:v>
                </c:pt>
                <c:pt idx="5">
                  <c:v>-2.2750000000000057</c:v>
                </c:pt>
                <c:pt idx="6">
                  <c:v>-7.5000000000017053E-2</c:v>
                </c:pt>
                <c:pt idx="7">
                  <c:v>0.33749999999997726</c:v>
                </c:pt>
                <c:pt idx="8">
                  <c:v>1.2500000000017053E-2</c:v>
                </c:pt>
                <c:pt idx="9">
                  <c:v>1.3500000000000227</c:v>
                </c:pt>
                <c:pt idx="10">
                  <c:v>0.79999999999998295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'EDA &amp; Analysis 3'!$R$13:$R$23</c15:sqref>
                        </c15:formulaRef>
                      </c:ext>
                    </c:extLst>
                    <c:strCache>
                      <c:ptCount val="11"/>
                      <c:pt idx="0">
                        <c:v>June-July 22</c:v>
                      </c:pt>
                      <c:pt idx="1">
                        <c:v>July-Aug 22</c:v>
                      </c:pt>
                      <c:pt idx="2">
                        <c:v>Aug-Sept 22</c:v>
                      </c:pt>
                      <c:pt idx="3">
                        <c:v>Sept-Oct 22</c:v>
                      </c:pt>
                      <c:pt idx="4">
                        <c:v>Oct-Nov 22</c:v>
                      </c:pt>
                      <c:pt idx="5">
                        <c:v>Nov-Dec 22</c:v>
                      </c:pt>
                      <c:pt idx="6">
                        <c:v>Dec-Jan 22-23</c:v>
                      </c:pt>
                      <c:pt idx="7">
                        <c:v>Jan-Feb 23</c:v>
                      </c:pt>
                      <c:pt idx="8">
                        <c:v>Feb-Mar 23</c:v>
                      </c:pt>
                      <c:pt idx="9">
                        <c:v>Mar-Arp 23</c:v>
                      </c:pt>
                      <c:pt idx="10">
                        <c:v>Apr-May 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88C-47F5-99AE-FA1543455E78}"/>
            </c:ext>
          </c:extLst>
        </c:ser>
        <c:ser>
          <c:idx val="2"/>
          <c:order val="2"/>
          <c:tx>
            <c:strRef>
              <c:f>'EDA &amp; Analysis 3'!$W$12</c:f>
              <c:strCache>
                <c:ptCount val="1"/>
                <c:pt idx="0">
                  <c:v>Processed food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'EDA &amp; Analysis 3'!$W$13:$W$23</c:f>
              <c:numCache>
                <c:formatCode>General</c:formatCode>
                <c:ptCount val="11"/>
                <c:pt idx="0">
                  <c:v>0.47499999999999432</c:v>
                </c:pt>
                <c:pt idx="1">
                  <c:v>0.77500000000003411</c:v>
                </c:pt>
                <c:pt idx="2">
                  <c:v>0.94999999999998863</c:v>
                </c:pt>
                <c:pt idx="3">
                  <c:v>0.87499999999997158</c:v>
                </c:pt>
                <c:pt idx="4">
                  <c:v>0.42500000000001137</c:v>
                </c:pt>
                <c:pt idx="5">
                  <c:v>-0.15000000000000568</c:v>
                </c:pt>
                <c:pt idx="6">
                  <c:v>0.625</c:v>
                </c:pt>
                <c:pt idx="7">
                  <c:v>0.82499999999998863</c:v>
                </c:pt>
                <c:pt idx="8">
                  <c:v>2.5000000000005684E-2</c:v>
                </c:pt>
                <c:pt idx="9">
                  <c:v>0.75000000000002842</c:v>
                </c:pt>
                <c:pt idx="10">
                  <c:v>0.69999999999996021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'EDA &amp; Analysis 3'!$R$13:$R$23</c15:sqref>
                        </c15:formulaRef>
                      </c:ext>
                    </c:extLst>
                    <c:strCache>
                      <c:ptCount val="11"/>
                      <c:pt idx="0">
                        <c:v>June-July 22</c:v>
                      </c:pt>
                      <c:pt idx="1">
                        <c:v>July-Aug 22</c:v>
                      </c:pt>
                      <c:pt idx="2">
                        <c:v>Aug-Sept 22</c:v>
                      </c:pt>
                      <c:pt idx="3">
                        <c:v>Sept-Oct 22</c:v>
                      </c:pt>
                      <c:pt idx="4">
                        <c:v>Oct-Nov 22</c:v>
                      </c:pt>
                      <c:pt idx="5">
                        <c:v>Nov-Dec 22</c:v>
                      </c:pt>
                      <c:pt idx="6">
                        <c:v>Dec-Jan 22-23</c:v>
                      </c:pt>
                      <c:pt idx="7">
                        <c:v>Jan-Feb 23</c:v>
                      </c:pt>
                      <c:pt idx="8">
                        <c:v>Feb-Mar 23</c:v>
                      </c:pt>
                      <c:pt idx="9">
                        <c:v>Mar-Arp 23</c:v>
                      </c:pt>
                      <c:pt idx="10">
                        <c:v>Apr-May 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88C-47F5-99AE-FA1543455E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5215216"/>
        <c:axId val="515216856"/>
      </c:lineChart>
      <c:catAx>
        <c:axId val="5152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16856"/>
        <c:crosses val="autoZero"/>
        <c:auto val="1"/>
        <c:lblAlgn val="ctr"/>
        <c:lblOffset val="100"/>
        <c:noMultiLvlLbl val="0"/>
      </c:catAx>
      <c:valAx>
        <c:axId val="5152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URBAN M-O-M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&amp; Analysis 3'!$S$39</c:f>
              <c:strCache>
                <c:ptCount val="1"/>
                <c:pt idx="0">
                  <c:v>Non-Veg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'EDA &amp; Analysis 3'!$S$40:$S$50</c:f>
              <c:numCache>
                <c:formatCode>General</c:formatCode>
                <c:ptCount val="11"/>
                <c:pt idx="0">
                  <c:v>-1.2500000000000284</c:v>
                </c:pt>
                <c:pt idx="1">
                  <c:v>-6.0999999999999943</c:v>
                </c:pt>
                <c:pt idx="2">
                  <c:v>1.5500000000000114</c:v>
                </c:pt>
                <c:pt idx="3">
                  <c:v>1.0999999999999943</c:v>
                </c:pt>
                <c:pt idx="4">
                  <c:v>4.9000000000000057</c:v>
                </c:pt>
                <c:pt idx="5">
                  <c:v>4.0999999999999943</c:v>
                </c:pt>
                <c:pt idx="6">
                  <c:v>3.6999999999999886</c:v>
                </c:pt>
                <c:pt idx="7">
                  <c:v>-11.400000000000006</c:v>
                </c:pt>
                <c:pt idx="8">
                  <c:v>0</c:v>
                </c:pt>
                <c:pt idx="9">
                  <c:v>-1.6499999999999773</c:v>
                </c:pt>
                <c:pt idx="10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'EDA &amp; Analysis 3'!$R$40:$R$50</c15:sqref>
                        </c15:formulaRef>
                      </c:ext>
                    </c:extLst>
                    <c:strCache>
                      <c:ptCount val="11"/>
                      <c:pt idx="0">
                        <c:v>June-July 22</c:v>
                      </c:pt>
                      <c:pt idx="1">
                        <c:v>July-Aug 22</c:v>
                      </c:pt>
                      <c:pt idx="2">
                        <c:v>Aug-Sept 22</c:v>
                      </c:pt>
                      <c:pt idx="3">
                        <c:v>Sept-Oct 22</c:v>
                      </c:pt>
                      <c:pt idx="4">
                        <c:v>Oct-Nov 22</c:v>
                      </c:pt>
                      <c:pt idx="5">
                        <c:v>Nov-Dec 22</c:v>
                      </c:pt>
                      <c:pt idx="6">
                        <c:v>Dec-Jan 22-23</c:v>
                      </c:pt>
                      <c:pt idx="7">
                        <c:v>Jan-Feb 23</c:v>
                      </c:pt>
                      <c:pt idx="8">
                        <c:v>Feb-Mar 23</c:v>
                      </c:pt>
                      <c:pt idx="9">
                        <c:v>Mar-Arp 23</c:v>
                      </c:pt>
                      <c:pt idx="10">
                        <c:v>Apr-May 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09A-40DD-8987-A75017F21BCD}"/>
            </c:ext>
          </c:extLst>
        </c:ser>
        <c:ser>
          <c:idx val="1"/>
          <c:order val="1"/>
          <c:tx>
            <c:strRef>
              <c:f>'EDA &amp; Analysis 3'!$U$39</c:f>
              <c:strCache>
                <c:ptCount val="1"/>
                <c:pt idx="0">
                  <c:v>Grocery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'EDA &amp; Analysis 3'!$U$40:$U$50</c:f>
              <c:numCache>
                <c:formatCode>General</c:formatCode>
                <c:ptCount val="11"/>
                <c:pt idx="0">
                  <c:v>0.54999999999998295</c:v>
                </c:pt>
                <c:pt idx="1">
                  <c:v>1.4250000000000114</c:v>
                </c:pt>
                <c:pt idx="2">
                  <c:v>0.76249999999996021</c:v>
                </c:pt>
                <c:pt idx="3">
                  <c:v>1.3250000000000455</c:v>
                </c:pt>
                <c:pt idx="4">
                  <c:v>-2.1374999999999886</c:v>
                </c:pt>
                <c:pt idx="5">
                  <c:v>-3.2125000000000341</c:v>
                </c:pt>
                <c:pt idx="6">
                  <c:v>0.52500000000000568</c:v>
                </c:pt>
                <c:pt idx="7">
                  <c:v>1.3875000000000171</c:v>
                </c:pt>
                <c:pt idx="8">
                  <c:v>1.2499999999988631E-2</c:v>
                </c:pt>
                <c:pt idx="9">
                  <c:v>1.9124999999999659</c:v>
                </c:pt>
                <c:pt idx="10">
                  <c:v>0.66250000000005116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'EDA &amp; Analysis 3'!$R$40:$R$50</c15:sqref>
                        </c15:formulaRef>
                      </c:ext>
                    </c:extLst>
                    <c:strCache>
                      <c:ptCount val="11"/>
                      <c:pt idx="0">
                        <c:v>June-July 22</c:v>
                      </c:pt>
                      <c:pt idx="1">
                        <c:v>July-Aug 22</c:v>
                      </c:pt>
                      <c:pt idx="2">
                        <c:v>Aug-Sept 22</c:v>
                      </c:pt>
                      <c:pt idx="3">
                        <c:v>Sept-Oct 22</c:v>
                      </c:pt>
                      <c:pt idx="4">
                        <c:v>Oct-Nov 22</c:v>
                      </c:pt>
                      <c:pt idx="5">
                        <c:v>Nov-Dec 22</c:v>
                      </c:pt>
                      <c:pt idx="6">
                        <c:v>Dec-Jan 22-23</c:v>
                      </c:pt>
                      <c:pt idx="7">
                        <c:v>Jan-Feb 23</c:v>
                      </c:pt>
                      <c:pt idx="8">
                        <c:v>Feb-Mar 23</c:v>
                      </c:pt>
                      <c:pt idx="9">
                        <c:v>Mar-Arp 23</c:v>
                      </c:pt>
                      <c:pt idx="10">
                        <c:v>Apr-May 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09A-40DD-8987-A75017F21BCD}"/>
            </c:ext>
          </c:extLst>
        </c:ser>
        <c:ser>
          <c:idx val="2"/>
          <c:order val="2"/>
          <c:tx>
            <c:strRef>
              <c:f>'EDA &amp; Analysis 3'!$W$39</c:f>
              <c:strCache>
                <c:ptCount val="1"/>
                <c:pt idx="0">
                  <c:v>Processed food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'EDA &amp; Analysis 3'!$W$40:$W$50</c:f>
              <c:numCache>
                <c:formatCode>General</c:formatCode>
                <c:ptCount val="11"/>
                <c:pt idx="0">
                  <c:v>-0.625</c:v>
                </c:pt>
                <c:pt idx="1">
                  <c:v>-0.75</c:v>
                </c:pt>
                <c:pt idx="2">
                  <c:v>-1.125</c:v>
                </c:pt>
                <c:pt idx="3">
                  <c:v>-0.87500000000002842</c:v>
                </c:pt>
                <c:pt idx="4">
                  <c:v>2.5000000000034106E-2</c:v>
                </c:pt>
                <c:pt idx="5">
                  <c:v>0.14999999999997726</c:v>
                </c:pt>
                <c:pt idx="6">
                  <c:v>-0.82499999999998863</c:v>
                </c:pt>
                <c:pt idx="7">
                  <c:v>-1.4500000000000171</c:v>
                </c:pt>
                <c:pt idx="8">
                  <c:v>-2.4999999999977263E-2</c:v>
                </c:pt>
                <c:pt idx="9">
                  <c:v>-0.77500000000000568</c:v>
                </c:pt>
                <c:pt idx="10">
                  <c:v>-0.70000000000001705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'EDA &amp; Analysis 3'!$R$40:$R$50</c15:sqref>
                        </c15:formulaRef>
                      </c:ext>
                    </c:extLst>
                    <c:strCache>
                      <c:ptCount val="11"/>
                      <c:pt idx="0">
                        <c:v>June-July 22</c:v>
                      </c:pt>
                      <c:pt idx="1">
                        <c:v>July-Aug 22</c:v>
                      </c:pt>
                      <c:pt idx="2">
                        <c:v>Aug-Sept 22</c:v>
                      </c:pt>
                      <c:pt idx="3">
                        <c:v>Sept-Oct 22</c:v>
                      </c:pt>
                      <c:pt idx="4">
                        <c:v>Oct-Nov 22</c:v>
                      </c:pt>
                      <c:pt idx="5">
                        <c:v>Nov-Dec 22</c:v>
                      </c:pt>
                      <c:pt idx="6">
                        <c:v>Dec-Jan 22-23</c:v>
                      </c:pt>
                      <c:pt idx="7">
                        <c:v>Jan-Feb 23</c:v>
                      </c:pt>
                      <c:pt idx="8">
                        <c:v>Feb-Mar 23</c:v>
                      </c:pt>
                      <c:pt idx="9">
                        <c:v>Mar-Arp 23</c:v>
                      </c:pt>
                      <c:pt idx="10">
                        <c:v>Apr-May 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B09A-40DD-8987-A75017F21B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5927896"/>
        <c:axId val="625930848"/>
      </c:lineChart>
      <c:catAx>
        <c:axId val="62592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30848"/>
        <c:crosses val="autoZero"/>
        <c:auto val="1"/>
        <c:lblAlgn val="ctr"/>
        <c:lblOffset val="100"/>
        <c:noMultiLvlLbl val="0"/>
      </c:catAx>
      <c:valAx>
        <c:axId val="6259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RURAL+URBAN M-O-M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&amp; Analysis 3'!$S$66</c:f>
              <c:strCache>
                <c:ptCount val="1"/>
                <c:pt idx="0">
                  <c:v>Non-Veg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'EDA &amp; Analysis 3'!$S$67:$S$77</c:f>
              <c:numCache>
                <c:formatCode>General</c:formatCode>
                <c:ptCount val="11"/>
                <c:pt idx="0">
                  <c:v>-1.0000000000000284</c:v>
                </c:pt>
                <c:pt idx="1">
                  <c:v>-6.25</c:v>
                </c:pt>
                <c:pt idx="2">
                  <c:v>1.5999999999999943</c:v>
                </c:pt>
                <c:pt idx="3">
                  <c:v>1.4500000000000171</c:v>
                </c:pt>
                <c:pt idx="4">
                  <c:v>4.5</c:v>
                </c:pt>
                <c:pt idx="5">
                  <c:v>4.1999999999999886</c:v>
                </c:pt>
                <c:pt idx="6">
                  <c:v>3</c:v>
                </c:pt>
                <c:pt idx="7">
                  <c:v>-11.150000000000006</c:v>
                </c:pt>
                <c:pt idx="8">
                  <c:v>0</c:v>
                </c:pt>
                <c:pt idx="9">
                  <c:v>-2</c:v>
                </c:pt>
                <c:pt idx="10">
                  <c:v>4.3000000000000114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'EDA &amp; Analysis 3'!$R$67:$R$77</c15:sqref>
                        </c15:formulaRef>
                      </c:ext>
                    </c:extLst>
                    <c:strCache>
                      <c:ptCount val="11"/>
                      <c:pt idx="0">
                        <c:v>June-July 22</c:v>
                      </c:pt>
                      <c:pt idx="1">
                        <c:v>July-Aug 22</c:v>
                      </c:pt>
                      <c:pt idx="2">
                        <c:v>Aug-Sept 22</c:v>
                      </c:pt>
                      <c:pt idx="3">
                        <c:v>Sept-Oct 22</c:v>
                      </c:pt>
                      <c:pt idx="4">
                        <c:v>Oct-Nov 22</c:v>
                      </c:pt>
                      <c:pt idx="5">
                        <c:v>Nov-Dec 22</c:v>
                      </c:pt>
                      <c:pt idx="6">
                        <c:v>Dec-Jan 22-23</c:v>
                      </c:pt>
                      <c:pt idx="7">
                        <c:v>Jan-Feb 23</c:v>
                      </c:pt>
                      <c:pt idx="8">
                        <c:v>Feb-Mar 23</c:v>
                      </c:pt>
                      <c:pt idx="9">
                        <c:v>Mar-Arp 23</c:v>
                      </c:pt>
                      <c:pt idx="10">
                        <c:v>Apr-May 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D16-47A0-850C-50A5924DE184}"/>
            </c:ext>
          </c:extLst>
        </c:ser>
        <c:ser>
          <c:idx val="1"/>
          <c:order val="1"/>
          <c:tx>
            <c:strRef>
              <c:f>'EDA &amp; Analysis 3'!$U$66</c:f>
              <c:strCache>
                <c:ptCount val="1"/>
                <c:pt idx="0">
                  <c:v>Grocery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'EDA &amp; Analysis 3'!$U$67:$U$77</c:f>
              <c:numCache>
                <c:formatCode>General</c:formatCode>
                <c:ptCount val="11"/>
                <c:pt idx="0">
                  <c:v>0.56250000000002842</c:v>
                </c:pt>
                <c:pt idx="1">
                  <c:v>1.5749999999999602</c:v>
                </c:pt>
                <c:pt idx="2">
                  <c:v>0.66249999999996589</c:v>
                </c:pt>
                <c:pt idx="3">
                  <c:v>1.2875000000000796</c:v>
                </c:pt>
                <c:pt idx="4">
                  <c:v>-1.2375000000000398</c:v>
                </c:pt>
                <c:pt idx="5">
                  <c:v>-2.5999999999999943</c:v>
                </c:pt>
                <c:pt idx="6">
                  <c:v>0.14999999999997726</c:v>
                </c:pt>
                <c:pt idx="7">
                  <c:v>0.71250000000003411</c:v>
                </c:pt>
                <c:pt idx="8">
                  <c:v>1.2499999999988631E-2</c:v>
                </c:pt>
                <c:pt idx="9">
                  <c:v>1.5500000000000114</c:v>
                </c:pt>
                <c:pt idx="10">
                  <c:v>0.78749999999999432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'EDA &amp; Analysis 3'!$R$67:$R$77</c15:sqref>
                        </c15:formulaRef>
                      </c:ext>
                    </c:extLst>
                    <c:strCache>
                      <c:ptCount val="11"/>
                      <c:pt idx="0">
                        <c:v>June-July 22</c:v>
                      </c:pt>
                      <c:pt idx="1">
                        <c:v>July-Aug 22</c:v>
                      </c:pt>
                      <c:pt idx="2">
                        <c:v>Aug-Sept 22</c:v>
                      </c:pt>
                      <c:pt idx="3">
                        <c:v>Sept-Oct 22</c:v>
                      </c:pt>
                      <c:pt idx="4">
                        <c:v>Oct-Nov 22</c:v>
                      </c:pt>
                      <c:pt idx="5">
                        <c:v>Nov-Dec 22</c:v>
                      </c:pt>
                      <c:pt idx="6">
                        <c:v>Dec-Jan 22-23</c:v>
                      </c:pt>
                      <c:pt idx="7">
                        <c:v>Jan-Feb 23</c:v>
                      </c:pt>
                      <c:pt idx="8">
                        <c:v>Feb-Mar 23</c:v>
                      </c:pt>
                      <c:pt idx="9">
                        <c:v>Mar-Arp 23</c:v>
                      </c:pt>
                      <c:pt idx="10">
                        <c:v>Apr-May 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DD16-47A0-850C-50A5924DE184}"/>
            </c:ext>
          </c:extLst>
        </c:ser>
        <c:ser>
          <c:idx val="2"/>
          <c:order val="2"/>
          <c:tx>
            <c:strRef>
              <c:f>'EDA &amp; Analysis 3'!$W$66</c:f>
              <c:strCache>
                <c:ptCount val="1"/>
                <c:pt idx="0">
                  <c:v>Processed food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'EDA &amp; Analysis 3'!$W$67:$W$77</c:f>
              <c:numCache>
                <c:formatCode>General</c:formatCode>
                <c:ptCount val="11"/>
                <c:pt idx="0">
                  <c:v>0.55000000000001137</c:v>
                </c:pt>
                <c:pt idx="1">
                  <c:v>0.80000000000001137</c:v>
                </c:pt>
                <c:pt idx="2">
                  <c:v>1.0249999999999773</c:v>
                </c:pt>
                <c:pt idx="3">
                  <c:v>0.90000000000003411</c:v>
                </c:pt>
                <c:pt idx="4">
                  <c:v>0.24999999999997158</c:v>
                </c:pt>
                <c:pt idx="5">
                  <c:v>-0.15000000000000568</c:v>
                </c:pt>
                <c:pt idx="6">
                  <c:v>0.75</c:v>
                </c:pt>
                <c:pt idx="7">
                  <c:v>1.0749999999999886</c:v>
                </c:pt>
                <c:pt idx="8">
                  <c:v>0</c:v>
                </c:pt>
                <c:pt idx="9">
                  <c:v>0.77500000000000568</c:v>
                </c:pt>
                <c:pt idx="10">
                  <c:v>0.70000000000001705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'EDA &amp; Analysis 3'!$R$67:$R$77</c15:sqref>
                        </c15:formulaRef>
                      </c:ext>
                    </c:extLst>
                    <c:strCache>
                      <c:ptCount val="11"/>
                      <c:pt idx="0">
                        <c:v>June-July 22</c:v>
                      </c:pt>
                      <c:pt idx="1">
                        <c:v>July-Aug 22</c:v>
                      </c:pt>
                      <c:pt idx="2">
                        <c:v>Aug-Sept 22</c:v>
                      </c:pt>
                      <c:pt idx="3">
                        <c:v>Sept-Oct 22</c:v>
                      </c:pt>
                      <c:pt idx="4">
                        <c:v>Oct-Nov 22</c:v>
                      </c:pt>
                      <c:pt idx="5">
                        <c:v>Nov-Dec 22</c:v>
                      </c:pt>
                      <c:pt idx="6">
                        <c:v>Dec-Jan 22-23</c:v>
                      </c:pt>
                      <c:pt idx="7">
                        <c:v>Jan-Feb 23</c:v>
                      </c:pt>
                      <c:pt idx="8">
                        <c:v>Feb-Mar 23</c:v>
                      </c:pt>
                      <c:pt idx="9">
                        <c:v>Mar-Arp 23</c:v>
                      </c:pt>
                      <c:pt idx="10">
                        <c:v>Apr-May 23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DD16-47A0-850C-50A5924DE1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131472"/>
        <c:axId val="519126224"/>
      </c:lineChart>
      <c:catAx>
        <c:axId val="5191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26224"/>
        <c:crosses val="autoZero"/>
        <c:auto val="1"/>
        <c:lblAlgn val="ctr"/>
        <c:lblOffset val="100"/>
        <c:noMultiLvlLbl val="0"/>
      </c:catAx>
      <c:valAx>
        <c:axId val="519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11906</xdr:colOff>
      <xdr:row>14</xdr:row>
      <xdr:rowOff>27384</xdr:rowOff>
    </xdr:from>
    <xdr:to>
      <xdr:col>35</xdr:col>
      <xdr:colOff>142876</xdr:colOff>
      <xdr:row>30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95E8E-AAC4-4DF0-AB1F-3FB6F33F7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952499</xdr:colOff>
      <xdr:row>14</xdr:row>
      <xdr:rowOff>15477</xdr:rowOff>
    </xdr:from>
    <xdr:to>
      <xdr:col>23</xdr:col>
      <xdr:colOff>83342</xdr:colOff>
      <xdr:row>30</xdr:row>
      <xdr:rowOff>35718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A2D0D2-534C-4D7E-9A59-0667D9F00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14</xdr:row>
      <xdr:rowOff>15477</xdr:rowOff>
    </xdr:from>
    <xdr:to>
      <xdr:col>11</xdr:col>
      <xdr:colOff>83344</xdr:colOff>
      <xdr:row>30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A14A1E-7CED-40B5-9624-3CDAD512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605232</xdr:colOff>
      <xdr:row>13</xdr:row>
      <xdr:rowOff>69452</xdr:rowOff>
    </xdr:from>
    <xdr:to>
      <xdr:col>48</xdr:col>
      <xdr:colOff>39687</xdr:colOff>
      <xdr:row>30</xdr:row>
      <xdr:rowOff>9921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88B5A4-D9BF-4EE6-84F0-158640FBC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589358</xdr:colOff>
      <xdr:row>16</xdr:row>
      <xdr:rowOff>3571</xdr:rowOff>
    </xdr:from>
    <xdr:to>
      <xdr:col>82</xdr:col>
      <xdr:colOff>113108</xdr:colOff>
      <xdr:row>30</xdr:row>
      <xdr:rowOff>79771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E9AB8-CE6F-4158-9182-278B6A64A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541735</xdr:colOff>
      <xdr:row>16</xdr:row>
      <xdr:rowOff>15477</xdr:rowOff>
    </xdr:from>
    <xdr:to>
      <xdr:col>89</xdr:col>
      <xdr:colOff>184547</xdr:colOff>
      <xdr:row>30</xdr:row>
      <xdr:rowOff>91677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23A62C-4B28-434E-8426-4EA55DD95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9</xdr:row>
      <xdr:rowOff>19050</xdr:rowOff>
    </xdr:from>
    <xdr:to>
      <xdr:col>32</xdr:col>
      <xdr:colOff>323850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ABF58A-EFBD-490D-AD7F-5F4C91B90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36</xdr:row>
      <xdr:rowOff>19050</xdr:rowOff>
    </xdr:from>
    <xdr:to>
      <xdr:col>32</xdr:col>
      <xdr:colOff>304800</xdr:colOff>
      <xdr:row>50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620142-9C0A-4D62-A52F-4827447BA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63</xdr:row>
      <xdr:rowOff>9525</xdr:rowOff>
    </xdr:from>
    <xdr:to>
      <xdr:col>32</xdr:col>
      <xdr:colOff>314325</xdr:colOff>
      <xdr:row>77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8CE7F-CA7C-4372-B7BD-26C0712DA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1009649</xdr:colOff>
      <xdr:row>51</xdr:row>
      <xdr:rowOff>14287</xdr:rowOff>
    </xdr:from>
    <xdr:to>
      <xdr:col>15</xdr:col>
      <xdr:colOff>180975</xdr:colOff>
      <xdr:row>70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DAAFF-D5C5-49C9-BC93-16DD4D25D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790575</xdr:colOff>
      <xdr:row>51</xdr:row>
      <xdr:rowOff>33336</xdr:rowOff>
    </xdr:from>
    <xdr:to>
      <xdr:col>45</xdr:col>
      <xdr:colOff>752475</xdr:colOff>
      <xdr:row>71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3CC72-6662-4893-B5BA-EF787654D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114300</xdr:colOff>
      <xdr:row>51</xdr:row>
      <xdr:rowOff>33337</xdr:rowOff>
    </xdr:from>
    <xdr:to>
      <xdr:col>77</xdr:col>
      <xdr:colOff>752475</xdr:colOff>
      <xdr:row>70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DF20E-553E-4A14-9091-CED0C68D8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4.010888078701" createdVersion="7" refreshedVersion="7" minRefreshableVersion="3" recordCount="372" xr:uid="{16EDEC97-AC5C-4804-A197-EC5636BE6995}">
  <cacheSource type="worksheet">
    <worksheetSource name="Table2"/>
  </cacheSource>
  <cacheFields count="30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  <s v="Marcrh"/>
      </sharedItems>
    </cacheField>
    <cacheField name="Cereals and products" numFmtId="0">
      <sharedItems containsMixedTypes="1" containsNumber="1" minValue="107.5" maxValue="174.8" count="253">
        <n v="107.5"/>
        <n v="110.5"/>
        <n v="108.4"/>
        <n v="109.2"/>
        <n v="112.9"/>
        <n v="110.4"/>
        <n v="110.2"/>
        <n v="113.9"/>
        <n v="111.4"/>
        <n v="114.6"/>
        <n v="111.6"/>
        <n v="110.9"/>
        <n v="115.4"/>
        <n v="112.3"/>
        <n v="117"/>
        <n v="113.8"/>
        <n v="113.4"/>
        <n v="117.8"/>
        <n v="114.8"/>
        <n v="114.3"/>
        <n v="118.3"/>
        <n v="115.6"/>
        <n v="118.6"/>
        <n v="116.4"/>
        <n v="116.3"/>
        <n v="118.9"/>
        <n v="117.1"/>
        <n v="117.3"/>
        <n v="119.8"/>
        <n v="118.1"/>
        <n v="118.4"/>
        <n v="120.5"/>
        <n v="119.1"/>
        <n v="121.2"/>
        <n v="119.6"/>
        <n v="119.4"/>
        <n v="121.9"/>
        <n v="120.2"/>
        <n v="120.1"/>
        <n v="122.1"/>
        <n v="120.7"/>
        <n v="122.5"/>
        <n v="120.9"/>
        <n v="120.3"/>
        <n v="122.7"/>
        <n v="121.1"/>
        <n v="123.1"/>
        <n v="121.5"/>
        <n v="121.7"/>
        <n v="123.8"/>
        <n v="122.4"/>
        <n v="121.8"/>
        <n v="124.8"/>
        <n v="122.3"/>
        <n v="124.2"/>
        <n v="122.9"/>
        <n v="122.6"/>
        <n v="124.6"/>
        <n v="123.2"/>
        <n v="124.5"/>
        <n v="123.3"/>
        <n v="124"/>
        <n v="123.4"/>
        <n v="124.3"/>
        <n v="123.7"/>
        <n v="123.5"/>
        <n v="123.6"/>
        <n v="124.1"/>
        <n v="123.9"/>
        <n v="124.7"/>
        <n v="125.1"/>
        <n v="125.6"/>
        <n v="125"/>
        <n v="126.1"/>
        <n v="125.4"/>
        <n v="126.3"/>
        <n v="125.7"/>
        <n v="126.8"/>
        <n v="127.1"/>
        <n v="126.4"/>
        <n v="127.3"/>
        <n v="126.5"/>
        <n v="127.4"/>
        <n v="124.9"/>
        <n v="126.6"/>
        <n v="127.6"/>
        <n v="128.6"/>
        <n v="125.9"/>
        <n v="127.7"/>
        <n v="129.30000000000001"/>
        <n v="128.5"/>
        <n v="130.1"/>
        <n v="130.80000000000001"/>
        <n v="128.1"/>
        <n v="129.9"/>
        <n v="131.30000000000001"/>
        <n v="128.69999999999999"/>
        <n v="130.5"/>
        <n v="132"/>
        <n v="130.19999999999999"/>
        <n v="131.4"/>
        <n v="132.6"/>
        <n v="131.6"/>
        <n v="132.30000000000001"/>
        <n v="133.1"/>
        <n v="132.19999999999999"/>
        <n v="132.80000000000001"/>
        <n v="133.30000000000001"/>
        <n v="133.6"/>
        <n v="132.69999999999999"/>
        <n v="133.19999999999999"/>
        <n v="133"/>
        <n v="132.9"/>
        <n v="133.5"/>
        <n v="134"/>
        <n v="134.80000000000001"/>
        <n v="134.30000000000001"/>
        <n v="135.19999999999999"/>
        <n v="134.69999999999999"/>
        <n v="135.9"/>
        <n v="133.9"/>
        <n v="135.30000000000001"/>
        <n v="136.30000000000001"/>
        <n v="135.69999999999999"/>
        <n v="136.4"/>
        <n v="134.4"/>
        <n v="135.80000000000001"/>
        <n v="136.6"/>
        <n v="134.6"/>
        <n v="136"/>
        <n v="136.80000000000001"/>
        <n v="135"/>
        <n v="136.19999999999999"/>
        <n v="137.1"/>
        <n v="137.4"/>
        <n v="137.6"/>
        <n v="136.9"/>
        <n v="138.4"/>
        <n v="135.6"/>
        <n v="137.5"/>
        <n v="139.19999999999999"/>
        <n v="136.5"/>
        <n v="138.30000000000001"/>
        <n v="139.4"/>
        <n v="137"/>
        <n v="138.6"/>
        <n v="139.30000000000001"/>
        <n v="138.1"/>
        <n v="138.5"/>
        <n v="139.69999999999999"/>
        <n v="137.80000000000001"/>
        <n v="140.4"/>
        <n v="140.69999999999999"/>
        <n v="138.69999999999999"/>
        <n v="141.4"/>
        <n v="142.1"/>
        <n v="140.1"/>
        <n v="142.69999999999999"/>
        <n v="140.9"/>
        <n v="141"/>
        <n v="143.5"/>
        <n v="141.80000000000001"/>
        <n v="144.1"/>
        <n v="142.5"/>
        <n v="142.80000000000001"/>
        <n v="144.9"/>
        <n v="143.69999999999999"/>
        <n v="145.6"/>
        <n v="144.30000000000001"/>
        <n v="144.19999999999999"/>
        <n v="146.19999999999999"/>
        <n v="144.80000000000001"/>
        <n v="144.4"/>
        <n v="146.5"/>
        <n v="145.1"/>
        <n v="147.19999999999999"/>
        <n v="151.80000000000001"/>
        <n v="148.69999999999999"/>
        <s v="NA"/>
        <n v="148.19999999999999"/>
        <n v="152.69999999999999"/>
        <n v="149.6"/>
        <n v="147.6"/>
        <n v="151.6"/>
        <n v="148.9"/>
        <n v="146.9"/>
        <n v="151.5"/>
        <n v="148.4"/>
        <n v="146"/>
        <n v="150.6"/>
        <n v="147.5"/>
        <n v="145.4"/>
        <n v="149.69999999999999"/>
        <n v="146.80000000000001"/>
        <n v="144.6"/>
        <n v="149"/>
        <n v="143.4"/>
        <n v="148"/>
        <n v="148.80000000000001"/>
        <n v="146.30000000000001"/>
        <n v="149.19999999999999"/>
        <n v="146.69999999999999"/>
        <n v="149.1"/>
        <n v="146.4"/>
        <n v="149.30000000000001"/>
        <n v="146.6"/>
        <n v="146.1"/>
        <n v="150.1"/>
        <n v="147.4"/>
        <n v="151"/>
        <n v="148.30000000000001"/>
        <n v="152.19999999999999"/>
        <n v="149.5"/>
        <n v="152.5"/>
        <n v="150"/>
        <n v="150.19999999999999"/>
        <n v="153.69999999999999"/>
        <n v="151.30000000000001"/>
        <n v="155.4"/>
        <n v="152.9"/>
        <n v="156.69999999999999"/>
        <n v="154.1"/>
        <n v="153.80000000000001"/>
        <n v="157.5"/>
        <n v="155"/>
        <n v="155.19999999999999"/>
        <n v="159.30000000000001"/>
        <n v="156.5"/>
        <n v="159.5"/>
        <n v="162.1"/>
        <n v="160.30000000000001"/>
        <n v="162.9"/>
        <n v="164.9"/>
        <n v="163.5"/>
        <n v="164.7"/>
        <n v="166.4"/>
        <n v="165.2"/>
        <n v="166.9"/>
        <n v="168.4"/>
        <n v="167.4"/>
        <n v="168.8"/>
        <n v="170.2"/>
        <n v="169.2"/>
        <n v="174"/>
        <n v="173.3"/>
        <n v="173.8"/>
        <n v="174.2"/>
        <n v="174.7"/>
        <n v="174.4"/>
        <n v="174.3"/>
        <n v="174.8"/>
        <n v="173.2"/>
        <n v="173.7"/>
      </sharedItems>
    </cacheField>
    <cacheField name="Meat and fish" numFmtId="0">
      <sharedItems containsMixedTypes="1" containsNumber="1" minValue="106.3" maxValue="223.4" count="291">
        <n v="106.3"/>
        <n v="109.1"/>
        <n v="107.3"/>
        <n v="108.7"/>
        <n v="112.9"/>
        <n v="110.2"/>
        <n v="108.8"/>
        <n v="111.4"/>
        <n v="109.7"/>
        <n v="109.5"/>
        <n v="113.4"/>
        <n v="110.9"/>
        <n v="109.8"/>
        <n v="114.2"/>
        <n v="111.3"/>
        <n v="112.1"/>
        <n v="120.1"/>
        <n v="114.9"/>
        <n v="119.2"/>
        <n v="116.4"/>
        <n v="115.4"/>
        <n v="120.4"/>
        <n v="117.2"/>
        <n v="115.7"/>
        <n v="119.1"/>
        <n v="116.9"/>
        <n v="118.1"/>
        <n v="116.3"/>
        <n v="115.9"/>
        <n v="116.7"/>
        <n v="117.1"/>
        <n v="122"/>
        <n v="118.8"/>
        <n v="117.7"/>
        <n v="121.4"/>
        <n v="119.3"/>
        <n v="118.9"/>
        <n v="121.7"/>
        <n v="119.9"/>
        <n v="120.2"/>
        <n v="124.1"/>
        <n v="121.6"/>
        <n v="125.9"/>
        <n v="123.1"/>
        <n v="122.5"/>
        <n v="126.4"/>
        <n v="123.9"/>
        <n v="122.8"/>
        <n v="127.3"/>
        <n v="124.4"/>
        <n v="122.4"/>
        <n v="125.4"/>
        <n v="123.5"/>
        <n v="126.1"/>
        <n v="123.8"/>
        <n v="122.6"/>
        <n v="125.6"/>
        <n v="123.7"/>
        <n v="124.7"/>
        <n v="123.2"/>
        <n v="125.5"/>
        <n v="126.5"/>
        <n v="125.1"/>
        <n v="126.7"/>
        <n v="128.19999999999999"/>
        <n v="127.1"/>
        <n v="129.69999999999999"/>
        <n v="128"/>
        <n v="130.4"/>
        <n v="134.4"/>
        <n v="131.80000000000001"/>
        <n v="131.5"/>
        <n v="134.30000000000001"/>
        <n v="132.5"/>
        <n v="131.30000000000001"/>
        <n v="131.69999999999999"/>
        <n v="131.4"/>
        <n v="131.1"/>
        <n v="129"/>
        <n v="128.6"/>
        <n v="129.80000000000001"/>
        <n v="130.6"/>
        <n v="130.30000000000001"/>
        <n v="133.19999999999999"/>
        <n v="135.9"/>
        <n v="134.1"/>
        <n v="133.69999999999999"/>
        <n v="135.1"/>
        <n v="134.19999999999999"/>
        <n v="136.30000000000001"/>
        <n v="135.4"/>
        <n v="139.30000000000001"/>
        <n v="136.80000000000001"/>
        <n v="137.5"/>
        <n v="142.1"/>
        <n v="139.1"/>
        <n v="138.6"/>
        <n v="143.9"/>
        <n v="140.5"/>
        <n v="139.5"/>
        <n v="144.19999999999999"/>
        <n v="141.19999999999999"/>
        <n v="138.80000000000001"/>
        <n v="140.30000000000001"/>
        <n v="138.19999999999999"/>
        <n v="137.69999999999999"/>
        <n v="138"/>
        <n v="137.6"/>
        <n v="138.4"/>
        <n v="137.9"/>
        <n v="137.4"/>
        <n v="138.5"/>
        <n v="137.80000000000001"/>
        <n v="137.30000000000001"/>
        <n v="138.9"/>
        <n v="138.30000000000001"/>
        <n v="139.80000000000001"/>
        <n v="139.4"/>
        <n v="139"/>
        <n v="138.69999999999999"/>
        <n v="140.6"/>
        <n v="144.1"/>
        <n v="141.6"/>
        <n v="143.69999999999999"/>
        <n v="148.69999999999999"/>
        <n v="145.5"/>
        <n v="148.4"/>
        <n v="145.69999999999999"/>
        <n v="143.1"/>
        <n v="143.4"/>
        <n v="142"/>
        <n v="143"/>
        <n v="142.4"/>
        <n v="141.9"/>
        <n v="142.80000000000001"/>
        <n v="142.19999999999999"/>
        <n v="142.5"/>
        <n v="142.6"/>
        <n v="143.30000000000001"/>
        <n v="144.4"/>
        <n v="143.5"/>
        <n v="143.80000000000001"/>
        <n v="143.6"/>
        <n v="144.5"/>
        <n v="144.30000000000001"/>
        <n v="148.19999999999999"/>
        <n v="146.6"/>
        <n v="148.1"/>
        <n v="149.69999999999999"/>
        <n v="149.30000000000001"/>
        <n v="148.6"/>
        <n v="149.1"/>
        <n v="148.80000000000001"/>
        <n v="146.4"/>
        <n v="148"/>
        <n v="147.19999999999999"/>
        <n v="145.80000000000001"/>
        <n v="147.6"/>
        <n v="144.9"/>
        <n v="149.5"/>
        <n v="150.80000000000001"/>
        <n v="146.30000000000001"/>
        <n v="149.19999999999999"/>
        <n v="151.9"/>
        <n v="147.80000000000001"/>
        <n v="150.5"/>
        <n v="152.5"/>
        <n v="149.4"/>
        <n v="151.4"/>
        <n v="153"/>
        <n v="150.1"/>
        <n v="152"/>
        <n v="154.1"/>
        <n v="151.1"/>
        <n v="159.5"/>
        <n v="156.69999999999999"/>
        <n v="158.5"/>
        <n v="163.5"/>
        <n v="159.6"/>
        <n v="162.1"/>
        <n v="164"/>
        <n v="160.19999999999999"/>
        <n v="162.69999999999999"/>
        <n v="161.9"/>
        <n v="158.30000000000001"/>
        <n v="160.6"/>
        <n v="158.69999999999999"/>
        <n v="160.80000000000001"/>
        <n v="161.6"/>
        <n v="159.80000000000001"/>
        <n v="161"/>
        <n v="163.69999999999999"/>
        <n v="162.4"/>
        <n v="163.19999999999999"/>
        <n v="165.3"/>
        <n v="164.5"/>
        <n v="165"/>
        <n v="167.3"/>
        <n v="167.6"/>
        <n v="167.4"/>
        <n v="167.5"/>
        <n v="166.8"/>
        <n v="167"/>
        <s v="NA"/>
        <n v="190.3"/>
        <n v="197"/>
        <n v="192.7"/>
        <n v="187.2"/>
        <n v="197.8"/>
        <n v="190.9"/>
        <n v="183.9"/>
        <n v="193.1"/>
        <n v="187.1"/>
        <n v="186.3"/>
        <n v="193.7"/>
        <n v="188.9"/>
        <n v="188.6"/>
        <n v="195.5"/>
        <n v="191"/>
        <n v="188.5"/>
        <n v="195.7"/>
        <n v="187.5"/>
        <n v="194.8"/>
        <n v="190.1"/>
        <n v="184"/>
        <n v="191.2"/>
        <n v="186.5"/>
        <n v="189.4"/>
        <n v="197.5"/>
        <n v="192.2"/>
        <n v="202.5"/>
        <n v="198"/>
        <n v="198.5"/>
        <n v="204.3"/>
        <n v="200.5"/>
        <n v="200.1"/>
        <n v="205.5"/>
        <n v="202"/>
        <n v="204.5"/>
        <n v="210.9"/>
        <n v="206.8"/>
        <n v="202.3"/>
        <n v="207.4"/>
        <n v="204"/>
        <n v="202.1"/>
        <n v="208.4"/>
        <n v="204.6"/>
        <n v="199.8"/>
        <n v="204.9"/>
        <n v="201.6"/>
        <n v="202.2"/>
        <n v="198.8"/>
        <n v="196.9"/>
        <n v="198.7"/>
        <n v="198.1"/>
        <n v="205.2"/>
        <n v="200.6"/>
        <n v="208"/>
        <n v="215.8"/>
        <n v="210.7"/>
        <n v="209.7"/>
        <n v="211.8"/>
        <n v="214.7"/>
        <n v="221.2"/>
        <n v="217"/>
        <n v="217.2"/>
        <n v="223.4"/>
        <n v="219.4"/>
        <n v="210.8"/>
        <n v="217.1"/>
        <n v="213"/>
        <n v="204.1"/>
        <n v="206.5"/>
        <n v="206.7"/>
        <n v="213.7"/>
        <n v="209.2"/>
        <n v="208.8"/>
        <n v="214.9"/>
        <n v="207.2"/>
        <n v="213.4"/>
        <n v="209.4"/>
        <n v="206.9"/>
        <n v="212.9"/>
        <n v="209"/>
        <n v="208.3"/>
        <n v="215.2"/>
        <n v="212.2"/>
        <n v="207.7"/>
        <n v="209.3"/>
        <n v="211.5"/>
        <n v="214.3"/>
      </sharedItems>
    </cacheField>
    <cacheField name="Egg" numFmtId="0">
      <sharedItems containsMixedTypes="1" containsNumber="1" minValue="102.7" maxValue="197" count="283">
        <n v="108.1"/>
        <n v="113"/>
        <n v="110"/>
        <n v="110.2"/>
        <n v="116.9"/>
        <n v="112.8"/>
        <n v="109.9"/>
        <n v="113.2"/>
        <n v="111.2"/>
        <n v="106.9"/>
        <n v="106"/>
        <n v="106.6"/>
        <n v="105.9"/>
        <n v="102.7"/>
        <n v="104.7"/>
        <n v="112.5"/>
        <n v="109.8"/>
        <n v="110.5"/>
        <n v="114"/>
        <n v="111.9"/>
        <n v="111.1"/>
        <n v="112.7"/>
        <n v="111.7"/>
        <n v="112.3"/>
        <n v="112.6"/>
        <n v="114.5"/>
        <n v="113.3"/>
        <n v="116.2"/>
        <n v="122.6"/>
        <n v="118.7"/>
        <n v="120.4"/>
        <n v="128.5"/>
        <n v="123.5"/>
        <n v="120.5"/>
        <n v="129.9"/>
        <n v="124.1"/>
        <n v="121.2"/>
        <n v="124.5"/>
        <n v="122.5"/>
        <n v="120.7"/>
        <n v="121.5"/>
        <n v="121"/>
        <n v="118.1"/>
        <n v="114.2"/>
        <n v="115.9"/>
        <n v="116.1"/>
        <n v="115.4"/>
        <n v="115.8"/>
        <n v="117.7"/>
        <n v="118"/>
        <n v="117.8"/>
        <n v="116.5"/>
        <n v="117.3"/>
        <n v="116.4"/>
        <n v="118.3"/>
        <n v="119.9"/>
        <n v="122.7"/>
        <n v="121.8"/>
        <n v="126.3"/>
        <n v="122.1"/>
        <n v="126.6"/>
        <n v="123.8"/>
        <n v="119.5"/>
        <n v="121.1"/>
        <n v="118.9"/>
        <n v="113.5"/>
        <n v="116.8"/>
        <n v="117.2"/>
        <n v="114.4"/>
        <n v="111.3"/>
        <n v="115"/>
        <n v="120.9"/>
        <n v="121.6"/>
        <n v="122"/>
        <n v="121.3"/>
        <n v="120.1"/>
        <n v="115.6"/>
        <n v="120.8"/>
        <n v="121.7"/>
        <n v="123.3"/>
        <n v="127.1"/>
        <n v="124.8"/>
        <n v="126.5"/>
        <n v="132"/>
        <n v="128.6"/>
        <n v="127.7"/>
        <n v="130.30000000000001"/>
        <n v="128.69999999999999"/>
        <n v="125.1"/>
        <n v="123.7"/>
        <n v="124.6"/>
        <n v="123.4"/>
        <n v="124.4"/>
        <n v="127"/>
        <n v="125.4"/>
        <n v="130.9"/>
        <n v="128.30000000000001"/>
        <n v="129.6"/>
        <n v="136.6"/>
        <n v="132.30000000000001"/>
        <n v="133.69999999999999"/>
        <n v="131.6"/>
        <n v="130.5"/>
        <n v="130.6"/>
        <n v="130.1"/>
        <n v="130.19999999999999"/>
        <n v="134.1"/>
        <n v="134.9"/>
        <n v="132.9"/>
        <n v="131.9"/>
        <n v="132.6"/>
        <n v="132.19999999999999"/>
        <n v="129.30000000000001"/>
        <n v="128.80000000000001"/>
        <n v="128.4"/>
        <n v="126.1"/>
        <n v="126.8"/>
        <n v="125.6"/>
        <n v="128"/>
        <n v="128.1"/>
        <n v="129.80000000000001"/>
        <n v="129.4"/>
        <n v="130"/>
        <n v="129.69999999999999"/>
        <n v="131"/>
        <n v="131.4"/>
        <n v="131.19999999999999"/>
        <n v="140.5"/>
        <n v="146.69999999999999"/>
        <n v="142.9"/>
        <n v="144.80000000000001"/>
        <n v="145.9"/>
        <n v="145.19999999999999"/>
        <n v="143.80000000000001"/>
        <n v="143.6"/>
        <n v="143.69999999999999"/>
        <n v="140.6"/>
        <n v="139.9"/>
        <n v="140.30000000000001"/>
        <n v="140"/>
        <n v="135.5"/>
        <n v="138.30000000000001"/>
        <n v="135.9"/>
        <n v="130.80000000000001"/>
        <n v="133.9"/>
        <n v="133.6"/>
        <n v="136.69999999999999"/>
        <n v="135.6"/>
        <n v="139.30000000000001"/>
        <n v="139.1"/>
        <n v="139.19999999999999"/>
        <n v="138.1"/>
        <n v="132.80000000000001"/>
        <n v="135.1"/>
        <n v="134.6"/>
        <n v="133.5"/>
        <n v="137.30000000000001"/>
        <n v="137.80000000000001"/>
        <n v="137.1"/>
        <n v="137.4"/>
        <n v="141.1"/>
        <n v="138.80000000000001"/>
        <n v="138.19999999999999"/>
        <n v="143.5"/>
        <n v="140.19999999999999"/>
        <n v="145.30000000000001"/>
        <n v="141.5"/>
        <n v="138.69999999999999"/>
        <n v="134.5"/>
        <n v="136"/>
        <n v="136.19999999999999"/>
        <n v="140.4"/>
        <n v="138.4"/>
        <n v="142.5"/>
        <n v="140.80000000000001"/>
        <n v="138.5"/>
        <n v="141.6"/>
        <n v="139.6"/>
        <n v="141.19999999999999"/>
        <n v="144.69999999999999"/>
        <n v="142.6"/>
        <n v="148.4"/>
        <n v="145.6"/>
        <n v="149.5"/>
        <n v="153.69999999999999"/>
        <n v="151.1"/>
        <n v="153.5"/>
        <n v="157"/>
        <n v="154.9"/>
        <n v="150.9"/>
        <n v="153.1"/>
        <n v="151.80000000000001"/>
        <n v="147.6"/>
        <n v="148.9"/>
        <n v="148.1"/>
        <n v="146.9"/>
        <n v="151.9"/>
        <n v="148.80000000000001"/>
        <s v="NA"/>
        <n v="149.4"/>
        <n v="154.6"/>
        <n v="151.4"/>
        <n v="154.5"/>
        <n v="150.80000000000001"/>
        <n v="157.30000000000001"/>
        <n v="152.5"/>
        <n v="159.19999999999999"/>
        <n v="164.8"/>
        <n v="161.4"/>
        <n v="171.6"/>
        <n v="176.9"/>
        <n v="173.6"/>
        <n v="173.4"/>
        <n v="178.3"/>
        <n v="175.3"/>
        <n v="178.4"/>
        <n v="168"/>
        <n v="169.9"/>
        <n v="168.7"/>
        <n v="163.19999999999999"/>
        <n v="164.7"/>
        <n v="163.80000000000001"/>
        <n v="163.4"/>
        <n v="166.4"/>
        <n v="164.6"/>
        <n v="168.6"/>
        <n v="173"/>
        <n v="170.3"/>
        <n v="179.3"/>
        <n v="182.8"/>
        <n v="180.7"/>
        <n v="180.4"/>
        <n v="185"/>
        <n v="182.2"/>
        <n v="176.5"/>
        <n v="174.1"/>
        <n v="172.8"/>
        <n v="172"/>
        <n v="170.1"/>
        <n v="171.2"/>
        <n v="171.5"/>
        <n v="175.4"/>
        <n v="180"/>
        <n v="177.9"/>
        <n v="178"/>
        <n v="180.1"/>
        <n v="178.8"/>
        <n v="175.5"/>
        <n v="176.4"/>
        <n v="175.8"/>
        <n v="167.9"/>
        <n v="167.7"/>
        <n v="167.8"/>
        <n v="164.5"/>
        <n v="164.1"/>
        <n v="162.4"/>
        <n v="169.6"/>
        <n v="170.8"/>
        <n v="174.3"/>
        <n v="176.6"/>
        <n v="175.2"/>
        <n v="168.3"/>
        <n v="170.6"/>
        <n v="169.2"/>
        <n v="169"/>
        <n v="170.9"/>
        <n v="169.7"/>
        <n v="171.9"/>
        <n v="180.2"/>
        <n v="183.2"/>
        <n v="181.4"/>
        <n v="189.1"/>
        <n v="191.9"/>
        <n v="190.2"/>
        <n v="192.9"/>
        <n v="197"/>
        <n v="194.5"/>
        <n v="173.9"/>
        <n v="177.2"/>
        <n v="172.4"/>
        <n v="171"/>
        <n v="176.7"/>
        <n v="173.2"/>
      </sharedItems>
    </cacheField>
    <cacheField name="Milk and products" numFmtId="0">
      <sharedItems containsMixedTypes="1" containsNumber="1" minValue="103.6" maxValue="179.6" count="269">
        <n v="104.9"/>
        <n v="103.6"/>
        <n v="104.4"/>
        <n v="105.4"/>
        <n v="104"/>
        <n v="105.6"/>
        <n v="104.3"/>
        <n v="105.1"/>
        <n v="106.3"/>
        <n v="104.7"/>
        <n v="105.7"/>
        <n v="107.5"/>
        <n v="105.5"/>
        <n v="106.8"/>
        <n v="108.3"/>
        <n v="107.3"/>
        <n v="107.9"/>
        <n v="109.3"/>
        <n v="108.9"/>
        <n v="110"/>
        <n v="109.6"/>
        <n v="111"/>
        <n v="110.5"/>
        <n v="111.7"/>
        <n v="110.4"/>
        <n v="111.2"/>
        <n v="112.8"/>
        <n v="112"/>
        <n v="112.5"/>
        <n v="113.8"/>
        <n v="113.4"/>
        <n v="114.4"/>
        <n v="113.6"/>
        <n v="114.1"/>
        <n v="115"/>
        <n v="115.2"/>
        <n v="115.1"/>
        <n v="116.1"/>
        <n v="116.2"/>
        <n v="117"/>
        <n v="118"/>
        <n v="119.1"/>
        <n v="118.4"/>
        <n v="119.3"/>
        <n v="120.4"/>
        <n v="119.7"/>
        <n v="120.6"/>
        <n v="121.6"/>
        <n v="121"/>
        <n v="121.9"/>
        <n v="122.2"/>
        <n v="122"/>
        <n v="122.7"/>
        <n v="123.2"/>
        <n v="123.1"/>
        <n v="124"/>
        <n v="124.6"/>
        <n v="124.2"/>
        <n v="124.9"/>
        <n v="124.5"/>
        <n v="125.2"/>
        <n v="125"/>
        <n v="125.8"/>
        <n v="125.6"/>
        <n v="125.7"/>
        <n v="126"/>
        <n v="125.9"/>
        <n v="126.8"/>
        <n v="126.3"/>
        <n v="126.6"/>
        <n v="127.7"/>
        <n v="127.3"/>
        <n v="128.69999999999999"/>
        <n v="128.19999999999999"/>
        <n v="128.30000000000001"/>
        <n v="128.80000000000001"/>
        <n v="128"/>
        <n v="128.5"/>
        <n v="129.19999999999999"/>
        <n v="128.9"/>
        <n v="129.4"/>
        <n v="129.1"/>
        <n v="129.5"/>
        <n v="128.6"/>
        <n v="129.80000000000001"/>
        <n v="130.30000000000001"/>
        <n v="129.9"/>
        <n v="130.69999999999999"/>
        <n v="129.6"/>
        <n v="130.5"/>
        <n v="129.69999999999999"/>
        <n v="130.19999999999999"/>
        <n v="131.30000000000001"/>
        <n v="130.9"/>
        <n v="132.4"/>
        <n v="130.4"/>
        <n v="131.69999999999999"/>
        <n v="133.6"/>
        <n v="131"/>
        <n v="132.6"/>
        <n v="134.5"/>
        <n v="131.80000000000001"/>
        <n v="133.5"/>
        <n v="135.30000000000001"/>
        <n v="132.19999999999999"/>
        <n v="134.1"/>
        <n v="135.5"/>
        <n v="134.4"/>
        <n v="136"/>
        <n v="132.69999999999999"/>
        <n v="134.80000000000001"/>
        <n v="136.19999999999999"/>
        <n v="132.9"/>
        <n v="135"/>
        <n v="136.30000000000001"/>
        <n v="133.1"/>
        <n v="135.1"/>
        <n v="136.69999999999999"/>
        <n v="135.4"/>
        <n v="137.19999999999999"/>
        <n v="135.80000000000001"/>
        <n v="134.9"/>
        <n v="137.69999999999999"/>
        <n v="138.19999999999999"/>
        <n v="136.80000000000001"/>
        <n v="138.6"/>
        <n v="137.30000000000001"/>
        <n v="138.1"/>
        <n v="139"/>
        <n v="138.5"/>
        <n v="139.4"/>
        <n v="138.30000000000001"/>
        <n v="140.19999999999999"/>
        <n v="138.69999999999999"/>
        <n v="139.6"/>
        <n v="141.5"/>
        <n v="139.1"/>
        <n v="140.6"/>
        <n v="139.5"/>
        <n v="140.80000000000001"/>
        <n v="141.9"/>
        <n v="141"/>
        <n v="142"/>
        <n v="141.1"/>
        <n v="139.9"/>
        <n v="140.9"/>
        <n v="141.19999999999999"/>
        <n v="142.4"/>
        <n v="140.30000000000001"/>
        <n v="141.6"/>
        <n v="142.9"/>
        <n v="140.69999999999999"/>
        <n v="142.1"/>
        <n v="143.19999999999999"/>
        <n v="142.30000000000001"/>
        <n v="143.4"/>
        <n v="142.5"/>
        <n v="143.5"/>
        <n v="142.6"/>
        <n v="143.69999999999999"/>
        <n v="141.80000000000001"/>
        <n v="141.69999999999999"/>
        <n v="142.19999999999999"/>
        <n v="143.30000000000001"/>
        <n v="143.9"/>
        <n v="144.1"/>
        <n v="144"/>
        <n v="144.6"/>
        <n v="144.9"/>
        <n v="144.69999999999999"/>
        <n v="145.69999999999999"/>
        <n v="145.4"/>
        <n v="146.5"/>
        <n v="145.6"/>
        <n v="146.19999999999999"/>
        <n v="147.1"/>
        <n v="145.9"/>
        <n v="146.69999999999999"/>
        <n v="148.69999999999999"/>
        <n v="147.5"/>
        <n v="148.30000000000001"/>
        <n v="150.5"/>
        <n v="149.30000000000001"/>
        <n v="150.1"/>
        <n v="150.9"/>
        <n v="150.69999999999999"/>
        <n v="150.80000000000001"/>
        <n v="151.69999999999999"/>
        <n v="151.1"/>
        <n v="151.5"/>
        <n v="155.6"/>
        <n v="155.5"/>
        <s v="NA"/>
        <n v="153.30000000000001"/>
        <n v="153.4"/>
        <n v="153.9"/>
        <n v="153.6"/>
        <n v="153.69999999999999"/>
        <n v="153.80000000000001"/>
        <n v="154"/>
        <n v="154.19999999999999"/>
        <n v="154.1"/>
        <n v="154.4"/>
        <n v="155.1"/>
        <n v="154.69999999999999"/>
        <n v="154.5"/>
        <n v="154.9"/>
        <n v="155"/>
        <n v="156"/>
        <n v="155.4"/>
        <n v="155.80000000000001"/>
        <n v="156.5"/>
        <n v="156.1"/>
        <n v="156.19999999999999"/>
        <n v="157.1"/>
        <n v="158.19999999999999"/>
        <n v="157.5"/>
        <n v="159.19999999999999"/>
        <n v="158.4"/>
        <n v="158"/>
        <n v="159.1"/>
        <n v="158.69999999999999"/>
        <n v="159.6"/>
        <n v="159.30000000000001"/>
        <n v="159.80000000000001"/>
        <n v="160"/>
        <n v="159.9"/>
        <n v="160.5"/>
        <n v="160.4"/>
        <n v="160.69999999999999"/>
        <n v="160.6"/>
        <n v="162"/>
        <n v="162.6"/>
        <n v="162.19999999999999"/>
        <n v="163.80000000000001"/>
        <n v="164.2"/>
        <n v="163.9"/>
        <n v="164.6"/>
        <n v="165.4"/>
        <n v="164.9"/>
        <n v="166.4"/>
        <n v="165.8"/>
        <n v="166.3"/>
        <n v="167.1"/>
        <n v="166.6"/>
        <n v="167.9"/>
        <n v="168.4"/>
        <n v="168.1"/>
        <n v="169.5"/>
        <n v="170.1"/>
        <n v="169.7"/>
        <n v="170.9"/>
        <n v="171"/>
        <n v="172.3"/>
        <n v="173.4"/>
        <n v="173.9"/>
        <n v="173.6"/>
        <n v="174.3"/>
        <n v="175.2"/>
        <n v="174.6"/>
        <n v="177"/>
        <n v="177.9"/>
        <n v="177.3"/>
        <n v="178.2"/>
        <n v="178.8"/>
        <n v="178.4"/>
        <n v="179.6"/>
        <n v="179.4"/>
        <n v="179.5"/>
      </sharedItems>
    </cacheField>
    <cacheField name="Oils and fats" numFmtId="0">
      <sharedItems containsMixedTypes="1" containsNumber="1" minValue="101.1" maxValue="209.9" count="257">
        <n v="106.1"/>
        <n v="103.4"/>
        <n v="105.1"/>
        <n v="106.7"/>
        <n v="103.5"/>
        <n v="105.5"/>
        <n v="106.2"/>
        <n v="102.7"/>
        <n v="104.9"/>
        <n v="105.7"/>
        <n v="102.1"/>
        <n v="104.4"/>
        <n v="105.3"/>
        <n v="101.5"/>
        <n v="103.9"/>
        <n v="105.9"/>
        <n v="101.3"/>
        <n v="104.2"/>
        <n v="101.1"/>
        <n v="104.3"/>
        <n v="106.4"/>
        <n v="104.5"/>
        <n v="107.4"/>
        <n v="101.7"/>
        <n v="107.7"/>
        <n v="102.3"/>
        <n v="108.9"/>
        <n v="103.2"/>
        <n v="106.8"/>
        <n v="109.5"/>
        <n v="107.3"/>
        <n v="109"/>
        <n v="102.9"/>
        <n v="102.5"/>
        <n v="106.6"/>
        <n v="109.3"/>
        <n v="102.8"/>
        <n v="106.9"/>
        <n v="109.7"/>
        <n v="103.1"/>
        <n v="110.1"/>
        <n v="110.3"/>
        <n v="107.8"/>
        <n v="110.4"/>
        <n v="107.9"/>
        <n v="110.6"/>
        <n v="103.6"/>
        <n v="108"/>
        <n v="110.5"/>
        <n v="110.2"/>
        <n v="103"/>
        <n v="107.6"/>
        <n v="111"/>
        <n v="108.5"/>
        <n v="111.5"/>
        <n v="109.1"/>
        <n v="111.8"/>
        <n v="104.8"/>
        <n v="109.2"/>
        <n v="111.9"/>
        <n v="112.5"/>
        <n v="105.2"/>
        <n v="109.8"/>
        <n v="114.1"/>
        <n v="106"/>
        <n v="111.1"/>
        <n v="113.5"/>
        <n v="106.3"/>
        <n v="110.9"/>
        <n v="114"/>
        <n v="111.4"/>
        <n v="114.7"/>
        <n v="107"/>
        <n v="115.8"/>
        <n v="113.3"/>
        <n v="117.8"/>
        <n v="110"/>
        <n v="114.9"/>
        <n v="118.3"/>
        <n v="115.3"/>
        <n v="118.9"/>
        <n v="115.5"/>
        <n v="118.5"/>
        <n v="108.4"/>
        <n v="114.8"/>
        <n v="114.5"/>
        <n v="118.2"/>
        <n v="109.6"/>
        <n v="115"/>
        <n v="118.6"/>
        <n v="119.5"/>
        <n v="116.4"/>
        <n v="119.9"/>
        <n v="116.9"/>
        <n v="120.2"/>
        <n v="117.2"/>
        <n v="120.8"/>
        <n v="121.1"/>
        <n v="112.6"/>
        <n v="118"/>
        <n v="121.6"/>
        <n v="122"/>
        <n v="119.1"/>
        <n v="122.1"/>
        <n v="114.3"/>
        <n v="119.2"/>
        <n v="118.8"/>
        <n v="121.3"/>
        <n v="118.4"/>
        <n v="113.4"/>
        <n v="118.1"/>
        <n v="120.9"/>
        <n v="120.5"/>
        <n v="120.7"/>
        <n v="121.4"/>
        <n v="119"/>
        <n v="115.2"/>
        <n v="123.1"/>
        <n v="115.9"/>
        <n v="123.2"/>
        <n v="122.9"/>
        <n v="116.2"/>
        <n v="120.4"/>
        <n v="116.5"/>
        <n v="123.5"/>
        <n v="116.6"/>
        <n v="121"/>
        <n v="123.6"/>
        <n v="124"/>
        <n v="124.1"/>
        <n v="116.7"/>
        <n v="125"/>
        <n v="117.4"/>
        <n v="122.2"/>
        <n v="124.6"/>
        <n v="122.8"/>
        <n v="124.2"/>
        <n v="123.9"/>
        <n v="121.8"/>
        <n v="124.3"/>
        <n v="124.4"/>
        <n v="119.3"/>
        <n v="122.5"/>
        <n v="124.7"/>
        <n v="125.1"/>
        <n v="125.6"/>
        <n v="126"/>
        <n v="121.5"/>
        <n v="127.5"/>
        <n v="122.7"/>
        <n v="125.7"/>
        <n v="132"/>
        <n v="126.3"/>
        <n v="129.9"/>
        <n v="133.69999999999999"/>
        <n v="127.4"/>
        <n v="131.4"/>
        <n v="133.30000000000001"/>
        <n v="131.19999999999999"/>
        <n v="137.1"/>
        <n v="131.6"/>
        <n v="135.1"/>
        <s v="NA"/>
        <n v="138.19999999999999"/>
        <n v="132.9"/>
        <n v="136.30000000000001"/>
        <n v="139.80000000000001"/>
        <n v="133.4"/>
        <n v="137.4"/>
        <n v="140.4"/>
        <n v="134.4"/>
        <n v="142.6"/>
        <n v="135.69999999999999"/>
        <n v="140.1"/>
        <n v="145.4"/>
        <n v="138"/>
        <n v="142.69999999999999"/>
        <n v="150"/>
        <n v="140.69999999999999"/>
        <n v="146.6"/>
        <n v="154.80000000000001"/>
        <n v="144.1"/>
        <n v="150.9"/>
        <n v="163"/>
        <n v="151.4"/>
        <n v="158.69999999999999"/>
        <n v="168.2"/>
        <n v="156.4"/>
        <n v="163.9"/>
        <n v="175.2"/>
        <n v="161.4"/>
        <n v="170.1"/>
        <n v="184.4"/>
        <n v="168.8"/>
        <n v="178.7"/>
        <n v="190.4"/>
        <n v="172.2"/>
        <n v="183.7"/>
        <n v="188.7"/>
        <n v="170.6"/>
        <n v="182.1"/>
        <n v="190.9"/>
        <n v="175"/>
        <n v="188"/>
        <n v="195.5"/>
        <n v="198.8"/>
        <n v="176.6"/>
        <n v="190.6"/>
        <n v="198.4"/>
        <n v="175.8"/>
        <n v="190.1"/>
        <n v="195.8"/>
        <n v="173.5"/>
        <n v="187.6"/>
        <n v="192.6"/>
        <n v="171"/>
        <n v="184.7"/>
        <n v="171.5"/>
        <n v="184.9"/>
        <n v="203.1"/>
        <n v="180"/>
        <n v="194.6"/>
        <n v="207.4"/>
        <n v="186"/>
        <n v="199.5"/>
        <n v="209.9"/>
        <n v="189.5"/>
        <n v="202.4"/>
        <n v="208.1"/>
        <n v="188.6"/>
        <n v="200.9"/>
        <n v="202.2"/>
        <n v="184.8"/>
        <n v="198.1"/>
        <n v="182.5"/>
        <n v="192.4"/>
        <n v="194.1"/>
        <n v="179.3"/>
        <n v="191.6"/>
        <n v="177.7"/>
        <n v="186.5"/>
        <n v="194"/>
        <n v="188.9"/>
        <n v="193.9"/>
        <n v="179.1"/>
        <n v="188.5"/>
        <n v="178"/>
        <n v="187.2"/>
        <n v="183.4"/>
        <n v="183.3"/>
        <n v="179.2"/>
        <n v="178.5"/>
        <n v="168.7"/>
        <n v="174.9"/>
        <n v="173.3"/>
        <n v="164.4"/>
        <n v="170"/>
      </sharedItems>
    </cacheField>
    <cacheField name="Fruits" numFmtId="0">
      <sharedItems containsMixedTypes="1" containsNumber="1" minValue="102.3" maxValue="179.5" count="281">
        <n v="103.9"/>
        <n v="102.3"/>
        <n v="103.2"/>
        <n v="104"/>
        <n v="103.1"/>
        <n v="103.6"/>
        <n v="105.7"/>
        <n v="104.9"/>
        <n v="105.3"/>
        <n v="108.3"/>
        <n v="109.5"/>
        <n v="108.9"/>
        <n v="108.1"/>
        <n v="110.6"/>
        <n v="109.3"/>
        <n v="109.2"/>
        <n v="112.4"/>
        <n v="110.7"/>
        <n v="110.3"/>
        <n v="113.2"/>
        <n v="111.7"/>
        <n v="110.8"/>
        <n v="108.7"/>
        <n v="109.8"/>
        <n v="110.9"/>
        <n v="107.3"/>
        <n v="106.2"/>
        <n v="109.9"/>
        <n v="116.6"/>
        <n v="110"/>
        <n v="113.5"/>
        <n v="115.5"/>
        <n v="113.3"/>
        <n v="112.1"/>
        <n v="113.9"/>
        <n v="114.1"/>
        <n v="115.4"/>
        <n v="119.6"/>
        <n v="117.7"/>
        <n v="118.7"/>
        <n v="125.5"/>
        <n v="126.7"/>
        <n v="126.1"/>
        <n v="126.3"/>
        <n v="129.19999999999999"/>
        <n v="127.7"/>
        <n v="125.8"/>
        <n v="131.19999999999999"/>
        <n v="128.30000000000001"/>
        <n v="129.1"/>
        <n v="133.69999999999999"/>
        <n v="129.69999999999999"/>
        <n v="132.69999999999999"/>
        <n v="131.1"/>
        <n v="129.80000000000001"/>
        <n v="124.5"/>
        <n v="127.3"/>
        <n v="128.9"/>
        <n v="123.5"/>
        <n v="126.4"/>
        <n v="128.80000000000001"/>
        <n v="122.2"/>
        <n v="125.7"/>
        <n v="128.6"/>
        <n v="122.3"/>
        <n v="130.4"/>
        <n v="121.3"/>
        <n v="126.2"/>
        <n v="129.4"/>
        <n v="121.6"/>
        <n v="130.9"/>
        <n v="123.8"/>
        <n v="127.6"/>
        <n v="134.19999999999999"/>
        <n v="130.6"/>
        <n v="132.5"/>
        <n v="134.1"/>
        <n v="130.80000000000001"/>
        <n v="132.6"/>
        <n v="133.19999999999999"/>
        <n v="132.30000000000001"/>
        <n v="132.80000000000001"/>
        <n v="133.30000000000001"/>
        <n v="133.1"/>
        <n v="130.1"/>
        <n v="124"/>
        <n v="128.4"/>
        <n v="124.1"/>
        <n v="129"/>
        <n v="132.1"/>
        <n v="123.7"/>
        <n v="128.19999999999999"/>
        <n v="131.6"/>
        <n v="120.8"/>
        <n v="126.6"/>
        <n v="119"/>
        <n v="118.6"/>
        <n v="124.9"/>
        <n v="131.69999999999999"/>
        <n v="119.9"/>
        <n v="138.1"/>
        <n v="134.80000000000001"/>
        <n v="133.5"/>
        <n v="136"/>
        <n v="137.4"/>
        <n v="135.5"/>
        <n v="136.5"/>
        <n v="138.5"/>
        <n v="137"/>
        <n v="137.80000000000001"/>
        <n v="140.19999999999999"/>
        <n v="135.80000000000001"/>
        <n v="139.19999999999999"/>
        <n v="136.1"/>
        <n v="138.4"/>
        <n v="134.69999999999999"/>
        <n v="136.9"/>
        <n v="135.6"/>
        <n v="129.30000000000001"/>
        <n v="129.6"/>
        <n v="133"/>
        <n v="138.69999999999999"/>
        <n v="131.4"/>
        <n v="135.30000000000001"/>
        <n v="139.69999999999999"/>
        <n v="136.80000000000001"/>
        <n v="138.30000000000001"/>
        <n v="141.80000000000001"/>
        <n v="137.69999999999999"/>
        <n v="139.9"/>
        <n v="135.19999999999999"/>
        <n v="137.9"/>
        <n v="140.9"/>
        <n v="137.19999999999999"/>
        <n v="143.9"/>
        <n v="139.4"/>
        <n v="148"/>
        <n v="142.69999999999999"/>
        <n v="145.5"/>
        <n v="147.80000000000001"/>
        <n v="137.5"/>
        <n v="143"/>
        <n v="146.69999999999999"/>
        <n v="141.5"/>
        <n v="147.30000000000001"/>
        <n v="136.4"/>
        <n v="142.19999999999999"/>
        <n v="147.19999999999999"/>
        <n v="135"/>
        <n v="147.9"/>
        <n v="133.80000000000001"/>
        <n v="141.30000000000001"/>
        <n v="149.4"/>
        <n v="142.9"/>
        <n v="152.9"/>
        <n v="146.19999999999999"/>
        <n v="156.4"/>
        <n v="150.1"/>
        <n v="153.5"/>
        <n v="157.5"/>
        <n v="151.30000000000001"/>
        <n v="154.6"/>
        <n v="154.1"/>
        <n v="152.19999999999999"/>
        <n v="153.19999999999999"/>
        <n v="153.30000000000001"/>
        <n v="149.69999999999999"/>
        <n v="151.6"/>
        <n v="154.4"/>
        <n v="146.30000000000001"/>
        <n v="150.6"/>
        <n v="140"/>
        <n v="145.4"/>
        <n v="144.5"/>
        <n v="139.5"/>
        <n v="142.5"/>
        <n v="142.80000000000001"/>
        <n v="135.4"/>
        <n v="137.6"/>
        <n v="143.69999999999999"/>
        <n v="146.5"/>
        <n v="143.30000000000001"/>
        <n v="150.9"/>
        <n v="146.80000000000001"/>
        <n v="146.4"/>
        <n v="154.69999999999999"/>
        <n v="150.30000000000001"/>
        <n v="153.9"/>
        <n v="143.80000000000001"/>
        <n v="149.80000000000001"/>
        <n v="146.6"/>
        <n v="145.69999999999999"/>
        <n v="148.80000000000001"/>
        <n v="147.4"/>
        <n v="144.30000000000001"/>
        <n v="144.4"/>
        <n v="143.19999999999999"/>
        <n v="140.69999999999999"/>
        <n v="143.1"/>
        <n v="149.9"/>
        <s v="NA"/>
        <n v="151.80000000000001"/>
        <n v="146.9"/>
        <n v="154.5"/>
        <n v="150.4"/>
        <n v="147"/>
        <n v="155.4"/>
        <n v="155.69999999999999"/>
        <n v="151.19999999999999"/>
        <n v="150.5"/>
        <n v="148.4"/>
        <n v="145.9"/>
        <n v="147.69999999999999"/>
        <n v="152.6"/>
        <n v="149.6"/>
        <n v="154"/>
        <n v="150.69999999999999"/>
        <n v="157.30000000000001"/>
        <n v="153.69999999999999"/>
        <n v="160.6"/>
        <n v="168.8"/>
        <n v="164.4"/>
        <n v="162.30000000000001"/>
        <n v="172.5"/>
        <n v="167.1"/>
        <n v="158.6"/>
        <n v="171.5"/>
        <n v="164.6"/>
        <n v="157.69999999999999"/>
        <n v="170.9"/>
        <n v="163.9"/>
        <n v="161.30000000000001"/>
        <n v="156.80000000000001"/>
        <n v="152.69999999999999"/>
        <n v="161.19999999999999"/>
        <n v="156.69999999999999"/>
        <n v="159.30000000000001"/>
        <n v="160.30000000000001"/>
        <n v="156.5"/>
        <n v="152"/>
        <n v="158.30000000000001"/>
        <n v="154.9"/>
        <n v="151.4"/>
        <n v="155.9"/>
        <n v="159.6"/>
        <n v="157.6"/>
        <n v="169.7"/>
        <n v="175.9"/>
        <n v="172.6"/>
        <n v="168"/>
        <n v="174.5"/>
        <n v="171"/>
        <n v="165.8"/>
        <n v="174.1"/>
        <n v="169.6"/>
        <n v="179.5"/>
        <n v="174.2"/>
        <n v="169.2"/>
        <n v="177.1"/>
        <n v="172.9"/>
        <n v="164.1"/>
        <n v="167.5"/>
        <n v="165.7"/>
        <n v="162.19999999999999"/>
        <n v="163.80000000000001"/>
        <n v="159.1"/>
        <n v="162.6"/>
        <n v="160.69999999999999"/>
        <n v="159.5"/>
        <n v="158"/>
        <n v="156.30000000000001"/>
        <n v="160.5"/>
        <n v="167.2"/>
        <n v="172.1"/>
        <n v="169.5"/>
        <n v="173.7"/>
        <n v="179.2"/>
        <n v="176.3"/>
        <n v="169"/>
        <n v="175.8"/>
        <n v="172.2"/>
      </sharedItems>
    </cacheField>
    <cacheField name="Vegetables" numFmtId="0">
      <sharedItems containsMixedTypes="1" containsNumber="1" minValue="101.4" maxValue="245.3" count="312">
        <n v="101.9"/>
        <n v="102.9"/>
        <n v="102.2"/>
        <n v="102.4"/>
        <n v="104.9"/>
        <n v="103.2"/>
        <n v="101.4"/>
        <n v="103.8"/>
        <n v="103.4"/>
        <n v="109.7"/>
        <n v="105.5"/>
        <n v="107.3"/>
        <n v="123.7"/>
        <n v="112.9"/>
        <n v="118"/>
        <n v="143.6"/>
        <n v="126.7"/>
        <n v="129.19999999999999"/>
        <n v="160.9"/>
        <n v="140"/>
        <n v="138.9"/>
        <n v="177"/>
        <n v="151.80000000000001"/>
        <n v="154"/>
        <n v="174.3"/>
        <n v="164.9"/>
        <n v="183.5"/>
        <n v="171.2"/>
        <n v="178.1"/>
        <n v="192.8"/>
        <n v="183.1"/>
        <n v="145.69999999999999"/>
        <n v="144.80000000000001"/>
        <n v="145.4"/>
        <n v="123.9"/>
        <n v="118.9"/>
        <n v="122.2"/>
        <n v="116"/>
        <n v="111.5"/>
        <n v="114.5"/>
        <n v="117.9"/>
        <n v="113.3"/>
        <n v="116.3"/>
        <n v="120.5"/>
        <n v="121.2"/>
        <n v="120.7"/>
        <n v="127"/>
        <n v="125"/>
        <n v="129.30000000000001"/>
        <n v="137.5"/>
        <n v="132.1"/>
        <n v="150.1"/>
        <n v="172.4"/>
        <n v="157.69999999999999"/>
        <n v="161.1"/>
        <n v="181.9"/>
        <n v="168.2"/>
        <n v="158.80000000000001"/>
        <n v="168.6"/>
        <n v="162.1"/>
        <n v="155.30000000000001"/>
        <n v="159.6"/>
        <n v="156.80000000000001"/>
        <n v="152"/>
        <n v="153.19999999999999"/>
        <n v="152.4"/>
        <n v="140.30000000000001"/>
        <n v="141"/>
        <n v="140.5"/>
        <n v="132.30000000000001"/>
        <n v="134.4"/>
        <n v="133"/>
        <n v="128.19999999999999"/>
        <n v="131.80000000000001"/>
        <n v="129.4"/>
        <n v="128"/>
        <n v="131.4"/>
        <n v="127.5"/>
        <n v="130.80000000000001"/>
        <n v="128.6"/>
        <n v="128.5"/>
        <n v="135.6"/>
        <n v="130.9"/>
        <n v="135.19999999999999"/>
        <n v="146.69999999999999"/>
        <n v="139.1"/>
        <n v="140.80000000000001"/>
        <n v="153.5"/>
        <n v="145.1"/>
        <n v="153.6"/>
        <n v="165.5"/>
        <n v="157.6"/>
        <n v="158.9"/>
        <n v="168.5"/>
        <n v="162.19999999999999"/>
        <n v="165.8"/>
        <n v="160.4"/>
        <n v="155.19999999999999"/>
        <n v="164.6"/>
        <n v="158.4"/>
        <n v="145.5"/>
        <n v="149"/>
        <n v="140.1"/>
        <n v="144.1"/>
        <n v="141.5"/>
        <n v="130.30000000000001"/>
        <n v="130.69999999999999"/>
        <n v="128.1"/>
        <n v="129.80000000000001"/>
        <n v="134.1"/>
        <n v="136.80000000000001"/>
        <n v="135"/>
        <n v="141.80000000000001"/>
        <n v="151.4"/>
        <n v="152.5"/>
        <n v="173.7"/>
        <n v="159.69999999999999"/>
        <n v="158.19999999999999"/>
        <n v="179.5"/>
        <n v="165.4"/>
        <n v="156.9"/>
        <n v="163.5"/>
        <n v="159.1"/>
        <n v="149.5"/>
        <n v="152.9"/>
        <n v="150.69999999999999"/>
        <n v="149.19999999999999"/>
        <n v="155.1"/>
        <n v="151.19999999999999"/>
        <n v="142"/>
        <n v="141.9"/>
        <n v="121.1"/>
        <n v="125.3"/>
        <n v="119.8"/>
        <n v="118.7"/>
        <n v="119.4"/>
        <n v="119.1"/>
        <n v="120.2"/>
        <n v="119.5"/>
        <n v="119.7"/>
        <n v="121.5"/>
        <n v="127.1"/>
        <n v="123.4"/>
        <n v="123.8"/>
        <n v="125.6"/>
        <n v="128.80000000000001"/>
        <n v="142.19999999999999"/>
        <n v="133.30000000000001"/>
        <n v="151.5"/>
        <n v="175.1"/>
        <n v="159.5"/>
        <n v="162.9"/>
        <n v="179.8"/>
        <n v="154.5"/>
        <n v="160.69999999999999"/>
        <n v="156.6"/>
        <n v="157.1"/>
        <n v="173.2"/>
        <n v="162.6"/>
        <n v="168"/>
        <n v="185.2"/>
        <n v="173.8"/>
        <n v="161"/>
        <n v="163.19999999999999"/>
        <n v="161.69999999999999"/>
        <n v="152.1"/>
        <n v="150.5"/>
        <n v="151.6"/>
        <n v="142.4"/>
        <n v="136.9"/>
        <n v="138"/>
        <n v="134.6"/>
        <n v="135.1"/>
        <n v="127.6"/>
        <n v="132.6"/>
        <n v="137.80000000000001"/>
        <n v="143.5"/>
        <n v="144"/>
        <n v="143.69999999999999"/>
        <n v="154.19999999999999"/>
        <n v="159.19999999999999"/>
        <n v="155.9"/>
        <n v="156.30000000000001"/>
        <n v="157.30000000000001"/>
        <n v="149.4"/>
        <n v="151.30000000000001"/>
        <n v="150"/>
        <n v="147.6"/>
        <n v="153"/>
        <n v="147.5"/>
        <n v="145.19999999999999"/>
        <n v="136.6"/>
        <n v="132.4"/>
        <n v="131.69999999999999"/>
        <n v="130.5"/>
        <n v="131.30000000000001"/>
        <n v="128.69999999999999"/>
        <n v="131.6"/>
        <n v="129.69999999999999"/>
        <n v="141.19999999999999"/>
        <n v="133.4"/>
        <n v="161.6"/>
        <n v="143"/>
        <n v="140.6"/>
        <n v="169.8"/>
        <n v="180.1"/>
        <n v="160.30000000000001"/>
        <n v="156.19999999999999"/>
        <n v="189.1"/>
        <n v="167.4"/>
        <n v="163.4"/>
        <n v="192.4"/>
        <n v="178.8"/>
        <n v="207.2"/>
        <n v="188.4"/>
        <n v="191.4"/>
        <n v="215.7"/>
        <n v="199.6"/>
        <n v="209.5"/>
        <n v="231.5"/>
        <n v="217"/>
        <n v="191.5"/>
        <n v="207.8"/>
        <n v="197"/>
        <n v="165.1"/>
        <n v="181.7"/>
        <n v="170.7"/>
        <n v="152.30000000000001"/>
        <n v="167"/>
        <n v="162.69999999999999"/>
        <n v="180"/>
        <s v="NA"/>
        <n v="148.9"/>
        <n v="156.5"/>
        <n v="171"/>
        <n v="191.9"/>
        <n v="202"/>
        <n v="186.7"/>
        <n v="200.6"/>
        <n v="226"/>
        <n v="209.2"/>
        <n v="222.2"/>
        <n v="245.3"/>
        <n v="230"/>
        <n v="225.2"/>
        <n v="240.9"/>
        <n v="230.5"/>
        <n v="187.8"/>
        <n v="206.8"/>
        <n v="194.2"/>
        <n v="149.69999999999999"/>
        <n v="180.2"/>
        <n v="160"/>
        <n v="166.1"/>
        <n v="138.4"/>
        <n v="166.5"/>
        <n v="147.9"/>
        <n v="144.69999999999999"/>
        <n v="176.2"/>
        <n v="155.4"/>
        <n v="152.80000000000001"/>
        <n v="186.4"/>
        <n v="164.2"/>
        <n v="153.9"/>
        <n v="183.3"/>
        <n v="162.30000000000001"/>
        <n v="170.4"/>
        <n v="214.4"/>
        <n v="185.3"/>
        <n v="183.9"/>
        <n v="229.1"/>
        <n v="199.2"/>
        <n v="172.3"/>
        <n v="219.5"/>
        <n v="188.3"/>
        <n v="203.6"/>
        <n v="198"/>
        <n v="169.7"/>
        <n v="155.80000000000001"/>
        <n v="166.9"/>
        <n v="190.7"/>
        <n v="166.2"/>
        <n v="203.2"/>
        <n v="174.9"/>
        <n v="167.3"/>
        <n v="211.5"/>
        <n v="182.3"/>
        <n v="208.5"/>
        <n v="182.1"/>
        <n v="173.1"/>
        <n v="213.1"/>
        <n v="176.9"/>
        <n v="220.8"/>
        <n v="191.8"/>
        <n v="184.8"/>
        <n v="228.6"/>
        <n v="199.7"/>
        <n v="171.6"/>
        <n v="205.5"/>
        <n v="150.19999999999999"/>
        <n v="178.7"/>
        <n v="159.9"/>
        <n v="142.9"/>
        <n v="175.3"/>
        <n v="140.9"/>
        <n v="175.8"/>
        <n v="152.69999999999999"/>
        <n v="175.9"/>
        <n v="142.80000000000001"/>
        <n v="179.9"/>
        <n v="148.69999999999999"/>
        <n v="185"/>
      </sharedItems>
    </cacheField>
    <cacheField name="Pulses and products" numFmtId="0">
      <sharedItems containsMixedTypes="1" containsNumber="1" minValue="103.5" maxValue="191.6" count="265">
        <n v="106.1"/>
        <n v="105.8"/>
        <n v="106"/>
        <n v="105.9"/>
        <n v="104.1"/>
        <n v="105.3"/>
        <n v="105.7"/>
        <n v="103.5"/>
        <n v="105"/>
        <n v="104.6"/>
        <n v="105.2"/>
        <n v="106.8"/>
        <n v="105.4"/>
        <n v="106.3"/>
        <n v="107.1"/>
        <n v="105.1"/>
        <n v="106.4"/>
        <n v="107.4"/>
        <n v="104.7"/>
        <n v="106.5"/>
        <n v="108.1"/>
        <n v="108.3"/>
        <n v="107.3"/>
        <n v="109.1"/>
        <n v="108.2"/>
        <n v="109.5"/>
        <n v="108.7"/>
        <n v="109.6"/>
        <n v="107.5"/>
        <n v="108.9"/>
        <n v="109.8"/>
        <n v="109.3"/>
        <n v="110.2"/>
        <n v="111"/>
        <n v="111.5"/>
        <n v="112.6"/>
        <n v="111.9"/>
        <n v="112.2"/>
        <n v="112.8"/>
        <n v="112.4"/>
        <n v="113.2"/>
        <n v="113.1"/>
        <n v="114.1"/>
        <n v="115.2"/>
        <n v="114.5"/>
        <n v="115"/>
        <n v="116.9"/>
        <n v="115.6"/>
        <n v="115.5"/>
        <n v="117.4"/>
        <n v="116.1"/>
        <n v="116.2"/>
        <n v="119.3"/>
        <n v="117.2"/>
        <n v="116.3"/>
        <n v="120.1"/>
        <n v="117.6"/>
        <n v="122.9"/>
        <n v="119.1"/>
        <n v="118.8"/>
        <n v="125.1"/>
        <n v="120.9"/>
        <n v="119.9"/>
        <n v="127.2"/>
        <n v="122.4"/>
        <n v="121.5"/>
        <n v="131.30000000000001"/>
        <n v="124.8"/>
        <n v="124.3"/>
        <n v="142.6"/>
        <n v="130.5"/>
        <n v="131.9"/>
        <n v="148.1"/>
        <n v="137.4"/>
        <n v="133.80000000000001"/>
        <n v="149.5"/>
        <n v="139.1"/>
        <n v="137.9"/>
        <n v="156"/>
        <n v="144"/>
        <n v="142.1"/>
        <n v="165.4"/>
        <n v="150"/>
        <n v="154.19999999999999"/>
        <n v="187.2"/>
        <n v="165.3"/>
        <n v="160.80000000000001"/>
        <n v="191.6"/>
        <n v="171.2"/>
        <n v="162.1"/>
        <n v="190.1"/>
        <n v="171.5"/>
        <n v="163.80000000000001"/>
        <n v="184.2"/>
        <n v="170.7"/>
        <n v="162.80000000000001"/>
        <n v="176.4"/>
        <n v="167.4"/>
        <n v="161.19999999999999"/>
        <n v="170.3"/>
        <n v="164.3"/>
        <n v="162.69999999999999"/>
        <n v="176.9"/>
        <n v="167.5"/>
        <n v="166"/>
        <n v="182.8"/>
        <n v="171.7"/>
        <n v="169.2"/>
        <n v="184.4"/>
        <n v="174.3"/>
        <n v="171.8"/>
        <n v="188.4"/>
        <n v="177.4"/>
        <n v="172.2"/>
        <n v="182.3"/>
        <n v="175.6"/>
        <n v="170.4"/>
        <n v="173.6"/>
        <n v="170.2"/>
        <n v="175.7"/>
        <n v="172.1"/>
        <n v="170"/>
        <n v="174.9"/>
        <n v="167.9"/>
        <n v="168.7"/>
        <n v="161.69999999999999"/>
        <n v="155.1"/>
        <n v="159.5"/>
        <n v="156.9"/>
        <n v="143.1"/>
        <n v="152.19999999999999"/>
        <n v="148"/>
        <n v="135.80000000000001"/>
        <n v="143.9"/>
        <n v="144.5"/>
        <n v="140.9"/>
        <n v="141.80000000000001"/>
        <n v="131.5"/>
        <n v="138.30000000000001"/>
        <n v="140.19999999999999"/>
        <n v="128.19999999999999"/>
        <n v="136.19999999999999"/>
        <n v="138.1"/>
        <n v="124.7"/>
        <n v="133.6"/>
        <n v="123.5"/>
        <n v="132.69999999999999"/>
        <n v="137.1"/>
        <n v="124.5"/>
        <n v="132.9"/>
        <n v="136.4"/>
        <n v="124.1"/>
        <n v="132.30000000000001"/>
        <n v="122.2"/>
        <n v="131.19999999999999"/>
        <n v="119.8"/>
        <n v="129.1"/>
        <n v="131.80000000000001"/>
        <n v="118.4"/>
        <n v="127.3"/>
        <n v="130.19999999999999"/>
        <n v="117"/>
        <n v="125.8"/>
        <n v="129.30000000000001"/>
        <n v="124.6"/>
        <n v="128.4"/>
        <n v="114"/>
        <n v="122.3"/>
        <n v="126"/>
        <n v="112.3"/>
        <n v="121.4"/>
        <n v="126.4"/>
        <n v="121.7"/>
        <n v="126.8"/>
        <n v="113.6"/>
        <n v="125.4"/>
        <n v="113.5"/>
        <n v="121"/>
        <n v="115.3"/>
        <n v="117.5"/>
        <n v="121.3"/>
        <n v="118.2"/>
        <n v="120.3"/>
        <n v="120.7"/>
        <n v="121.8"/>
        <n v="124.4"/>
        <n v="124.9"/>
        <n v="128.69999999999999"/>
        <n v="127.4"/>
        <n v="128.30000000000001"/>
        <n v="130.6"/>
        <n v="128.9"/>
        <n v="130"/>
        <n v="129.80000000000001"/>
        <n v="130.9"/>
        <n v="132.19999999999999"/>
        <n v="130.30000000000001"/>
        <n v="131.6"/>
        <n v="133.1"/>
        <n v="132.5"/>
        <n v="134.6"/>
        <n v="135.69999999999999"/>
        <n v="138.80000000000001"/>
        <n v="137.19999999999999"/>
        <n v="141.1"/>
        <n v="140.4"/>
        <n v="139.6"/>
        <n v="139.69999999999999"/>
        <n v="150.19999999999999"/>
        <n v="150.80000000000001"/>
        <n v="150.4"/>
        <s v="NA"/>
        <n v="150.30000000000001"/>
        <n v="152"/>
        <n v="150.9"/>
        <n v="149.9"/>
        <n v="151.30000000000001"/>
        <n v="149.30000000000001"/>
        <n v="149.80000000000001"/>
        <n v="155.9"/>
        <n v="158.69999999999999"/>
        <n v="156.80000000000001"/>
        <n v="161.5"/>
        <n v="160.19999999999999"/>
        <n v="160.4"/>
        <n v="158.30000000000001"/>
        <n v="159.80000000000001"/>
        <n v="158.80000000000001"/>
        <n v="159.19999999999999"/>
        <n v="161.1"/>
        <n v="165.1"/>
        <n v="165.9"/>
        <n v="165.5"/>
        <n v="166.9"/>
        <n v="163.6"/>
        <n v="164.7"/>
        <n v="164"/>
        <n v="164.5"/>
        <n v="164.1"/>
        <n v="163.9"/>
        <n v="165.2"/>
        <n v="164.2"/>
        <n v="164.4"/>
        <n v="163.19999999999999"/>
        <n v="163.69999999999999"/>
        <n v="163.4"/>
        <n v="165"/>
        <n v="164.6"/>
        <n v="167.1"/>
        <n v="167.3"/>
        <n v="167.2"/>
        <n v="169"/>
        <n v="169.1"/>
        <n v="169.7"/>
        <n v="169.9"/>
        <n v="169.8"/>
        <n v="171"/>
        <n v="170.5"/>
        <n v="171.3"/>
        <n v="170.8"/>
        <n v="170.9"/>
        <n v="171.1"/>
        <n v="172.8"/>
        <n v="174.7"/>
        <n v="173.4"/>
      </sharedItems>
    </cacheField>
    <cacheField name="Sugar and Confectionery" numFmtId="0">
      <sharedItems containsMixedTypes="1" containsNumber="1" minValue="85.3" maxValue="124.2" count="205">
        <n v="106.8"/>
        <n v="105.1"/>
        <n v="106.2"/>
        <n v="105.7"/>
        <n v="103.8"/>
        <n v="105"/>
        <n v="102.6"/>
        <n v="104.2"/>
        <n v="102"/>
        <n v="103.5"/>
        <n v="103.7"/>
        <n v="101.9"/>
        <n v="103.1"/>
        <n v="104.1"/>
        <n v="101.4"/>
        <n v="103.2"/>
        <n v="104.3"/>
        <n v="101.3"/>
        <n v="103.3"/>
        <n v="101"/>
        <n v="100.8"/>
        <n v="103.9"/>
        <n v="100.2"/>
        <n v="102.7"/>
        <n v="103.6"/>
        <n v="99.5"/>
        <n v="102.2"/>
        <n v="102.9"/>
        <n v="98.6"/>
        <n v="101.5"/>
        <n v="101.8"/>
        <n v="96.9"/>
        <n v="101.1"/>
        <n v="95.4"/>
        <n v="99.2"/>
        <n v="101.2"/>
        <n v="96.3"/>
        <n v="99.6"/>
        <n v="100.3"/>
        <n v="102.8"/>
        <n v="104.8"/>
        <n v="104.7"/>
        <n v="104"/>
        <n v="99.8"/>
        <n v="102.1"/>
        <n v="97.8"/>
        <n v="100.6"/>
        <n v="100.5"/>
        <n v="96.1"/>
        <n v="99"/>
        <n v="100"/>
        <n v="95"/>
        <n v="98.3"/>
        <n v="98.9"/>
        <n v="93.2"/>
        <n v="97"/>
        <n v="91.6"/>
        <n v="95.7"/>
        <n v="97.6"/>
        <n v="90.8"/>
        <n v="95.3"/>
        <n v="89.8"/>
        <n v="94.1"/>
        <n v="85.7"/>
        <n v="91.3"/>
        <n v="93.1"/>
        <n v="85.3"/>
        <n v="90.5"/>
        <n v="92.5"/>
        <n v="86.3"/>
        <n v="90.4"/>
        <n v="93.7"/>
        <n v="89.4"/>
        <n v="92.3"/>
        <n v="94.5"/>
        <n v="93.3"/>
        <n v="92.7"/>
        <n v="97.7"/>
        <n v="96.7"/>
        <n v="97.4"/>
        <n v="98.7"/>
        <n v="99.1"/>
        <n v="98.8"/>
        <n v="100.4"/>
        <n v="100.9"/>
        <n v="109.1"/>
        <n v="106.4"/>
        <n v="107.5"/>
        <n v="111.1"/>
        <n v="108.7"/>
        <n v="108.8"/>
        <n v="112"/>
        <n v="109.9"/>
        <n v="110.3"/>
        <n v="113.3"/>
        <n v="111.3"/>
        <n v="112.1"/>
        <n v="114.6"/>
        <n v="112.9"/>
        <n v="113.1"/>
        <n v="115.1"/>
        <n v="113.8"/>
        <n v="113.4"/>
        <n v="115.4"/>
        <n v="114.1"/>
        <n v="115.6"/>
        <n v="115.5"/>
        <n v="114.4"/>
        <n v="114.8"/>
        <n v="117.3"/>
        <n v="116.2"/>
        <n v="119.5"/>
        <n v="116.9"/>
        <n v="120.3"/>
        <n v="118"/>
        <n v="117.4"/>
        <n v="120.8"/>
        <n v="118.5"/>
        <n v="118.6"/>
        <n v="121"/>
        <n v="119.4"/>
        <n v="118.9"/>
        <n v="120.9"/>
        <n v="119.6"/>
        <n v="120"/>
        <n v="121.5"/>
        <n v="120.5"/>
        <n v="122.1"/>
        <n v="121.2"/>
        <n v="122.4"/>
        <n v="121.4"/>
        <n v="122.6"/>
        <n v="121.8"/>
        <n v="122.5"/>
        <n v="123.9"/>
        <n v="123"/>
        <n v="121.9"/>
        <n v="120.7"/>
        <n v="118.8"/>
        <n v="117.9"/>
        <n v="117.1"/>
        <n v="114.2"/>
        <n v="116.1"/>
        <n v="115.2"/>
        <n v="110.6"/>
        <n v="113.7"/>
        <n v="111.8"/>
        <n v="105.3"/>
        <n v="109.6"/>
        <n v="112.4"/>
        <n v="108.4"/>
        <n v="114.3"/>
        <n v="113.5"/>
        <n v="114.7"/>
        <n v="112.3"/>
        <n v="112.8"/>
        <n v="111.9"/>
        <n v="111.6"/>
        <n v="112.5"/>
        <n v="111"/>
        <n v="110.4"/>
        <n v="108.3"/>
        <n v="109"/>
        <n v="109.3"/>
        <n v="111.2"/>
        <n v="110.8"/>
        <n v="111.7"/>
        <n v="112.7"/>
        <n v="114"/>
        <n v="113.2"/>
        <n v="113.6"/>
        <n v="115"/>
        <n v="112.6"/>
        <n v="119.8"/>
        <s v="NA"/>
        <n v="116.3"/>
        <n v="116.8"/>
        <n v="116.4"/>
        <n v="115.3"/>
        <n v="118.1"/>
        <n v="114.9"/>
        <n v="117.2"/>
        <n v="115.7"/>
        <n v="112.2"/>
        <n v="115.9"/>
        <n v="113.9"/>
        <n v="114.5"/>
        <n v="120.4"/>
        <n v="119.7"/>
        <n v="119.3"/>
        <n v="121.6"/>
        <n v="123.1"/>
        <n v="120.6"/>
        <n v="121.3"/>
        <n v="118.2"/>
        <n v="119"/>
        <n v="119.1"/>
        <n v="119.9"/>
        <n v="119.2"/>
        <n v="120.2"/>
        <n v="122.2"/>
        <n v="121.1"/>
        <n v="123.4"/>
        <n v="122.7"/>
        <n v="124.2"/>
      </sharedItems>
    </cacheField>
    <cacheField name="Spices" numFmtId="0">
      <sharedItems containsMixedTypes="1" containsNumber="1" minValue="101.8" maxValue="221" count="282">
        <n v="103.1"/>
        <n v="101.8"/>
        <n v="102.7"/>
        <n v="102.3"/>
        <n v="102.8"/>
        <n v="103.3"/>
        <n v="102.4"/>
        <n v="103"/>
        <n v="103.2"/>
        <n v="103.5"/>
        <n v="104"/>
        <n v="105"/>
        <n v="104.3"/>
        <n v="105.4"/>
        <n v="106.4"/>
        <n v="105.7"/>
        <n v="107.5"/>
        <n v="106.8"/>
        <n v="106.9"/>
        <n v="108.5"/>
        <n v="107.4"/>
        <n v="107.9"/>
        <n v="109.1"/>
        <n v="108.3"/>
        <n v="108.2"/>
        <n v="109.6"/>
        <n v="108.7"/>
        <n v="109"/>
        <n v="110.3"/>
        <n v="109.4"/>
        <n v="109.8"/>
        <n v="111.9"/>
        <n v="110.5"/>
        <n v="110.2"/>
        <n v="112.7"/>
        <n v="111"/>
        <n v="110.4"/>
        <n v="113.5"/>
        <n v="111.4"/>
        <n v="110.7"/>
        <n v="114.1"/>
        <n v="111.8"/>
        <n v="111.2"/>
        <n v="115.3"/>
        <n v="112.6"/>
        <n v="111.6"/>
        <n v="117"/>
        <n v="113.4"/>
        <n v="112.3"/>
        <n v="118.3"/>
        <n v="114.3"/>
        <n v="113.3"/>
        <n v="120"/>
        <n v="115.5"/>
        <n v="114.6"/>
        <n v="122.1"/>
        <n v="117.1"/>
        <n v="114.9"/>
        <n v="122.9"/>
        <n v="117.6"/>
        <n v="123.8"/>
        <n v="118.1"/>
        <n v="115.8"/>
        <n v="124.6"/>
        <n v="118.7"/>
        <n v="116"/>
        <n v="125.4"/>
        <n v="119.1"/>
        <n v="117.2"/>
        <n v="126.6"/>
        <n v="120.3"/>
        <n v="118.6"/>
        <n v="127.7"/>
        <n v="121.6"/>
        <n v="119.4"/>
        <n v="127.4"/>
        <n v="119.8"/>
        <n v="122.4"/>
        <n v="120.7"/>
        <n v="128.80000000000001"/>
        <n v="123.4"/>
        <n v="123"/>
        <n v="130.5"/>
        <n v="125.5"/>
        <n v="131.5"/>
        <n v="126.1"/>
        <n v="123.9"/>
        <n v="132.69999999999999"/>
        <n v="126.8"/>
        <n v="134.4"/>
        <n v="128.4"/>
        <n v="135.80000000000001"/>
        <n v="129.69999999999999"/>
        <n v="128.30000000000001"/>
        <n v="137.1"/>
        <n v="131.19999999999999"/>
        <n v="128.9"/>
        <n v="138.6"/>
        <n v="132.1"/>
        <n v="129.6"/>
        <n v="139.5"/>
        <n v="132.9"/>
        <n v="130.6"/>
        <n v="139.69999999999999"/>
        <n v="133.6"/>
        <n v="130.80000000000001"/>
        <n v="140.1"/>
        <n v="133.9"/>
        <n v="131.4"/>
        <n v="140.4"/>
        <n v="132.19999999999999"/>
        <n v="141.5"/>
        <n v="135.30000000000001"/>
        <n v="133.1"/>
        <n v="142.80000000000001"/>
        <n v="136.30000000000001"/>
        <n v="134.30000000000001"/>
        <n v="143.9"/>
        <n v="137.5"/>
        <n v="134.9"/>
        <n v="144.6"/>
        <n v="138.1"/>
        <n v="144.80000000000001"/>
        <n v="138.80000000000001"/>
        <n v="145.30000000000001"/>
        <n v="139.30000000000001"/>
        <n v="136.80000000000001"/>
        <n v="145.4"/>
        <n v="145.5"/>
        <n v="140.19999999999999"/>
        <n v="136.9"/>
        <n v="144.9"/>
        <n v="139.6"/>
        <n v="136"/>
        <n v="144"/>
        <n v="138.69999999999999"/>
        <n v="135.6"/>
        <n v="142.6"/>
        <n v="137.9"/>
        <n v="134.1"/>
        <n v="141.30000000000001"/>
        <n v="136.5"/>
        <n v="134"/>
        <n v="139.9"/>
        <n v="133.5"/>
        <n v="137.80000000000001"/>
        <n v="135.19999999999999"/>
        <n v="134.69999999999999"/>
        <n v="137.30000000000001"/>
        <n v="138.30000000000001"/>
        <n v="140.5"/>
        <n v="140.69999999999999"/>
        <n v="137.19999999999999"/>
        <n v="138.19999999999999"/>
        <n v="137.4"/>
        <n v="137.6"/>
        <n v="140"/>
        <n v="138.4"/>
        <n v="140.30000000000001"/>
        <n v="138.9"/>
        <n v="141.1"/>
        <n v="139.4"/>
        <n v="141.19999999999999"/>
        <n v="141"/>
        <n v="140.6"/>
        <n v="141.4"/>
        <n v="140.9"/>
        <n v="139.19999999999999"/>
        <n v="140.80000000000001"/>
        <n v="141.69999999999999"/>
        <n v="141.6"/>
        <n v="142.69999999999999"/>
        <n v="142.5"/>
        <n v="144.19999999999999"/>
        <n v="143.80000000000001"/>
        <n v="144.1"/>
        <n v="145.19999999999999"/>
        <n v="147.30000000000001"/>
        <n v="146.30000000000001"/>
        <n v="147"/>
        <n v="149.1"/>
        <n v="148"/>
        <n v="148.69999999999999"/>
        <n v="151.6"/>
        <n v="149.5"/>
        <n v="150.9"/>
        <n v="152.80000000000001"/>
        <n v="150.4"/>
        <n v="152"/>
        <n v="154"/>
        <n v="151.5"/>
        <n v="153.19999999999999"/>
        <n v="158.69999999999999"/>
        <n v="157.1"/>
        <s v="NA"/>
        <n v="159.80000000000001"/>
        <n v="158.80000000000001"/>
        <n v="159.5"/>
        <n v="160"/>
        <n v="160.9"/>
        <n v="160.30000000000001"/>
        <n v="161.30000000000001"/>
        <n v="161"/>
        <n v="162"/>
        <n v="161.4"/>
        <n v="161.80000000000001"/>
        <n v="163.5"/>
        <n v="161.9"/>
        <n v="163"/>
        <n v="164.5"/>
        <n v="164"/>
        <n v="165"/>
        <n v="162.5"/>
        <n v="164.2"/>
        <n v="162.6"/>
        <n v="164.4"/>
        <n v="162.80000000000001"/>
        <n v="163.9"/>
        <n v="169.7"/>
        <n v="165.2"/>
        <n v="168.2"/>
        <n v="170"/>
        <n v="165.5"/>
        <n v="168.5"/>
        <n v="168.3"/>
        <n v="169.8"/>
        <n v="166.2"/>
        <n v="168.8"/>
        <n v="170.1"/>
        <n v="170.6"/>
        <n v="166.8"/>
        <n v="169.3"/>
        <n v="170.8"/>
        <n v="167.2"/>
        <n v="169.6"/>
        <n v="171.7"/>
        <n v="170.5"/>
        <n v="173.3"/>
        <n v="172.1"/>
        <n v="175.4"/>
        <n v="172.2"/>
        <n v="174.3"/>
        <n v="178.7"/>
        <n v="174.7"/>
        <n v="177.4"/>
        <n v="182.9"/>
        <n v="178"/>
        <n v="181.3"/>
        <n v="186.6"/>
        <n v="181.4"/>
        <n v="184.9"/>
        <n v="188.9"/>
        <n v="183.5"/>
        <n v="187.1"/>
        <n v="191.8"/>
        <n v="186.3"/>
        <n v="190"/>
        <n v="195.6"/>
        <n v="189.7"/>
        <n v="193.6"/>
        <n v="199.1"/>
        <n v="197.3"/>
        <n v="201.6"/>
        <n v="196.4"/>
        <n v="199.9"/>
        <n v="204.8"/>
        <n v="198.8"/>
        <n v="202.8"/>
        <n v="207.5"/>
        <n v="200.5"/>
        <n v="205.2"/>
        <n v="210.5"/>
        <n v="204.3"/>
        <n v="208.4"/>
        <n v="212.1"/>
        <n v="209.7"/>
        <n v="215.5"/>
        <n v="207.8"/>
        <n v="212.9"/>
        <n v="221"/>
        <n v="211.9"/>
        <n v="218"/>
      </sharedItems>
    </cacheField>
    <cacheField name="Non-alcoholic beverages" numFmtId="0">
      <sharedItems containsMixedTypes="1" containsNumber="1" minValue="104.8" maxValue="178.7" count="268">
        <n v="104.8"/>
        <n v="105.1"/>
        <n v="104.9"/>
        <n v="106"/>
        <n v="105.5"/>
        <n v="105.6"/>
        <n v="107"/>
        <n v="106.2"/>
        <n v="106.5"/>
        <n v="108.2"/>
        <n v="107.2"/>
        <n v="107.4"/>
        <n v="109.1"/>
        <n v="108.1"/>
        <n v="110"/>
        <n v="109"/>
        <n v="110.4"/>
        <n v="109.6"/>
        <n v="109.7"/>
        <n v="110.9"/>
        <n v="110.2"/>
        <n v="111.1"/>
        <n v="110.7"/>
        <n v="111.4"/>
        <n v="111.2"/>
        <n v="111.8"/>
        <n v="112.1"/>
        <n v="112.4"/>
        <n v="112.3"/>
        <n v="112.9"/>
        <n v="112.6"/>
        <n v="113"/>
        <n v="112.2"/>
        <n v="112.7"/>
        <n v="113.5"/>
        <n v="113.2"/>
        <n v="114.2"/>
        <n v="113.7"/>
        <n v="114.9"/>
        <n v="115.6"/>
        <n v="113.8"/>
        <n v="114.8"/>
        <n v="115.8"/>
        <n v="114.4"/>
        <n v="115.2"/>
        <n v="116.5"/>
        <n v="116.8"/>
        <n v="116.1"/>
        <n v="116.4"/>
        <n v="117.3"/>
        <n v="117.9"/>
        <n v="118.8"/>
        <n v="118"/>
        <n v="118.9"/>
        <n v="117"/>
        <n v="118.1"/>
        <n v="119.4"/>
        <n v="117.2"/>
        <n v="118.5"/>
        <n v="120.2"/>
        <n v="117.7"/>
        <n v="119.2"/>
        <n v="121.1"/>
        <n v="119.8"/>
        <n v="121"/>
        <n v="118.3"/>
        <n v="119.9"/>
        <n v="121.5"/>
        <n v="120.4"/>
        <n v="121.9"/>
        <n v="119.1"/>
        <n v="120.7"/>
        <n v="122.3"/>
        <n v="123.1"/>
        <n v="121.7"/>
        <n v="123.3"/>
        <n v="122"/>
        <n v="124.3"/>
        <n v="120.5"/>
        <n v="122.7"/>
        <n v="124.8"/>
        <n v="120.6"/>
        <n v="123"/>
        <n v="124.9"/>
        <n v="125.4"/>
        <n v="123.6"/>
        <n v="126.1"/>
        <n v="124.2"/>
        <n v="126.4"/>
        <n v="121.6"/>
        <n v="124.4"/>
        <n v="127.3"/>
        <n v="125"/>
        <n v="128.1"/>
        <n v="125.5"/>
        <n v="128.80000000000001"/>
        <n v="122.1"/>
        <n v="126"/>
        <n v="128.69999999999999"/>
        <n v="122.5"/>
        <n v="126.2"/>
        <n v="129.1"/>
        <n v="126.6"/>
        <n v="129"/>
        <n v="123.2"/>
        <n v="129.4"/>
        <n v="123.4"/>
        <n v="126.9"/>
        <n v="129.80000000000001"/>
        <n v="127.2"/>
        <n v="130"/>
        <n v="123.8"/>
        <n v="127.4"/>
        <n v="130.30000000000001"/>
        <n v="127.6"/>
        <n v="130.4"/>
        <n v="127.8"/>
        <n v="131.4"/>
        <n v="128.5"/>
        <n v="131.6"/>
        <n v="124.6"/>
        <n v="131.69999999999999"/>
        <n v="131.30000000000001"/>
        <n v="125.1"/>
        <n v="131.9"/>
        <n v="129.19999999999999"/>
        <n v="131.1"/>
        <n v="125.7"/>
        <n v="131.19999999999999"/>
        <n v="125.9"/>
        <n v="130.5"/>
        <n v="128.6"/>
        <n v="126.5"/>
        <n v="129.6"/>
        <n v="132.19999999999999"/>
        <n v="129.9"/>
        <n v="132.80000000000001"/>
        <n v="126.7"/>
        <n v="126.8"/>
        <n v="133.80000000000001"/>
        <n v="133.1"/>
        <n v="127.7"/>
        <n v="130.80000000000001"/>
        <n v="134.6"/>
        <n v="133.6"/>
        <n v="137.5"/>
        <n v="128"/>
        <n v="133.5"/>
        <n v="137.80000000000001"/>
        <n v="137"/>
        <n v="133.30000000000001"/>
        <n v="137.4"/>
        <n v="128.30000000000001"/>
        <n v="133.69999999999999"/>
        <n v="137.69999999999999"/>
        <n v="128.9"/>
        <n v="134"/>
        <n v="138"/>
        <n v="134.19999999999999"/>
        <n v="138.5"/>
        <n v="129.5"/>
        <n v="134.69999999999999"/>
        <n v="134.9"/>
        <n v="135"/>
        <n v="138.6"/>
        <n v="130.19999999999999"/>
        <n v="135.1"/>
        <n v="138.69999999999999"/>
        <n v="135.30000000000001"/>
        <n v="139.30000000000001"/>
        <n v="135.80000000000001"/>
        <n v="139.69999999999999"/>
        <n v="136.1"/>
        <n v="140.1"/>
        <n v="131.5"/>
        <n v="136.5"/>
        <n v="136.69999999999999"/>
        <n v="139.19999999999999"/>
        <n v="136.80000000000001"/>
        <s v="NA"/>
        <n v="142.1"/>
        <n v="135.6"/>
        <n v="139.4"/>
        <n v="143.5"/>
        <n v="140.6"/>
        <n v="145.4"/>
        <n v="142.19999999999999"/>
        <n v="147.4"/>
        <n v="144"/>
        <n v="150"/>
        <n v="141.5"/>
        <n v="146.5"/>
        <n v="153.4"/>
        <n v="143.30000000000001"/>
        <n v="149.19999999999999"/>
        <n v="156.1"/>
        <n v="145.9"/>
        <n v="151.80000000000001"/>
        <n v="160"/>
        <n v="155.5"/>
        <n v="160.6"/>
        <n v="150.69999999999999"/>
        <n v="156.5"/>
        <n v="161.9"/>
        <n v="151.5"/>
        <n v="157.6"/>
        <n v="164.6"/>
        <n v="152"/>
        <n v="159.30000000000001"/>
        <n v="165.5"/>
        <n v="152.30000000000001"/>
        <n v="166.2"/>
        <n v="160.9"/>
        <n v="167.6"/>
        <n v="154.80000000000001"/>
        <n v="162.69999999999999"/>
        <n v="168.3"/>
        <n v="168.8"/>
        <n v="155.4"/>
        <n v="163.19999999999999"/>
        <n v="169.1"/>
        <n v="163.69999999999999"/>
        <n v="169.7"/>
        <n v="164.2"/>
        <n v="169.8"/>
        <n v="156.6"/>
        <n v="164.3"/>
        <n v="170.5"/>
        <n v="156.69999999999999"/>
        <n v="164.7"/>
        <n v="171.2"/>
        <n v="157.1"/>
        <n v="165.3"/>
        <n v="172.4"/>
        <n v="157.5"/>
        <n v="173.2"/>
        <n v="158.5"/>
        <n v="167.1"/>
        <n v="174.2"/>
        <n v="159.1"/>
        <n v="167.9"/>
        <n v="174.5"/>
        <n v="159.80000000000001"/>
        <n v="168.4"/>
        <n v="174.8"/>
        <n v="160.5"/>
        <n v="175.4"/>
        <n v="161.1"/>
        <n v="169.4"/>
        <n v="175.8"/>
        <n v="161.6"/>
        <n v="169.9"/>
        <n v="176.4"/>
        <n v="162.1"/>
        <n v="170.4"/>
        <n v="176.8"/>
        <n v="162.80000000000001"/>
        <n v="171"/>
        <n v="176.9"/>
        <n v="171.4"/>
        <n v="177.6"/>
        <n v="164.9"/>
        <n v="172.3"/>
        <n v="178.2"/>
        <n v="172.9"/>
        <n v="178.7"/>
        <n v="165.9"/>
        <n v="173.4"/>
      </sharedItems>
    </cacheField>
    <cacheField name="Prepared meals, snacks, sweets etc." numFmtId="0">
      <sharedItems containsMixedTypes="1" containsNumber="1" minValue="106.7" maxValue="197.7" count="307">
        <n v="106.7"/>
        <n v="107.9"/>
        <n v="107.3"/>
        <n v="107.7"/>
        <n v="109"/>
        <n v="108.3"/>
        <n v="108.2"/>
        <n v="109.8"/>
        <n v="108.9"/>
        <n v="108.8"/>
        <n v="110.6"/>
        <n v="109.6"/>
        <n v="109.9"/>
        <n v="111.3"/>
        <n v="110.5"/>
        <n v="111"/>
        <n v="112.2"/>
        <n v="111.6"/>
        <n v="112.1"/>
        <n v="113.1"/>
        <n v="112.6"/>
        <n v="114.3"/>
        <n v="113.4"/>
        <n v="114"/>
        <n v="115.4"/>
        <n v="114.6"/>
        <n v="114.9"/>
        <n v="116"/>
        <n v="117.1"/>
        <n v="116.5"/>
        <n v="116.8"/>
        <n v="118.1"/>
        <n v="117.4"/>
        <n v="117.3"/>
        <n v="119"/>
        <n v="117.8"/>
        <n v="119.9"/>
        <n v="118.8"/>
        <n v="118.3"/>
        <n v="120.5"/>
        <n v="119.3"/>
        <n v="118.7"/>
        <n v="121"/>
        <n v="119.8"/>
        <n v="119.2"/>
        <n v="121.7"/>
        <n v="120.4"/>
        <n v="120.1"/>
        <n v="122.4"/>
        <n v="121.2"/>
        <n v="120.9"/>
        <n v="123.4"/>
        <n v="122.1"/>
        <n v="124.7"/>
        <n v="123.1"/>
        <n v="122.6"/>
        <n v="125.2"/>
        <n v="123.8"/>
        <n v="123.2"/>
        <n v="125.9"/>
        <n v="124.5"/>
        <n v="126.9"/>
        <n v="125.6"/>
        <n v="124.8"/>
        <n v="127.6"/>
        <n v="126.1"/>
        <n v="128"/>
        <n v="126.7"/>
        <n v="126.8"/>
        <n v="128.6"/>
        <n v="127.7"/>
        <n v="129.19999999999999"/>
        <n v="128.4"/>
        <n v="128.69999999999999"/>
        <n v="129.5"/>
        <n v="129.1"/>
        <n v="129.80000000000001"/>
        <n v="129.9"/>
        <n v="131.19999999999999"/>
        <n v="130.5"/>
        <n v="130.9"/>
        <n v="131.69999999999999"/>
        <n v="131.1"/>
        <n v="131.4"/>
        <n v="132.5"/>
        <n v="132.1"/>
        <n v="132.69999999999999"/>
        <n v="132.30000000000001"/>
        <n v="133.1"/>
        <n v="132.9"/>
        <n v="133"/>
        <n v="134.19999999999999"/>
        <n v="133.69999999999999"/>
        <n v="134"/>
        <n v="135.1"/>
        <n v="134.69999999999999"/>
        <n v="135.9"/>
        <n v="135.30000000000001"/>
        <n v="136.4"/>
        <n v="135.19999999999999"/>
        <n v="135.80000000000001"/>
        <n v="137"/>
        <n v="135.4"/>
        <n v="136.30000000000001"/>
        <n v="137.4"/>
        <n v="136.69999999999999"/>
        <n v="138.30000000000001"/>
        <n v="139.19999999999999"/>
        <n v="136.9"/>
        <n v="138.1"/>
        <n v="139.9"/>
        <n v="137.5"/>
        <n v="138.80000000000001"/>
        <n v="140.69999999999999"/>
        <n v="139.5"/>
        <n v="141.5"/>
        <n v="140.19999999999999"/>
        <n v="142.4"/>
        <n v="139.6"/>
        <n v="141.1"/>
        <n v="143.1"/>
        <n v="140.30000000000001"/>
        <n v="141.80000000000001"/>
        <n v="143.6"/>
        <n v="140.9"/>
        <n v="142.30000000000001"/>
        <n v="143.9"/>
        <n v="141.6"/>
        <n v="142.80000000000001"/>
        <n v="144.4"/>
        <n v="141.9"/>
        <n v="143.19999999999999"/>
        <n v="145.4"/>
        <n v="144"/>
        <n v="145.5"/>
        <n v="142.6"/>
        <n v="144.19999999999999"/>
        <n v="145.80000000000001"/>
        <n v="142.9"/>
        <n v="144.5"/>
        <n v="146.5"/>
        <n v="144.9"/>
        <n v="147.69999999999999"/>
        <n v="143.69999999999999"/>
        <n v="148.69999999999999"/>
        <n v="146.80000000000001"/>
        <n v="149.30000000000001"/>
        <n v="145"/>
        <n v="147.30000000000001"/>
        <n v="150.30000000000001"/>
        <n v="148.1"/>
        <n v="151.4"/>
        <n v="146"/>
        <n v="148.9"/>
        <n v="146.30000000000001"/>
        <n v="149"/>
        <n v="151.80000000000001"/>
        <n v="149.5"/>
        <n v="151.69999999999999"/>
        <n v="147.1"/>
        <n v="149.6"/>
        <n v="152.80000000000001"/>
        <n v="147.6"/>
        <n v="150.4"/>
        <n v="153.80000000000001"/>
        <n v="148.30000000000001"/>
        <n v="151.19999999999999"/>
        <n v="154.30000000000001"/>
        <n v="154.80000000000001"/>
        <n v="149.4"/>
        <n v="152.30000000000001"/>
        <n v="155.19999999999999"/>
        <n v="153"/>
        <n v="155.9"/>
        <n v="151.30000000000001"/>
        <n v="152"/>
        <n v="154.5"/>
        <n v="156.1"/>
        <n v="152.6"/>
        <n v="156"/>
        <n v="152.9"/>
        <n v="154.6"/>
        <n v="155.80000000000001"/>
        <n v="153.19999999999999"/>
        <n v="156.19999999999999"/>
        <n v="153.5"/>
        <n v="154.9"/>
        <n v="156.4"/>
        <n v="153.9"/>
        <n v="155.5"/>
        <n v="156.6"/>
        <n v="155.1"/>
        <n v="156.69999999999999"/>
        <n v="155.6"/>
        <n v="156.9"/>
        <n v="157.19999999999999"/>
        <n v="156.80000000000001"/>
        <n v="157.4"/>
        <n v="157.1"/>
        <n v="157.69999999999999"/>
        <n v="157.5"/>
        <n v="158.30000000000001"/>
        <n v="158"/>
        <n v="158.69999999999999"/>
        <n v="158.5"/>
        <n v="158.6"/>
        <n v="159.19999999999999"/>
        <n v="159"/>
        <n v="159.1"/>
        <n v="160"/>
        <n v="159.6"/>
        <s v="NA"/>
        <n v="161.80000000000001"/>
        <n v="161.69999999999999"/>
        <n v="161.5"/>
        <n v="163.30000000000001"/>
        <n v="162.30000000000001"/>
        <n v="161.6"/>
        <n v="164.4"/>
        <n v="162.9"/>
        <n v="161.9"/>
        <n v="164.8"/>
        <n v="163.19999999999999"/>
        <n v="162.69999999999999"/>
        <n v="165.1"/>
        <n v="163.80000000000001"/>
        <n v="163.6"/>
        <n v="166.1"/>
        <n v="164.3"/>
        <n v="167.2"/>
        <n v="165.6"/>
        <n v="165.8"/>
        <n v="169.4"/>
        <n v="167.5"/>
        <n v="166.4"/>
        <n v="170.3"/>
        <n v="168.2"/>
        <n v="166.8"/>
        <n v="171.4"/>
        <n v="168.9"/>
        <n v="169.8"/>
        <n v="171.1"/>
        <n v="170.4"/>
        <n v="171.7"/>
        <n v="173.3"/>
        <n v="172.4"/>
        <n v="171"/>
        <n v="173.5"/>
        <n v="172.2"/>
        <n v="171.9"/>
        <n v="175.1"/>
        <n v="173.9"/>
        <n v="172.8"/>
        <n v="173.6"/>
        <n v="175.9"/>
        <n v="174.7"/>
        <n v="174.3"/>
        <n v="176.8"/>
        <n v="175.5"/>
        <n v="178.2"/>
        <n v="176.5"/>
        <n v="175.8"/>
        <n v="179"/>
        <n v="177.3"/>
        <n v="176.3"/>
        <n v="180"/>
        <n v="178"/>
        <n v="177.4"/>
        <n v="181.5"/>
        <n v="179.3"/>
        <n v="178.9"/>
        <n v="183.3"/>
        <n v="180.9"/>
        <n v="180.4"/>
        <n v="184.9"/>
        <n v="182.5"/>
        <n v="181.9"/>
        <n v="186.3"/>
        <n v="183.9"/>
        <n v="183.1"/>
        <n v="187.7"/>
        <n v="185.2"/>
        <n v="184"/>
        <n v="188.9"/>
        <n v="184.8"/>
        <n v="190.4"/>
        <n v="187.4"/>
        <n v="185.6"/>
        <n v="191.5"/>
        <n v="188.3"/>
        <n v="186.9"/>
        <n v="192.4"/>
        <n v="189.5"/>
        <n v="193.3"/>
        <n v="190.3"/>
        <n v="188.5"/>
        <n v="194.3"/>
        <n v="191.2"/>
        <n v="189.9"/>
        <n v="196.6"/>
        <n v="193"/>
        <n v="190.5"/>
        <n v="197"/>
        <n v="193.5"/>
        <n v="191.1"/>
        <n v="197.7"/>
        <n v="194.2"/>
      </sharedItems>
    </cacheField>
    <cacheField name="Food and beverages" numFmtId="0">
      <sharedItems containsMixedTypes="1" containsNumber="1" minValue="105.5" maxValue="183.3" count="277">
        <n v="105.5"/>
        <n v="105.9"/>
        <n v="105.6"/>
        <n v="106.3"/>
        <n v="107.2"/>
        <n v="106.6"/>
        <n v="107.3"/>
        <n v="106.9"/>
        <n v="107.1"/>
        <n v="108.8"/>
        <n v="107.7"/>
        <n v="108.1"/>
        <n v="111.1"/>
        <n v="109.2"/>
        <n v="110.6"/>
        <n v="115"/>
        <n v="112.2"/>
        <n v="113.1"/>
        <n v="117.5"/>
        <n v="114.7"/>
        <n v="114.9"/>
        <n v="119.6"/>
        <n v="116.6"/>
        <n v="117.8"/>
        <n v="119.2"/>
        <n v="118.3"/>
        <n v="119.8"/>
        <n v="120.8"/>
        <n v="120.2"/>
        <n v="122.5"/>
        <n v="122.9"/>
        <n v="122.6"/>
        <n v="118.7"/>
        <n v="118.4"/>
        <n v="116"/>
        <n v="115.5"/>
        <n v="115.8"/>
        <n v="115.3"/>
        <n v="115.2"/>
        <n v="116.2"/>
        <n v="116.1"/>
        <n v="117.2"/>
        <n v="118.2"/>
        <n v="117.6"/>
        <n v="120"/>
        <n v="118.9"/>
        <n v="119.5"/>
        <n v="122"/>
        <n v="120.4"/>
        <n v="123.3"/>
        <n v="127.1"/>
        <n v="124.7"/>
        <n v="125.3"/>
        <n v="128.9"/>
        <n v="126.6"/>
        <n v="126.7"/>
        <n v="125.8"/>
        <n v="125.1"/>
        <n v="125.4"/>
        <n v="124.9"/>
        <n v="124"/>
        <n v="123.6"/>
        <n v="122.8"/>
        <n v="123.5"/>
        <n v="123.1"/>
        <n v="123.7"/>
        <n v="123.9"/>
        <n v="123.4"/>
        <n v="124.6"/>
        <n v="124.4"/>
        <n v="126.1"/>
        <n v="125"/>
        <n v="128.5"/>
        <n v="127.3"/>
        <n v="127.5"/>
        <n v="129.5"/>
        <n v="128.19999999999999"/>
        <n v="129.80000000000001"/>
        <n v="131.1"/>
        <n v="130.30000000000001"/>
        <n v="131"/>
        <n v="131.5"/>
        <n v="131.19999999999999"/>
        <n v="131.80000000000001"/>
        <n v="132.6"/>
        <n v="132.1"/>
        <n v="132.4"/>
        <n v="133.30000000000001"/>
        <n v="132.69999999999999"/>
        <n v="131.4"/>
        <n v="131.30000000000001"/>
        <n v="129.1"/>
        <n v="129.9"/>
        <n v="130.4"/>
        <n v="133.6"/>
        <n v="134.6"/>
        <n v="134"/>
        <n v="136"/>
        <n v="138.19999999999999"/>
        <n v="136.80000000000001"/>
        <n v="137.6"/>
        <n v="139.80000000000001"/>
        <n v="138.4"/>
        <n v="138"/>
        <n v="137.9"/>
        <n v="137.19999999999999"/>
        <n v="135.69999999999999"/>
        <n v="136.6"/>
        <n v="137.4"/>
        <n v="136.30000000000001"/>
        <n v="137"/>
        <n v="135.19999999999999"/>
        <n v="136.1"/>
        <n v="134.69999999999999"/>
        <n v="132.80000000000001"/>
        <n v="133.69999999999999"/>
        <n v="132"/>
        <n v="133.1"/>
        <n v="133"/>
        <n v="133.4"/>
        <n v="133.5"/>
        <n v="133.80000000000001"/>
        <n v="134.9"/>
        <n v="138.5"/>
        <n v="139"/>
        <n v="140.6"/>
        <n v="140.5"/>
        <n v="139.6"/>
        <n v="140.4"/>
        <n v="139.69999999999999"/>
        <n v="140.1"/>
        <n v="142.4"/>
        <n v="141.5"/>
        <n v="142.1"/>
        <n v="138.80000000000001"/>
        <n v="139.19999999999999"/>
        <n v="138.69999999999999"/>
        <n v="135.6"/>
        <n v="138.6"/>
        <n v="134.80000000000001"/>
        <n v="137.5"/>
        <n v="139.1"/>
        <n v="136.4"/>
        <n v="138.1"/>
        <n v="140"/>
        <n v="139.4"/>
        <n v="142"/>
        <n v="140.30000000000001"/>
        <n v="141.4"/>
        <n v="142.69999999999999"/>
        <n v="141.69999999999999"/>
        <n v="141.30000000000001"/>
        <n v="138.9"/>
        <n v="140.19999999999999"/>
        <n v="137.30000000000001"/>
        <n v="143.80000000000001"/>
        <n v="140.9"/>
        <n v="141"/>
        <n v="145.6"/>
        <n v="143"/>
        <n v="147.69999999999999"/>
        <n v="144.69999999999999"/>
        <n v="144"/>
        <n v="149.1"/>
        <n v="145.9"/>
        <n v="145.5"/>
        <n v="149.5"/>
        <n v="147"/>
        <n v="148.30000000000001"/>
        <n v="151.9"/>
        <n v="149.6"/>
        <n v="150.9"/>
        <n v="153.6"/>
        <n v="154.30000000000001"/>
        <n v="156.30000000000001"/>
        <n v="155"/>
        <n v="153"/>
        <n v="154.4"/>
        <n v="153.5"/>
        <n v="149.80000000000001"/>
        <n v="151.69999999999999"/>
        <n v="150.5"/>
        <n v="148.19999999999999"/>
        <n v="150.1"/>
        <n v="148.9"/>
        <n v="151.4"/>
        <s v="NA"/>
        <n v="152.30000000000001"/>
        <n v="157"/>
        <n v="154"/>
        <n v="155.30000000000001"/>
        <n v="159.9"/>
        <n v="156.1"/>
        <n v="161.30000000000001"/>
        <n v="158"/>
        <n v="159.6"/>
        <n v="164.4"/>
        <n v="161.4"/>
        <n v="163.4"/>
        <n v="167"/>
        <n v="164.7"/>
        <n v="164.5"/>
        <n v="165.4"/>
        <n v="161"/>
        <n v="154.69999999999999"/>
        <n v="160.80000000000001"/>
        <n v="156.9"/>
        <n v="154.5"/>
        <n v="160.4"/>
        <n v="156.69999999999999"/>
        <n v="155.6"/>
        <n v="162"/>
        <n v="158.69999999999999"/>
        <n v="164.2"/>
        <n v="160.69999999999999"/>
        <n v="160.5"/>
        <n v="166.2"/>
        <n v="162.6"/>
        <n v="161.69999999999999"/>
        <n v="167.9"/>
        <n v="164"/>
        <n v="161.80000000000001"/>
        <n v="167.3"/>
        <n v="162.1"/>
        <n v="165.5"/>
        <n v="171.5"/>
        <n v="167.7"/>
        <n v="167.5"/>
        <n v="173.5"/>
        <n v="169.7"/>
        <n v="165.8"/>
        <n v="172.2"/>
        <n v="168.2"/>
        <n v="164.1"/>
        <n v="170.3"/>
        <n v="166.4"/>
        <n v="163.9"/>
        <n v="170.2"/>
        <n v="166.6"/>
        <n v="168.4"/>
        <n v="168.6"/>
        <n v="174.5"/>
        <n v="170.8"/>
        <n v="177.5"/>
        <n v="173.3"/>
        <n v="172.4"/>
        <n v="179.3"/>
        <n v="174.9"/>
        <n v="172.5"/>
        <n v="179.4"/>
        <n v="175"/>
        <n v="173.9"/>
        <n v="180.4"/>
        <n v="176.3"/>
        <n v="175.5"/>
        <n v="181.8"/>
        <n v="177.8"/>
        <n v="177.4"/>
        <n v="183.3"/>
        <n v="179.6"/>
        <n v="176.6"/>
        <n v="181.3"/>
        <n v="178.3"/>
        <n v="174.4"/>
        <n v="178.6"/>
        <n v="175.9"/>
        <n v="179.5"/>
        <n v="176.7"/>
        <n v="174.8"/>
        <n v="180.7"/>
        <n v="177"/>
        <n v="180.8"/>
        <n v="182.1"/>
        <n v="177.9"/>
        <n v="176.8"/>
        <n v="183.1"/>
        <n v="179.1"/>
      </sharedItems>
    </cacheField>
    <cacheField name="Pan, tobacco and intoxicants" numFmtId="0">
      <sharedItems containsMixedTypes="1" containsNumber="1" minValue="105.1" maxValue="204.2" count="309">
        <n v="105.1"/>
        <n v="105.2"/>
        <n v="105.6"/>
        <n v="106"/>
        <n v="105.7"/>
        <n v="106.5"/>
        <n v="106.8"/>
        <n v="106.6"/>
        <n v="107.1"/>
        <n v="108.5"/>
        <n v="107.5"/>
        <n v="108.1"/>
        <n v="109.8"/>
        <n v="108.6"/>
        <n v="109"/>
        <n v="110.9"/>
        <n v="109.5"/>
        <n v="111.7"/>
        <n v="110.3"/>
        <n v="110.7"/>
        <n v="112.4"/>
        <n v="111.2"/>
        <n v="112.9"/>
        <n v="112"/>
        <n v="112.2"/>
        <n v="113.5"/>
        <n v="112.5"/>
        <n v="112.8"/>
        <n v="114.1"/>
        <n v="113.1"/>
        <n v="113.6"/>
        <n v="115"/>
        <n v="114"/>
        <n v="115.7"/>
        <n v="114.5"/>
        <n v="114.2"/>
        <n v="116.2"/>
        <n v="114.7"/>
        <n v="114.6"/>
        <n v="116.7"/>
        <n v="115.2"/>
        <n v="115.4"/>
        <n v="117.6"/>
        <n v="116"/>
        <n v="116.3"/>
        <n v="118.3"/>
        <n v="116.8"/>
        <n v="117.3"/>
        <n v="119"/>
        <n v="117.8"/>
        <n v="118"/>
        <n v="121"/>
        <n v="118.8"/>
        <n v="123"/>
        <n v="119.9"/>
        <n v="119.5"/>
        <n v="124.3"/>
        <n v="120.8"/>
        <n v="120"/>
        <n v="121.1"/>
        <n v="125.8"/>
        <n v="122.1"/>
        <n v="121.7"/>
        <n v="126.4"/>
        <n v="122.7"/>
        <n v="127.4"/>
        <n v="124"/>
        <n v="124.2"/>
        <n v="128.1"/>
        <n v="125.2"/>
        <n v="124.7"/>
        <n v="128.80000000000001"/>
        <n v="125.7"/>
        <n v="130.1"/>
        <n v="126.9"/>
        <n v="126.7"/>
        <n v="131.30000000000001"/>
        <n v="127.9"/>
        <n v="128.19999999999999"/>
        <n v="132.1"/>
        <n v="129.19999999999999"/>
        <n v="129.4"/>
        <n v="133.1"/>
        <n v="130.4"/>
        <n v="134.19999999999999"/>
        <n v="131.19999999999999"/>
        <n v="131"/>
        <n v="134.69999999999999"/>
        <n v="132"/>
        <n v="131.5"/>
        <n v="135.30000000000001"/>
        <n v="132.5"/>
        <n v="132.19999999999999"/>
        <n v="137.6"/>
        <n v="133.6"/>
        <n v="138.19999999999999"/>
        <n v="134.5"/>
        <n v="139.5"/>
        <n v="135.19999999999999"/>
        <n v="134.4"/>
        <n v="140"/>
        <n v="135.9"/>
        <n v="135"/>
        <n v="140.6"/>
        <n v="136.5"/>
        <n v="135.5"/>
        <n v="141.5"/>
        <n v="137.1"/>
        <n v="136"/>
        <n v="142.19999999999999"/>
        <n v="137.69999999999999"/>
        <n v="137.19999999999999"/>
        <n v="142.69999999999999"/>
        <n v="138.69999999999999"/>
        <n v="138"/>
        <n v="142.9"/>
        <n v="139.30000000000001"/>
        <n v="138.9"/>
        <n v="143.6"/>
        <n v="140.19999999999999"/>
        <n v="139.9"/>
        <n v="143.9"/>
        <n v="141"/>
        <n v="140.9"/>
        <n v="144.30000000000001"/>
        <n v="141.80000000000001"/>
        <n v="141.19999999999999"/>
        <n v="142"/>
        <n v="142.4"/>
        <n v="145"/>
        <n v="143.1"/>
        <n v="145.6"/>
        <n v="143.80000000000001"/>
        <n v="143.69999999999999"/>
        <n v="146.30000000000001"/>
        <n v="144.4"/>
        <n v="144.19999999999999"/>
        <n v="147.5"/>
        <n v="145.1"/>
        <n v="148"/>
        <n v="145.4"/>
        <n v="145.5"/>
        <n v="148.30000000000001"/>
        <n v="146.19999999999999"/>
        <n v="145.80000000000001"/>
        <n v="148.6"/>
        <n v="146.5"/>
        <n v="147.4"/>
        <n v="150.5"/>
        <n v="148.19999999999999"/>
        <n v="149"/>
        <n v="152.1"/>
        <n v="149.80000000000001"/>
        <n v="153.6"/>
        <n v="150.80000000000001"/>
        <n v="154.6"/>
        <n v="151.6"/>
        <n v="156.19999999999999"/>
        <n v="153.19999999999999"/>
        <n v="157"/>
        <n v="154.19999999999999"/>
        <n v="157.69999999999999"/>
        <n v="154.69999999999999"/>
        <n v="153.30000000000001"/>
        <n v="159.30000000000001"/>
        <n v="154.9"/>
        <n v="155.1"/>
        <n v="159.69999999999999"/>
        <n v="156.30000000000001"/>
        <n v="156.1"/>
        <n v="159.19999999999999"/>
        <n v="156.9"/>
        <n v="160.30000000000001"/>
        <n v="157.9"/>
        <n v="157.30000000000001"/>
        <n v="161"/>
        <n v="158.30000000000001"/>
        <n v="161.4"/>
        <n v="157.5"/>
        <n v="156.4"/>
        <n v="162.1"/>
        <n v="163.30000000000001"/>
        <n v="159.6"/>
        <n v="164"/>
        <n v="162.6"/>
        <n v="161.9"/>
        <n v="164.4"/>
        <n v="162.4"/>
        <n v="164.6"/>
        <n v="163"/>
        <n v="162.69999999999999"/>
        <n v="164.7"/>
        <n v="163.19999999999999"/>
        <n v="162.80000000000001"/>
        <n v="164.9"/>
        <n v="163.4"/>
        <n v="162.9"/>
        <n v="165.3"/>
        <n v="163.5"/>
        <n v="166.2"/>
        <n v="164.1"/>
        <n v="164.2"/>
        <n v="166.7"/>
        <n v="164.5"/>
        <n v="167.2"/>
        <n v="165.2"/>
        <n v="165.1"/>
        <n v="167.9"/>
        <n v="165.8"/>
        <n v="165.7"/>
        <n v="168.6"/>
        <n v="166.5"/>
        <n v="166.3"/>
        <n v="169.3"/>
        <n v="167.1"/>
        <n v="169.9"/>
        <n v="167.8"/>
        <n v="170.4"/>
        <n v="168.5"/>
        <n v="170.8"/>
        <n v="169.2"/>
        <n v="169.4"/>
        <n v="172"/>
        <n v="170.1"/>
        <n v="170.5"/>
        <n v="173.3"/>
        <n v="171.2"/>
        <s v="NA"/>
        <n v="182.4"/>
        <n v="186.7"/>
        <n v="183.5"/>
        <n v="180.9"/>
        <n v="187.2"/>
        <n v="182.6"/>
        <n v="182.9"/>
        <n v="188.7"/>
        <n v="184.4"/>
        <n v="182.7"/>
        <n v="184.3"/>
        <n v="183.4"/>
        <n v="188.8"/>
        <n v="184.8"/>
        <n v="183.6"/>
        <n v="190.2"/>
        <n v="185.4"/>
        <n v="184.6"/>
        <n v="191.8"/>
        <n v="186.5"/>
        <n v="193.3"/>
        <n v="188.3"/>
        <n v="186.1"/>
        <n v="193.5"/>
        <n v="188.1"/>
        <n v="186.8"/>
        <n v="194.4"/>
        <n v="189.6"/>
        <n v="198.2"/>
        <n v="191.9"/>
        <n v="189.1"/>
        <n v="195.6"/>
        <n v="190.8"/>
        <n v="189.7"/>
        <n v="195.5"/>
        <n v="191.2"/>
        <n v="196.5"/>
        <n v="192.1"/>
        <n v="190.5"/>
        <n v="197"/>
        <n v="192.7"/>
        <n v="191.4"/>
        <n v="192.9"/>
        <n v="196.8"/>
        <n v="192.4"/>
        <n v="190.7"/>
        <n v="196.4"/>
        <n v="192.2"/>
        <n v="191.5"/>
        <n v="192.8"/>
        <n v="192.3"/>
        <n v="197.5"/>
        <n v="193.7"/>
        <n v="197.1"/>
        <n v="193.9"/>
        <n v="194.1"/>
        <n v="198.3"/>
        <n v="194.3"/>
        <n v="193.2"/>
        <n v="198.6"/>
        <n v="194.6"/>
        <n v="198.7"/>
        <n v="195"/>
        <n v="194.5"/>
        <n v="199.7"/>
        <n v="195.9"/>
        <n v="194.9"/>
        <n v="200.1"/>
        <n v="196.3"/>
        <n v="200.6"/>
        <n v="196.9"/>
        <n v="201.1"/>
        <n v="197.3"/>
        <n v="201.6"/>
        <n v="202.7"/>
        <n v="199.5"/>
        <n v="198.4"/>
        <n v="203.5"/>
        <n v="199.9"/>
        <n v="204.2"/>
        <n v="201"/>
      </sharedItems>
    </cacheField>
    <cacheField name="Clothing" numFmtId="0">
      <sharedItems containsMixedTypes="1" containsNumber="1" minValue="105.9" maxValue="191.2" count="305">
        <n v="106.5"/>
        <n v="105.9"/>
        <n v="106.3"/>
        <n v="107.1"/>
        <n v="106.6"/>
        <n v="106.9"/>
        <n v="107.6"/>
        <n v="107.2"/>
        <n v="107.4"/>
        <n v="108.1"/>
        <n v="107.9"/>
        <n v="108"/>
        <n v="108.8"/>
        <n v="108.5"/>
        <n v="108.7"/>
        <n v="109.7"/>
        <n v="109.2"/>
        <n v="109.5"/>
        <n v="110.5"/>
        <n v="109.8"/>
        <n v="110.2"/>
        <n v="111.3"/>
        <n v="110.6"/>
        <n v="111"/>
        <n v="112.7"/>
        <n v="111.4"/>
        <n v="112.2"/>
        <n v="113.6"/>
        <n v="112.5"/>
        <n v="113.2"/>
        <n v="114.6"/>
        <n v="113.5"/>
        <n v="114.2"/>
        <n v="115.8"/>
        <n v="115.2"/>
        <n v="116.5"/>
        <n v="114.8"/>
        <n v="117.1"/>
        <n v="115.3"/>
        <n v="116.4"/>
        <n v="117.5"/>
        <n v="116.8"/>
        <n v="118.1"/>
        <n v="116.3"/>
        <n v="117.4"/>
        <n v="118.7"/>
        <n v="118"/>
        <n v="119.7"/>
        <n v="118.8"/>
        <n v="120.7"/>
        <n v="119.6"/>
        <n v="120.9"/>
        <n v="118.6"/>
        <n v="120"/>
        <n v="121.7"/>
        <n v="119.2"/>
        <n v="122.7"/>
        <n v="121.5"/>
        <n v="123.3"/>
        <n v="120.3"/>
        <n v="122.1"/>
        <n v="123.8"/>
        <n v="122.6"/>
        <n v="124.4"/>
        <n v="121"/>
        <n v="123.1"/>
        <n v="125.4"/>
        <n v="121.3"/>
        <n v="126"/>
        <n v="124.3"/>
        <n v="126.4"/>
        <n v="124.7"/>
        <n v="127.3"/>
        <n v="122.4"/>
        <n v="128.4"/>
        <n v="123.2"/>
        <n v="128.80000000000001"/>
        <n v="123.5"/>
        <n v="126.7"/>
        <n v="129.5"/>
        <n v="123.7"/>
        <n v="127.2"/>
        <n v="130.4"/>
        <n v="124"/>
        <n v="127.9"/>
        <n v="131.1"/>
        <n v="128.5"/>
        <n v="132.1"/>
        <n v="125"/>
        <n v="129.30000000000001"/>
        <n v="132.5"/>
        <n v="129.69999999999999"/>
        <n v="133.19999999999999"/>
        <n v="125.8"/>
        <n v="130.30000000000001"/>
        <n v="133.9"/>
        <n v="126.2"/>
        <n v="130.9"/>
        <n v="134.4"/>
        <n v="131.30000000000001"/>
        <n v="135"/>
        <n v="126.8"/>
        <n v="131.80000000000001"/>
        <n v="135.4"/>
        <n v="132.19999999999999"/>
        <n v="136.30000000000001"/>
        <n v="127.6"/>
        <n v="132.9"/>
        <n v="137.19999999999999"/>
        <n v="133.5"/>
        <n v="137.80000000000001"/>
        <n v="128.30000000000001"/>
        <n v="134.1"/>
        <n v="138.5"/>
        <n v="128.69999999999999"/>
        <n v="134.6"/>
        <n v="139.6"/>
        <n v="129.1"/>
        <n v="135.5"/>
        <n v="139.9"/>
        <n v="129.6"/>
        <n v="135.80000000000001"/>
        <n v="140.4"/>
        <n v="130"/>
        <n v="140.69999999999999"/>
        <n v="130.19999999999999"/>
        <n v="136.6"/>
        <n v="140.9"/>
        <n v="130.5"/>
        <n v="136.80000000000001"/>
        <n v="141.6"/>
        <n v="130.80000000000001"/>
        <n v="137.30000000000001"/>
        <n v="142.4"/>
        <n v="131.19999999999999"/>
        <n v="138"/>
        <n v="142.5"/>
        <n v="131.5"/>
        <n v="138.19999999999999"/>
        <n v="143.1"/>
        <n v="144.30000000000001"/>
        <n v="131.6"/>
        <n v="139.30000000000001"/>
        <n v="145.30000000000001"/>
        <n v="132.69999999999999"/>
        <n v="140.30000000000001"/>
        <n v="146.1"/>
        <n v="133.30000000000001"/>
        <n v="141.1"/>
        <n v="147.19999999999999"/>
        <n v="134"/>
        <n v="142"/>
        <n v="148.19999999999999"/>
        <n v="143"/>
        <n v="148"/>
        <n v="135.6"/>
        <n v="148.30000000000001"/>
        <n v="136"/>
        <n v="143.5"/>
        <n v="148.69999999999999"/>
        <n v="143.80000000000001"/>
        <n v="149.19999999999999"/>
        <n v="136.69999999999999"/>
        <n v="150.1"/>
        <n v="150.80000000000001"/>
        <n v="138.6"/>
        <n v="146"/>
        <n v="151.30000000000001"/>
        <n v="138.9"/>
        <n v="146.4"/>
        <n v="151.5"/>
        <n v="146.80000000000001"/>
        <n v="152.1"/>
        <n v="140"/>
        <n v="147.30000000000001"/>
        <n v="140.80000000000001"/>
        <n v="147.69999999999999"/>
        <n v="150.69999999999999"/>
        <n v="141.5"/>
        <n v="151.69999999999999"/>
        <n v="151.6"/>
        <n v="142.69999999999999"/>
        <n v="148.1"/>
        <n v="150.6"/>
        <n v="147.6"/>
        <n v="150.5"/>
        <n v="143.30000000000001"/>
        <n v="147.9"/>
        <n v="144"/>
        <n v="148.4"/>
        <n v="151.4"/>
        <n v="148.6"/>
        <n v="144.69999999999999"/>
        <n v="148.9"/>
        <n v="151.80000000000001"/>
        <n v="145"/>
        <n v="149.1"/>
        <n v="145.9"/>
        <n v="149.4"/>
        <n v="152.30000000000001"/>
        <n v="146.30000000000001"/>
        <n v="149.9"/>
        <n v="152.6"/>
        <n v="150.30000000000001"/>
        <n v="152.80000000000001"/>
        <n v="147"/>
        <n v="153"/>
        <n v="153.4"/>
        <n v="151.19999999999999"/>
        <s v="NA"/>
        <n v="154.69999999999999"/>
        <n v="152.5"/>
        <n v="155.1"/>
        <n v="150"/>
        <n v="153.1"/>
        <n v="155.4"/>
        <n v="150.19999999999999"/>
        <n v="155.69999999999999"/>
        <n v="153.69999999999999"/>
        <n v="156.30000000000001"/>
        <n v="151.1"/>
        <n v="154.30000000000001"/>
        <n v="157"/>
        <n v="151.9"/>
        <n v="155"/>
        <n v="157.5"/>
        <n v="155.5"/>
        <n v="159.1"/>
        <n v="154.19999999999999"/>
        <n v="157.19999999999999"/>
        <n v="159.6"/>
        <n v="157.80000000000001"/>
        <n v="160.69999999999999"/>
        <n v="155.9"/>
        <n v="158.80000000000001"/>
        <n v="165.3"/>
        <n v="156.5"/>
        <n v="161.80000000000001"/>
        <n v="157.30000000000001"/>
        <n v="162.19999999999999"/>
        <n v="166"/>
        <n v="157.9"/>
        <n v="162.80000000000001"/>
        <n v="167"/>
        <n v="159.80000000000001"/>
        <n v="164.5"/>
        <n v="167.7"/>
        <n v="164.6"/>
        <n v="168.9"/>
        <n v="160.80000000000001"/>
        <n v="165.7"/>
        <n v="170.4"/>
        <n v="162.30000000000001"/>
        <n v="167.2"/>
        <n v="171.8"/>
        <n v="163.30000000000001"/>
        <n v="168.5"/>
        <n v="173.2"/>
        <n v="164.7"/>
        <n v="169.9"/>
        <n v="174.1"/>
        <n v="170.8"/>
        <n v="175.4"/>
        <n v="167.1"/>
        <n v="172.1"/>
        <n v="177.5"/>
        <n v="168.4"/>
        <n v="173.9"/>
        <n v="179.3"/>
        <n v="170"/>
        <n v="175.6"/>
        <n v="180.7"/>
        <n v="171.6"/>
        <n v="177.1"/>
        <n v="182"/>
        <n v="172.7"/>
        <n v="178.3"/>
        <n v="183.2"/>
        <n v="173.7"/>
        <n v="179.5"/>
        <n v="184.7"/>
        <n v="175"/>
        <n v="180.9"/>
        <n v="186.1"/>
        <n v="175.5"/>
        <n v="181.9"/>
        <n v="187.2"/>
        <n v="176.7"/>
        <n v="183.1"/>
        <n v="188.1"/>
        <n v="177.7"/>
        <n v="184"/>
        <n v="189"/>
        <n v="178.7"/>
        <n v="184.9"/>
        <n v="190"/>
        <n v="180.3"/>
        <n v="186.2"/>
        <n v="180.2"/>
        <n v="190.7"/>
        <n v="181"/>
        <n v="186.9"/>
        <n v="191.2"/>
        <n v="181.3"/>
        <n v="187.3"/>
      </sharedItems>
    </cacheField>
    <cacheField name="Footwear" numFmtId="0">
      <sharedItems containsMixedTypes="1" containsNumber="1" minValue="105" maxValue="187.9" count="287">
        <n v="105.8"/>
        <n v="105"/>
        <n v="105.5"/>
        <n v="106.3"/>
        <n v="106"/>
        <n v="106.8"/>
        <n v="106.5"/>
        <n v="107.4"/>
        <n v="106.4"/>
        <n v="107"/>
        <n v="107.9"/>
        <n v="106.7"/>
        <n v="108.8"/>
        <n v="107.2"/>
        <n v="108.1"/>
        <n v="109.5"/>
        <n v="107.8"/>
        <n v="110.2"/>
        <n v="108.3"/>
        <n v="109.4"/>
        <n v="111.4"/>
        <n v="109"/>
        <n v="110.4"/>
        <n v="112.3"/>
        <n v="109.7"/>
        <n v="111.2"/>
        <n v="113.1"/>
        <n v="110.3"/>
        <n v="111.9"/>
        <n v="114"/>
        <n v="110.9"/>
        <n v="112.7"/>
        <n v="114.5"/>
        <n v="111.3"/>
        <n v="113.2"/>
        <n v="111.7"/>
        <n v="113.3"/>
        <n v="114.9"/>
        <n v="112.1"/>
        <n v="113.7"/>
        <n v="116.1"/>
        <n v="112.5"/>
        <n v="114.6"/>
        <n v="116.8"/>
        <n v="112.9"/>
        <n v="115.2"/>
        <n v="117.3"/>
        <n v="115.6"/>
        <n v="118.3"/>
        <n v="113.6"/>
        <n v="116.3"/>
        <n v="118.8"/>
        <n v="114.1"/>
        <n v="119.2"/>
        <n v="117.2"/>
        <n v="120.3"/>
        <n v="118.1"/>
        <n v="120.5"/>
        <n v="115.4"/>
        <n v="118.4"/>
        <n v="120.6"/>
        <n v="115.8"/>
        <n v="118.6"/>
        <n v="121.6"/>
        <n v="119.3"/>
        <n v="122.7"/>
        <n v="116.5"/>
        <n v="120.1"/>
        <n v="122.9"/>
        <n v="116.9"/>
        <n v="120.4"/>
        <n v="123.3"/>
        <n v="120.8"/>
        <n v="124.1"/>
        <n v="117.4"/>
        <n v="121.3"/>
        <n v="125.1"/>
        <n v="117.6"/>
        <n v="122"/>
        <n v="125.5"/>
        <n v="117.9"/>
        <n v="122.3"/>
        <n v="126.3"/>
        <n v="118.2"/>
        <n v="126.8"/>
        <n v="123.4"/>
        <n v="127.3"/>
        <n v="123.8"/>
        <n v="128.19999999999999"/>
        <n v="124.5"/>
        <n v="128.5"/>
        <n v="119.5"/>
        <n v="124.8"/>
        <n v="128.9"/>
        <n v="119.8"/>
        <n v="129.80000000000001"/>
        <n v="125.8"/>
        <n v="130.19999999999999"/>
        <n v="126.1"/>
        <n v="130.6"/>
        <n v="126.4"/>
        <n v="131.1"/>
        <n v="120.7"/>
        <n v="131.6"/>
        <n v="121.1"/>
        <n v="127.2"/>
        <n v="132.19999999999999"/>
        <n v="127.6"/>
        <n v="133"/>
        <n v="121.4"/>
        <n v="133.5"/>
        <n v="128.6"/>
        <n v="134.30000000000001"/>
        <n v="121.9"/>
        <n v="129.1"/>
        <n v="134.5"/>
        <n v="122.1"/>
        <n v="129.30000000000001"/>
        <n v="135.19999999999999"/>
        <n v="122.2"/>
        <n v="135.80000000000001"/>
        <n v="122.5"/>
        <n v="130.30000000000001"/>
        <n v="136.19999999999999"/>
        <n v="122.8"/>
        <n v="136.80000000000001"/>
        <n v="123"/>
        <n v="137.30000000000001"/>
        <n v="123.2"/>
        <n v="131.4"/>
        <n v="137.69999999999999"/>
        <n v="131.69999999999999"/>
        <n v="138.1"/>
        <n v="123.7"/>
        <n v="132.1"/>
        <n v="139.19999999999999"/>
        <n v="124.3"/>
        <n v="139.69999999999999"/>
        <n v="124.6"/>
        <n v="133.4"/>
        <n v="140.6"/>
        <n v="124.9"/>
        <n v="134.1"/>
        <n v="141.5"/>
        <n v="125.4"/>
        <n v="134.80000000000001"/>
        <n v="141.9"/>
        <n v="125.6"/>
        <n v="135.1"/>
        <n v="142.30000000000001"/>
        <n v="125.9"/>
        <n v="135.5"/>
        <n v="142.4"/>
        <n v="135.6"/>
        <n v="143"/>
        <n v="126.7"/>
        <n v="143.30000000000001"/>
        <n v="127.4"/>
        <n v="136.69999999999999"/>
        <n v="144.1"/>
        <n v="127.9"/>
        <n v="137.4"/>
        <n v="144.69999999999999"/>
        <n v="128.69999999999999"/>
        <n v="145.1"/>
        <n v="138.4"/>
        <n v="145.80000000000001"/>
        <n v="129"/>
        <n v="138.80000000000001"/>
        <n v="146.1"/>
        <n v="139.1"/>
        <n v="144.5"/>
        <n v="145.5"/>
        <n v="145.9"/>
        <n v="139.4"/>
        <n v="130.4"/>
        <n v="139"/>
        <n v="130.80000000000001"/>
        <n v="131.19999999999999"/>
        <n v="139.9"/>
        <n v="146.6"/>
        <n v="140.4"/>
        <n v="146.5"/>
        <n v="131.9"/>
        <n v="140.5"/>
        <n v="146.69999999999999"/>
        <n v="132.4"/>
        <n v="140.80000000000001"/>
        <n v="147"/>
        <n v="132.6"/>
        <n v="141"/>
        <n v="147.30000000000001"/>
        <n v="132.80000000000001"/>
        <n v="141.30000000000001"/>
        <n v="147.4"/>
        <n v="133.19999999999999"/>
        <n v="147.5"/>
        <n v="141.69999999999999"/>
        <n v="147.6"/>
        <n v="133.80000000000001"/>
        <s v="NA"/>
        <n v="150"/>
        <n v="136.6"/>
        <n v="144.4"/>
        <n v="149.30000000000001"/>
        <n v="143.4"/>
        <n v="149.9"/>
        <n v="136.30000000000001"/>
        <n v="144.30000000000001"/>
        <n v="150.6"/>
        <n v="136.1"/>
        <n v="144.6"/>
        <n v="151"/>
        <n v="136.4"/>
        <n v="144.9"/>
        <n v="151.6"/>
        <n v="145.4"/>
        <n v="152.4"/>
        <n v="153.9"/>
        <n v="138.19999999999999"/>
        <n v="154.4"/>
        <n v="138.69999999999999"/>
        <n v="147.9"/>
        <n v="155.1"/>
        <n v="139.30000000000001"/>
        <n v="148.5"/>
        <n v="160.6"/>
        <n v="140.19999999999999"/>
        <n v="152.1"/>
        <n v="159.9"/>
        <n v="151.80000000000001"/>
        <n v="161.1"/>
        <n v="153.1"/>
        <n v="162.6"/>
        <n v="143.6"/>
        <n v="155.30000000000001"/>
        <n v="163.6"/>
        <n v="164.8"/>
        <n v="156.30000000000001"/>
        <n v="166"/>
        <n v="145.30000000000001"/>
        <n v="157.4"/>
        <n v="167.3"/>
        <n v="158.69999999999999"/>
        <n v="169.3"/>
        <n v="160.69999999999999"/>
        <n v="171"/>
        <n v="150.4"/>
        <n v="162.4"/>
        <n v="173.2"/>
        <n v="152.6"/>
        <n v="164.6"/>
        <n v="175.1"/>
        <n v="154.5"/>
        <n v="166.5"/>
        <n v="177.2"/>
        <n v="155.9"/>
        <n v="168.4"/>
        <n v="178.7"/>
        <n v="169.9"/>
        <n v="180.3"/>
        <n v="171.3"/>
        <n v="181.7"/>
        <n v="160"/>
        <n v="172.7"/>
        <n v="183.3"/>
        <n v="161.69999999999999"/>
        <n v="174.3"/>
        <n v="184.4"/>
        <n v="175.3"/>
        <n v="185.2"/>
        <n v="163.5"/>
        <n v="176.2"/>
        <n v="185.9"/>
        <n v="164.5"/>
        <n v="177"/>
        <n v="186.3"/>
        <n v="165.3"/>
        <n v="177.6"/>
        <n v="187"/>
        <n v="167"/>
        <n v="187.3"/>
        <n v="167.7"/>
        <n v="179.2"/>
        <n v="187.9"/>
        <n v="168.1"/>
        <n v="179.7"/>
      </sharedItems>
    </cacheField>
    <cacheField name="Clothing and footwear" numFmtId="0">
      <sharedItems containsMixedTypes="1" containsNumber="1" minValue="105.8" maxValue="190.8" count="303">
        <n v="106.4"/>
        <n v="105.8"/>
        <n v="106.2"/>
        <n v="107"/>
        <n v="106.8"/>
        <n v="107.5"/>
        <n v="107.3"/>
        <n v="108"/>
        <n v="107.7"/>
        <n v="107.9"/>
        <n v="108.6"/>
        <n v="108.3"/>
        <n v="108.5"/>
        <n v="109.5"/>
        <n v="108.9"/>
        <n v="109.3"/>
        <n v="110.3"/>
        <n v="110"/>
        <n v="111.1"/>
        <n v="110.2"/>
        <n v="110.7"/>
        <n v="112.5"/>
        <n v="111.9"/>
        <n v="113.4"/>
        <n v="112"/>
        <n v="112.8"/>
        <n v="114.4"/>
        <n v="113"/>
        <n v="113.8"/>
        <n v="115.5"/>
        <n v="113.7"/>
        <n v="114.8"/>
        <n v="116.2"/>
        <n v="114.3"/>
        <n v="115.4"/>
        <n v="116.7"/>
        <n v="114.7"/>
        <n v="115.9"/>
        <n v="117.2"/>
        <n v="115.2"/>
        <n v="116.4"/>
        <n v="117.8"/>
        <n v="115.7"/>
        <n v="117"/>
        <n v="118.5"/>
        <n v="117.6"/>
        <n v="119.3"/>
        <n v="118.3"/>
        <n v="120.3"/>
        <n v="117.4"/>
        <n v="119.1"/>
        <n v="120.7"/>
        <n v="117.9"/>
        <n v="119.6"/>
        <n v="121.3"/>
        <n v="118.4"/>
        <n v="120.1"/>
        <n v="122.3"/>
        <n v="118.9"/>
        <n v="121"/>
        <n v="122.9"/>
        <n v="119.5"/>
        <n v="121.6"/>
        <n v="123.3"/>
        <n v="120"/>
        <n v="122"/>
        <n v="124"/>
        <n v="120.2"/>
        <n v="122.5"/>
        <n v="125"/>
        <n v="120.6"/>
        <n v="125.5"/>
        <n v="120.9"/>
        <n v="123.7"/>
        <n v="126"/>
        <n v="124.1"/>
        <n v="126.8"/>
        <n v="124.7"/>
        <n v="128"/>
        <n v="125.7"/>
        <n v="128.30000000000001"/>
        <n v="122.7"/>
        <n v="126.1"/>
        <n v="129"/>
        <n v="126.6"/>
        <n v="129.9"/>
        <n v="123.2"/>
        <n v="127.2"/>
        <n v="130.6"/>
        <n v="123.6"/>
        <n v="127.8"/>
        <n v="131.5"/>
        <n v="124.2"/>
        <n v="128.6"/>
        <n v="131.9"/>
        <n v="124.5"/>
        <n v="132.6"/>
        <n v="124.9"/>
        <n v="129.5"/>
        <n v="133.4"/>
        <n v="125.3"/>
        <n v="130.19999999999999"/>
        <n v="133.80000000000001"/>
        <n v="130.5"/>
        <n v="134.4"/>
        <n v="125.8"/>
        <n v="131"/>
        <n v="134.80000000000001"/>
        <n v="126.2"/>
        <n v="131.4"/>
        <n v="135.6"/>
        <n v="132"/>
        <n v="136.5"/>
        <n v="126.9"/>
        <n v="132.69999999999999"/>
        <n v="137.1"/>
        <n v="127.3"/>
        <n v="133.19999999999999"/>
        <n v="137.80000000000001"/>
        <n v="127.7"/>
        <n v="138.80000000000001"/>
        <n v="134.5"/>
        <n v="139.19999999999999"/>
        <n v="128.5"/>
        <n v="135"/>
        <n v="139.69999999999999"/>
        <n v="128.80000000000001"/>
        <n v="135.4"/>
        <n v="140"/>
        <n v="140.19999999999999"/>
        <n v="129.30000000000001"/>
        <n v="135.9"/>
        <n v="140.80000000000001"/>
        <n v="129.6"/>
        <n v="136.4"/>
        <n v="141.6"/>
        <n v="130"/>
        <n v="137"/>
        <n v="141.80000000000001"/>
        <n v="137.19999999999999"/>
        <n v="142.30000000000001"/>
        <n v="137.5"/>
        <n v="143.5"/>
        <n v="130.4"/>
        <n v="138.30000000000001"/>
        <n v="144.5"/>
        <n v="139.30000000000001"/>
        <n v="145.19999999999999"/>
        <n v="146.19999999999999"/>
        <n v="147.30000000000001"/>
        <n v="133.5"/>
        <n v="147.19999999999999"/>
        <n v="134"/>
        <n v="142"/>
        <n v="147.5"/>
        <n v="147.80000000000001"/>
        <n v="134.69999999999999"/>
        <n v="142.6"/>
        <n v="148.30000000000001"/>
        <n v="135.19999999999999"/>
        <n v="143.1"/>
        <n v="149.1"/>
        <n v="136.19999999999999"/>
        <n v="144"/>
        <n v="149.80000000000001"/>
        <n v="144.69999999999999"/>
        <n v="150.30000000000001"/>
        <n v="137.4"/>
        <n v="150.6"/>
        <n v="137.9"/>
        <n v="145.6"/>
        <n v="151.30000000000001"/>
        <n v="146.1"/>
        <n v="139.1"/>
        <n v="146.5"/>
        <n v="146.80000000000001"/>
        <n v="150.80000000000001"/>
        <n v="140.5"/>
        <n v="146.69999999999999"/>
        <n v="149.9"/>
        <n v="141.1"/>
        <n v="146.4"/>
        <n v="141.4"/>
        <n v="150.1"/>
        <n v="150.69999999999999"/>
        <n v="142.19999999999999"/>
        <n v="142.4"/>
        <n v="147.4"/>
        <n v="150.9"/>
        <n v="142.69999999999999"/>
        <n v="147.6"/>
        <n v="151.1"/>
        <n v="143"/>
        <n v="147.9"/>
        <n v="151"/>
        <n v="143.30000000000001"/>
        <n v="143.9"/>
        <n v="148.19999999999999"/>
        <n v="151.5"/>
        <n v="144.19999999999999"/>
        <n v="148.6"/>
        <n v="151.9"/>
        <n v="144.6"/>
        <n v="149"/>
        <n v="152.1"/>
        <n v="144.9"/>
        <n v="149.19999999999999"/>
        <n v="152.30000000000001"/>
        <n v="149.5"/>
        <n v="152.5"/>
        <s v="NA"/>
        <n v="154.1"/>
        <n v="151.4"/>
        <n v="154.30000000000001"/>
        <n v="151.69999999999999"/>
        <n v="154.6"/>
        <n v="148.1"/>
        <n v="152"/>
        <n v="155"/>
        <n v="155.5"/>
        <n v="148.80000000000001"/>
        <n v="152.80000000000001"/>
        <n v="156.30000000000001"/>
        <n v="149.6"/>
        <n v="153.6"/>
        <n v="156.80000000000001"/>
        <n v="150.19999999999999"/>
        <n v="154.19999999999999"/>
        <n v="158.4"/>
        <n v="151.80000000000001"/>
        <n v="155.80000000000001"/>
        <n v="158.9"/>
        <n v="152.6"/>
        <n v="156.4"/>
        <n v="159.9"/>
        <n v="153.4"/>
        <n v="157.30000000000001"/>
        <n v="164.5"/>
        <n v="160.4"/>
        <n v="164.6"/>
        <n v="154.80000000000001"/>
        <n v="160.69999999999999"/>
        <n v="165.3"/>
        <n v="161.4"/>
        <n v="166.3"/>
        <n v="163.19999999999999"/>
        <n v="167.1"/>
        <n v="157.4"/>
        <n v="163.30000000000001"/>
        <n v="168.3"/>
        <n v="158.30000000000001"/>
        <n v="164.3"/>
        <n v="169.8"/>
        <n v="159.69999999999999"/>
        <n v="165.8"/>
        <n v="171.2"/>
        <n v="167"/>
        <n v="172.7"/>
        <n v="162.19999999999999"/>
        <n v="168.5"/>
        <n v="173.7"/>
        <n v="163.4"/>
        <n v="169.6"/>
        <n v="175.1"/>
        <n v="164.9"/>
        <n v="171.1"/>
        <n v="177.1"/>
        <n v="172.8"/>
        <n v="179"/>
        <n v="167.8"/>
        <n v="174.6"/>
        <n v="180.4"/>
        <n v="169.4"/>
        <n v="176"/>
        <n v="181.7"/>
        <n v="170.6"/>
        <n v="177.3"/>
        <n v="183"/>
        <n v="171.6"/>
        <n v="178.5"/>
        <n v="184.5"/>
        <n v="173"/>
        <n v="179.9"/>
        <n v="185.9"/>
        <n v="173.6"/>
        <n v="181"/>
        <n v="186.9"/>
        <n v="174.7"/>
        <n v="182.1"/>
        <n v="187.8"/>
        <n v="175.7"/>
        <n v="188.6"/>
        <n v="176.6"/>
        <n v="183.8"/>
        <n v="189.6"/>
        <n v="178.2"/>
        <n v="185.1"/>
        <n v="190.2"/>
        <n v="178.9"/>
        <n v="185.7"/>
        <n v="190.8"/>
        <n v="179.3"/>
        <n v="186.2"/>
      </sharedItems>
    </cacheField>
    <cacheField name="Housing" numFmtId="0">
      <sharedItems containsMixedTypes="1" containsNumber="1" minValue="100.3" maxValue="175.6" count="118">
        <s v="NA"/>
        <n v="100.3"/>
        <n v="100.4"/>
        <n v="100.5"/>
        <n v="106.6"/>
        <n v="107.7"/>
        <n v="108.9"/>
        <n v="109.7"/>
        <n v="110.5"/>
        <n v="111.1"/>
        <n v="110.7"/>
        <n v="111.6"/>
        <n v="112.5"/>
        <n v="113.2"/>
        <n v="113.9"/>
        <n v="114.3"/>
        <n v="114.8"/>
        <n v="115.5"/>
        <n v="116.1"/>
        <n v="116.7"/>
        <n v="117.1"/>
        <n v="116.5"/>
        <n v="117.3"/>
        <n v="118.1"/>
        <n v="118.6"/>
        <n v="119.2"/>
        <n v="119.6"/>
        <n v="119"/>
        <n v="119.9"/>
        <n v="120.9"/>
        <n v="121.6"/>
        <n v="122.4"/>
        <n v="122.9"/>
        <n v="123.4"/>
        <n v="124.4"/>
        <n v="124.9"/>
        <n v="125.6"/>
        <n v="126"/>
        <n v="125.5"/>
        <n v="126.4"/>
        <n v="127.3"/>
        <n v="127.9"/>
        <n v="128.69999999999999"/>
        <n v="129.1"/>
        <n v="128.5"/>
        <n v="129.6"/>
        <n v="130.5"/>
        <n v="131.1"/>
        <n v="131.69999999999999"/>
        <n v="132.1"/>
        <n v="131.4"/>
        <n v="132.6"/>
        <n v="134.4"/>
        <n v="135.69999999999999"/>
        <n v="137.30000000000001"/>
        <n v="138.6"/>
        <n v="139.1"/>
        <n v="140.4"/>
        <n v="141.30000000000001"/>
        <n v="142"/>
        <n v="142.9"/>
        <n v="143.19999999999999"/>
        <n v="142.5"/>
        <n v="143.6"/>
        <n v="144.6"/>
        <n v="145.30000000000001"/>
        <n v="146.30000000000001"/>
        <n v="146.9"/>
        <n v="146.5"/>
        <n v="147.69999999999999"/>
        <n v="148.5"/>
        <n v="149"/>
        <n v="150.1"/>
        <n v="149.4"/>
        <n v="150.6"/>
        <n v="151.6"/>
        <n v="152.19999999999999"/>
        <n v="153"/>
        <n v="153.5"/>
        <n v="152.80000000000001"/>
        <n v="153.9"/>
        <n v="154.80000000000001"/>
        <n v="154.5"/>
        <n v="155.6"/>
        <n v="154.69999999999999"/>
        <n v="155.5"/>
        <n v="156.30000000000001"/>
        <n v="156.5"/>
        <n v="158"/>
        <n v="158.4"/>
        <n v="157.69999999999999"/>
        <n v="159.80000000000001"/>
        <s v="-"/>
        <n v="159.9"/>
        <n v="161.4"/>
        <n v="161.6"/>
        <n v="160.5"/>
        <n v="161.5"/>
        <n v="162.1"/>
        <n v="163.6"/>
        <n v="164.2"/>
        <n v="163.4"/>
        <n v="164.5"/>
        <n v="165.5"/>
        <n v="165.3"/>
        <n v="167"/>
        <n v="167.5"/>
        <n v="166.8"/>
        <n v="167.8"/>
        <n v="169"/>
        <n v="169.5"/>
        <n v="171.2"/>
        <n v="171.8"/>
        <n v="170.7"/>
        <n v="172.1"/>
        <n v="173.5"/>
        <n v="175.2"/>
        <n v="175.6"/>
      </sharedItems>
    </cacheField>
    <cacheField name="Fuel and light" numFmtId="0">
      <sharedItems containsMixedTypes="1" containsNumber="1" minValue="105.4" maxValue="183.4" count="274">
        <n v="105.5"/>
        <n v="105.4"/>
        <n v="106.2"/>
        <n v="105.7"/>
        <n v="106"/>
        <n v="106.1"/>
        <n v="106.5"/>
        <n v="106.4"/>
        <n v="107.5"/>
        <n v="107.2"/>
        <n v="107.4"/>
        <n v="108.5"/>
        <n v="108"/>
        <n v="108.3"/>
        <n v="109.5"/>
        <n v="108.6"/>
        <n v="109.2"/>
        <n v="109.9"/>
        <n v="109.3"/>
        <n v="109.7"/>
        <n v="111.1"/>
        <n v="110.5"/>
        <n v="111.6"/>
        <n v="110.9"/>
        <n v="112.6"/>
        <n v="110"/>
        <n v="112.8"/>
        <n v="110.4"/>
        <n v="111.9"/>
        <n v="113"/>
        <n v="111"/>
        <n v="112.2"/>
        <n v="113.2"/>
        <n v="112.4"/>
        <n v="113.4"/>
        <n v="112.5"/>
        <n v="114.4"/>
        <n v="111.2"/>
        <n v="115.3"/>
        <n v="113.9"/>
        <n v="115.4"/>
        <n v="111.8"/>
        <n v="114"/>
        <n v="115.8"/>
        <n v="114.3"/>
        <n v="116.4"/>
        <n v="112"/>
        <n v="114.7"/>
        <n v="117.3"/>
        <n v="115.5"/>
        <n v="117.4"/>
        <n v="115.7"/>
        <n v="118.4"/>
        <n v="116.5"/>
        <n v="120"/>
        <n v="117.7"/>
        <n v="120.6"/>
        <n v="118.3"/>
        <n v="121.2"/>
        <n v="118.7"/>
        <n v="121.9"/>
        <n v="114.9"/>
        <n v="119.2"/>
        <n v="122.6"/>
        <n v="115.1"/>
        <n v="119.8"/>
        <n v="123"/>
        <n v="120.1"/>
        <n v="123.8"/>
        <n v="123.7"/>
        <n v="120.4"/>
        <n v="124.4"/>
        <n v="120.8"/>
        <n v="125.6"/>
        <n v="121.6"/>
        <n v="125.7"/>
        <n v="116"/>
        <n v="122"/>
        <n v="126.2"/>
        <n v="116.9"/>
        <n v="122.7"/>
        <n v="127.5"/>
        <n v="123.1"/>
        <n v="127"/>
        <n v="114.8"/>
        <n v="122.4"/>
        <n v="114.6"/>
        <n v="122.3"/>
        <n v="127.4"/>
        <n v="115"/>
        <n v="128"/>
        <n v="123.3"/>
        <n v="128.19999999999999"/>
        <n v="123.4"/>
        <n v="129.1"/>
        <n v="123.6"/>
        <n v="129.69999999999999"/>
        <n v="124.1"/>
        <n v="129.80000000000001"/>
        <n v="115.2"/>
        <n v="124.3"/>
        <n v="130.30000000000001"/>
        <n v="116.2"/>
        <n v="125"/>
        <n v="132"/>
        <n v="117.8"/>
        <n v="126.6"/>
        <n v="132.1"/>
        <n v="118"/>
        <n v="126.8"/>
        <n v="133.19999999999999"/>
        <n v="127.9"/>
        <n v="134.19999999999999"/>
        <n v="135"/>
        <n v="121.4"/>
        <n v="129.4"/>
        <n v="134.80000000000001"/>
        <n v="119"/>
        <n v="128.80000000000001"/>
        <n v="135.30000000000001"/>
        <n v="119.7"/>
        <n v="136.4"/>
        <n v="118.9"/>
        <n v="137.4"/>
        <n v="131"/>
        <n v="138.1"/>
        <n v="132.19999999999999"/>
        <n v="141.1"/>
        <n v="142.6"/>
        <n v="136.6"/>
        <n v="142.30000000000001"/>
        <n v="127.3"/>
        <n v="142.4"/>
        <n v="136.69999999999999"/>
        <n v="126.4"/>
        <n v="136.5"/>
        <n v="143.80000000000001"/>
        <n v="124.6"/>
        <n v="144.30000000000001"/>
        <n v="124.7"/>
        <n v="136.9"/>
        <n v="145.1"/>
        <n v="126.5"/>
        <n v="146.80000000000001"/>
        <n v="128.1"/>
        <n v="139.69999999999999"/>
        <n v="147.69999999999999"/>
        <n v="140.9"/>
        <n v="149"/>
        <n v="131.19999999999999"/>
        <n v="149.69999999999999"/>
        <n v="133.4"/>
        <n v="145.30000000000001"/>
        <n v="150.30000000000001"/>
        <n v="132.4"/>
        <n v="142.69999999999999"/>
        <n v="146.19999999999999"/>
        <n v="128.6"/>
        <n v="139.5"/>
        <n v="127.1"/>
        <n v="138.4"/>
        <n v="146.4"/>
        <n v="146.9"/>
        <n v="140.30000000000001"/>
        <n v="147.80000000000001"/>
        <n v="130.5"/>
        <n v="141.19999999999999"/>
        <n v="139.30000000000001"/>
        <n v="125.5"/>
        <n v="138.5"/>
        <n v="139.19999999999999"/>
        <n v="128.9"/>
        <n v="140.6"/>
        <n v="148.4"/>
        <n v="149.9"/>
        <n v="133.6"/>
        <n v="143.69999999999999"/>
        <n v="150.4"/>
        <n v="135.1"/>
        <n v="144.6"/>
        <n v="152.30000000000001"/>
        <n v="138.9"/>
        <n v="147.19999999999999"/>
        <n v="153.4"/>
        <n v="141.4"/>
        <n v="148.9"/>
        <n v="137.1"/>
        <n v="144.1"/>
        <s v="NA"/>
        <n v="144.9"/>
        <n v="141.9"/>
        <n v="145.80000000000001"/>
        <n v="138.30000000000001"/>
        <n v="143"/>
        <n v="137.19999999999999"/>
        <n v="142.9"/>
        <n v="143.1"/>
        <n v="147.5"/>
        <n v="137.30000000000001"/>
        <n v="143.6"/>
        <n v="148.69999999999999"/>
        <n v="137.9"/>
        <n v="150.9"/>
        <n v="147.9"/>
        <n v="154.4"/>
        <n v="149.1"/>
        <n v="152.4"/>
        <n v="156"/>
        <n v="154.80000000000001"/>
        <n v="155.5"/>
        <n v="154.9"/>
        <n v="155.6"/>
        <n v="161.69999999999999"/>
        <n v="159.4"/>
        <n v="162.1"/>
        <n v="156.1"/>
        <n v="159.80000000000001"/>
        <n v="162.5"/>
        <n v="157.69999999999999"/>
        <n v="160.69999999999999"/>
        <n v="163.1"/>
        <n v="162.6"/>
        <n v="163.69999999999999"/>
        <n v="160.80000000000001"/>
        <n v="165.5"/>
        <n v="162.19999999999999"/>
        <n v="164.2"/>
        <n v="165.3"/>
        <n v="161.6"/>
        <n v="163.9"/>
        <n v="165.6"/>
        <n v="164.1"/>
        <n v="165.8"/>
        <n v="167.4"/>
        <n v="163"/>
        <n v="165.7"/>
        <n v="168.9"/>
        <n v="164.5"/>
        <n v="167.2"/>
        <n v="173.3"/>
        <n v="170.5"/>
        <n v="172.2"/>
        <n v="175.3"/>
        <n v="173.5"/>
        <n v="174.6"/>
        <n v="176.7"/>
        <n v="174.9"/>
        <n v="176"/>
        <n v="179.6"/>
        <n v="179.5"/>
        <n v="179.1"/>
        <n v="178.4"/>
        <n v="178.8"/>
        <n v="179.7"/>
        <n v="179.2"/>
        <n v="180.8"/>
        <n v="180"/>
        <n v="180.5"/>
        <n v="181.9"/>
        <n v="180.3"/>
        <n v="181.3"/>
        <n v="182.8"/>
        <n v="180.6"/>
        <n v="182"/>
        <n v="183.2"/>
        <n v="180.1"/>
        <n v="181.6"/>
        <n v="182.1"/>
        <n v="181.4"/>
        <n v="182.6"/>
        <n v="181.5"/>
        <n v="181.7"/>
        <n v="182.5"/>
        <n v="183.4"/>
      </sharedItems>
    </cacheField>
    <cacheField name="Household goods and services" numFmtId="0">
      <sharedItems containsMixedTypes="1" containsNumber="1" minValue="104.8" maxValue="179.8" count="291">
        <n v="104.8"/>
        <n v="105.2"/>
        <n v="105.6"/>
        <n v="105.7"/>
        <n v="106.1"/>
        <n v="106.5"/>
        <n v="106.3"/>
        <n v="106.8"/>
        <n v="107.1"/>
        <n v="106.9"/>
        <n v="107.5"/>
        <n v="107.7"/>
        <n v="107.6"/>
        <n v="108.3"/>
        <n v="108.1"/>
        <n v="108.2"/>
        <n v="108.7"/>
        <n v="109.6"/>
        <n v="110.4"/>
        <n v="110.2"/>
        <n v="110.3"/>
        <n v="111.3"/>
        <n v="110.9"/>
        <n v="111.1"/>
        <n v="112.1"/>
        <n v="111.7"/>
        <n v="112.6"/>
        <n v="111.9"/>
        <n v="112.3"/>
        <n v="112.9"/>
        <n v="112.8"/>
        <n v="113.4"/>
        <n v="113"/>
        <n v="113.2"/>
        <n v="113.7"/>
        <n v="113.6"/>
        <n v="114.1"/>
        <n v="114.9"/>
        <n v="114.3"/>
        <n v="114.6"/>
        <n v="115.4"/>
        <n v="115.2"/>
        <n v="115.9"/>
        <n v="115.3"/>
        <n v="115.6"/>
        <n v="116.7"/>
        <n v="115.5"/>
        <n v="116.1"/>
        <n v="117.5"/>
        <n v="115.8"/>
        <n v="118.1"/>
        <n v="116.4"/>
        <n v="117.3"/>
        <n v="118.2"/>
        <n v="116.8"/>
        <n v="118.9"/>
        <n v="117.2"/>
        <n v="119.6"/>
        <n v="117.7"/>
        <n v="118.7"/>
        <n v="120.2"/>
        <n v="118"/>
        <n v="119.2"/>
        <n v="120.9"/>
        <n v="118.4"/>
        <n v="119.7"/>
        <n v="121.5"/>
        <n v="122.8"/>
        <n v="121.1"/>
        <n v="123"/>
        <n v="119.5"/>
        <n v="121.3"/>
        <n v="123.7"/>
        <n v="120"/>
        <n v="122"/>
        <n v="124.5"/>
        <n v="120.4"/>
        <n v="122.6"/>
        <n v="125.1"/>
        <n v="120.7"/>
        <n v="125.6"/>
        <n v="121"/>
        <n v="123.4"/>
        <n v="126"/>
        <n v="123.6"/>
        <n v="126.6"/>
        <n v="121.6"/>
        <n v="124.2"/>
        <n v="127.1"/>
        <n v="121.8"/>
        <n v="124.6"/>
        <n v="127.7"/>
        <n v="122.3"/>
        <n v="128"/>
        <n v="125.5"/>
        <n v="128.5"/>
        <n v="123.2"/>
        <n v="129.30000000000001"/>
        <n v="126.4"/>
        <n v="130"/>
        <n v="123.5"/>
        <n v="126.9"/>
        <n v="130.6"/>
        <n v="123.9"/>
        <n v="127.4"/>
        <n v="131.1"/>
        <n v="124.3"/>
        <n v="127.9"/>
        <n v="131.80000000000001"/>
        <n v="128.4"/>
        <n v="132.1"/>
        <n v="124.7"/>
        <n v="128.6"/>
        <n v="132.9"/>
        <n v="125"/>
        <n v="129.19999999999999"/>
        <n v="133.19999999999999"/>
        <n v="129.4"/>
        <n v="133.6"/>
        <n v="125.3"/>
        <n v="129.69999999999999"/>
        <n v="134.1"/>
        <n v="130.1"/>
        <n v="134.30000000000001"/>
        <n v="130.4"/>
        <n v="134.9"/>
        <n v="126.5"/>
        <n v="130.9"/>
        <n v="135.19999999999999"/>
        <n v="126.8"/>
        <n v="131.19999999999999"/>
        <n v="136.1"/>
        <n v="127.2"/>
        <n v="131.9"/>
        <n v="137.30000000000001"/>
        <n v="132.80000000000001"/>
        <n v="137.9"/>
        <n v="128.1"/>
        <n v="133.30000000000001"/>
        <n v="138.4"/>
        <n v="128.30000000000001"/>
        <n v="139.4"/>
        <n v="128.80000000000001"/>
        <n v="134.4"/>
        <n v="139.5"/>
        <n v="134.69999999999999"/>
        <n v="139.80000000000001"/>
        <n v="129.5"/>
        <n v="139.9"/>
        <n v="129.9"/>
        <n v="130.80000000000001"/>
        <n v="135.6"/>
        <n v="140.9"/>
        <n v="136.6"/>
        <n v="141.80000000000001"/>
        <n v="132.5"/>
        <n v="137.4"/>
        <n v="142.19999999999999"/>
        <n v="133.1"/>
        <n v="143.1"/>
        <n v="138.6"/>
        <n v="143.80000000000001"/>
        <n v="144"/>
        <n v="139.69999999999999"/>
        <n v="147.5"/>
        <n v="135.1"/>
        <n v="148"/>
        <n v="135.80000000000001"/>
        <n v="149.5"/>
        <n v="136.19999999999999"/>
        <n v="143.19999999999999"/>
        <n v="150.1"/>
        <n v="136.30000000000001"/>
        <n v="143.6"/>
        <n v="143.69999999999999"/>
        <n v="150"/>
        <n v="136.80000000000001"/>
        <n v="137.19999999999999"/>
        <n v="149.6"/>
        <n v="137.69999999999999"/>
        <n v="144.19999999999999"/>
        <n v="150.19999999999999"/>
        <n v="138.1"/>
        <n v="144.5"/>
        <n v="150.30000000000001"/>
        <n v="138.30000000000001"/>
        <n v="144.6"/>
        <n v="150.6"/>
        <n v="138.69999999999999"/>
        <n v="145"/>
        <n v="150.9"/>
        <n v="139.1"/>
        <n v="145.30000000000001"/>
        <n v="151.19999999999999"/>
        <n v="145.80000000000001"/>
        <n v="151.69999999999999"/>
        <n v="140.1"/>
        <n v="146.19999999999999"/>
        <n v="151.80000000000001"/>
        <n v="140.4"/>
        <n v="146.4"/>
        <n v="151.5"/>
        <n v="140.80000000000001"/>
        <s v="NA"/>
        <n v="151.9"/>
        <n v="148.4"/>
        <n v="151.6"/>
        <n v="145.4"/>
        <n v="148.69999999999999"/>
        <n v="152"/>
        <n v="145.1"/>
        <n v="152.80000000000001"/>
        <n v="149.19999999999999"/>
        <n v="153.4"/>
        <n v="145.5"/>
        <n v="149.69999999999999"/>
        <n v="153.9"/>
        <n v="145.69999999999999"/>
        <n v="154.80000000000001"/>
        <n v="146.5"/>
        <n v="147.19999999999999"/>
        <n v="155.5"/>
        <n v="147.6"/>
        <n v="158.80000000000001"/>
        <n v="154.69999999999999"/>
        <n v="159.19999999999999"/>
        <n v="149.80000000000001"/>
        <n v="160.30000000000001"/>
        <n v="150.69999999999999"/>
        <n v="155.80000000000001"/>
        <n v="160.9"/>
        <n v="153.19999999999999"/>
        <n v="157.5"/>
        <n v="161.30000000000001"/>
        <n v="153.30000000000001"/>
        <n v="162"/>
        <n v="154.30000000000001"/>
        <n v="158.4"/>
        <n v="162.9"/>
        <n v="155.19999999999999"/>
        <n v="159.30000000000001"/>
        <n v="163.9"/>
        <n v="156"/>
        <n v="160.19999999999999"/>
        <n v="164.9"/>
        <n v="156.80000000000001"/>
        <n v="161.1"/>
        <n v="165.7"/>
        <n v="157.4"/>
        <n v="161.80000000000001"/>
        <n v="166.5"/>
        <n v="158.6"/>
        <n v="162.80000000000001"/>
        <n v="167.7"/>
        <n v="159.80000000000001"/>
        <n v="164"/>
        <n v="168.9"/>
        <n v="165.2"/>
        <n v="170.3"/>
        <n v="162.1"/>
        <n v="166.4"/>
        <n v="171.3"/>
        <n v="163.1"/>
        <n v="167.4"/>
        <n v="172.3"/>
        <n v="164.2"/>
        <n v="168.5"/>
        <n v="173.6"/>
        <n v="165"/>
        <n v="169.5"/>
        <n v="174.4"/>
        <n v="166"/>
        <n v="170.4"/>
        <n v="175.5"/>
        <n v="166.9"/>
        <n v="171.4"/>
        <n v="176.4"/>
        <n v="167.3"/>
        <n v="172.1"/>
        <n v="177.2"/>
        <n v="168"/>
        <n v="172.9"/>
        <n v="178.6"/>
        <n v="169.2"/>
        <n v="174.2"/>
        <n v="179.1"/>
        <n v="169.6"/>
        <n v="174.6"/>
        <n v="179.8"/>
        <n v="170.1"/>
        <n v="175.2"/>
      </sharedItems>
    </cacheField>
    <cacheField name="Health" numFmtId="0">
      <sharedItems containsMixedTypes="1" containsNumber="1" minValue="104" maxValue="187.8" count="307">
        <n v="104"/>
        <n v="104.1"/>
        <n v="104.4"/>
        <n v="104.7"/>
        <n v="104.5"/>
        <n v="105.2"/>
        <n v="104.9"/>
        <n v="105.1"/>
        <n v="105.7"/>
        <n v="105.3"/>
        <n v="106.2"/>
        <n v="105.9"/>
        <n v="106.3"/>
        <n v="106.5"/>
        <n v="106.4"/>
        <n v="106.9"/>
        <n v="107.1"/>
        <n v="107"/>
        <n v="107.5"/>
        <n v="107.6"/>
        <n v="108.3"/>
        <n v="107.9"/>
        <n v="108.1"/>
        <n v="108.9"/>
        <n v="108.2"/>
        <n v="108.6"/>
        <n v="109.7"/>
        <n v="109.3"/>
        <n v="110.1"/>
        <n v="109"/>
        <n v="110.6"/>
        <n v="110.3"/>
        <n v="110.9"/>
        <n v="110.4"/>
        <n v="110.7"/>
        <n v="111.4"/>
        <n v="110.8"/>
        <n v="111.2"/>
        <n v="111.8"/>
        <n v="111"/>
        <n v="111.5"/>
        <n v="112.1"/>
        <n v="112.8"/>
        <n v="112.3"/>
        <n v="113.4"/>
        <n v="112.7"/>
        <n v="114"/>
        <n v="112.2"/>
        <n v="113.3"/>
        <n v="114.5"/>
        <n v="113.7"/>
        <n v="115.3"/>
        <n v="112.6"/>
        <n v="114.3"/>
        <n v="115.9"/>
        <n v="113"/>
        <n v="114.8"/>
        <n v="116.2"/>
        <n v="113.2"/>
        <n v="115.1"/>
        <n v="116.6"/>
        <n v="115.5"/>
        <n v="117.7"/>
        <n v="114.1"/>
        <n v="116.3"/>
        <n v="118.2"/>
        <n v="116.7"/>
        <n v="118.6"/>
        <n v="114.6"/>
        <n v="117.1"/>
        <n v="119.4"/>
        <n v="114.9"/>
        <n v="120.4"/>
        <n v="115.4"/>
        <n v="118.5"/>
        <n v="120.8"/>
        <n v="116"/>
        <n v="119"/>
        <n v="121.1"/>
        <n v="121.4"/>
        <n v="119.8"/>
        <n v="122"/>
        <n v="122.6"/>
        <n v="118.1"/>
        <n v="120.9"/>
        <n v="123.1"/>
        <n v="123.7"/>
        <n v="119.1"/>
        <n v="124.3"/>
        <n v="119.5"/>
        <n v="122.5"/>
        <n v="124.8"/>
        <n v="119.7"/>
        <n v="122.9"/>
        <n v="125.2"/>
        <n v="120"/>
        <n v="123.2"/>
        <n v="125.8"/>
        <n v="120.3"/>
        <n v="126.2"/>
        <n v="120.6"/>
        <n v="124.1"/>
        <n v="126.7"/>
        <n v="124.5"/>
        <n v="127"/>
        <n v="121.2"/>
        <n v="127.8"/>
        <n v="125.4"/>
        <n v="128.69999999999999"/>
        <n v="121.8"/>
        <n v="126.1"/>
        <n v="129.1"/>
        <n v="122.1"/>
        <n v="126.4"/>
        <n v="129.69999999999999"/>
        <n v="122.3"/>
        <n v="126.9"/>
        <n v="129.9"/>
        <n v="127.1"/>
        <n v="130.1"/>
        <n v="127.4"/>
        <n v="130.6"/>
        <n v="131"/>
        <n v="123.4"/>
        <n v="128.1"/>
        <n v="131.4"/>
        <n v="123.6"/>
        <n v="128.4"/>
        <n v="131.30000000000001"/>
        <n v="123.8"/>
        <n v="128.5"/>
        <n v="132.1"/>
        <n v="125"/>
        <n v="129.4"/>
        <n v="133"/>
        <n v="125.7"/>
        <n v="130.19999999999999"/>
        <n v="133.4"/>
        <n v="134.19999999999999"/>
        <n v="126.6"/>
        <n v="135.80000000000001"/>
        <n v="132.6"/>
        <n v="136.1"/>
        <n v="128.19999999999999"/>
        <n v="133.1"/>
        <n v="136"/>
        <n v="129"/>
        <n v="133.30000000000001"/>
        <n v="136.19999999999999"/>
        <n v="129.80000000000001"/>
        <n v="133.80000000000001"/>
        <n v="136.69999999999999"/>
        <n v="130.5"/>
        <n v="134.30000000000001"/>
        <n v="137.6"/>
        <n v="135.19999999999999"/>
        <n v="138.4"/>
        <n v="132"/>
        <n v="139"/>
        <n v="133.6"/>
        <n v="137"/>
        <n v="139.4"/>
        <n v="134.9"/>
        <n v="137.69999999999999"/>
        <n v="140"/>
        <n v="135.69999999999999"/>
        <n v="144.80000000000001"/>
        <n v="142.1"/>
        <n v="145.4"/>
        <n v="136.80000000000001"/>
        <n v="149.6"/>
        <n v="137.30000000000001"/>
        <n v="144.9"/>
        <n v="137.80000000000001"/>
        <n v="145.1"/>
        <n v="149.9"/>
        <n v="138.5"/>
        <n v="145.6"/>
        <n v="150.4"/>
        <n v="139.19999999999999"/>
        <n v="146.19999999999999"/>
        <n v="151.30000000000001"/>
        <n v="139.80000000000001"/>
        <n v="146.9"/>
        <n v="151.69999999999999"/>
        <n v="140.30000000000001"/>
        <n v="147.4"/>
        <n v="152.19999999999999"/>
        <n v="140.80000000000001"/>
        <n v="147.9"/>
        <n v="152.69999999999999"/>
        <n v="141.5"/>
        <n v="148.5"/>
        <n v="153.4"/>
        <n v="141.9"/>
        <n v="149"/>
        <n v="153.69999999999999"/>
        <n v="142.4"/>
        <n v="149.4"/>
        <n v="154.30000000000001"/>
        <n v="142.80000000000001"/>
        <n v="154.80000000000001"/>
        <n v="143.19999999999999"/>
        <n v="155.69999999999999"/>
        <n v="143.80000000000001"/>
        <n v="151.19999999999999"/>
        <n v="156.19999999999999"/>
        <n v="144.4"/>
        <n v="156.69999999999999"/>
        <n v="145"/>
        <n v="152.30000000000001"/>
        <n v="150.69999999999999"/>
        <s v="NA"/>
        <n v="158.19999999999999"/>
        <n v="148.1"/>
        <n v="154.4"/>
        <n v="158.80000000000001"/>
        <n v="148.69999999999999"/>
        <n v="155"/>
        <n v="159.1"/>
        <n v="150"/>
        <n v="155.6"/>
        <n v="159.5"/>
        <n v="151"/>
        <n v="156.30000000000001"/>
        <n v="160.4"/>
        <n v="152"/>
        <n v="157.19999999999999"/>
        <n v="161.6"/>
        <n v="152.9"/>
        <n v="158.30000000000001"/>
        <n v="162.5"/>
        <n v="154.1"/>
        <n v="159.30000000000001"/>
        <n v="164.3"/>
        <n v="161.30000000000001"/>
        <n v="164.6"/>
        <n v="156.9"/>
        <n v="161.69999999999999"/>
        <n v="165.3"/>
        <n v="157.5"/>
        <n v="162.30000000000001"/>
        <n v="169.1"/>
        <n v="165.8"/>
        <n v="169.7"/>
        <n v="160.80000000000001"/>
        <n v="166.3"/>
        <n v="170.4"/>
        <n v="161.5"/>
        <n v="167"/>
        <n v="171.1"/>
        <n v="162.80000000000001"/>
        <n v="168.4"/>
        <n v="171.9"/>
        <n v="172.5"/>
        <n v="163.5"/>
        <n v="173.4"/>
        <n v="164.2"/>
        <n v="169.9"/>
        <n v="174"/>
        <n v="165.1"/>
        <n v="170.6"/>
        <n v="174.7"/>
        <n v="166.1"/>
        <n v="171.4"/>
        <n v="175.3"/>
        <n v="167.2"/>
        <n v="172.2"/>
        <n v="176"/>
        <n v="168.2"/>
        <n v="173"/>
        <n v="177"/>
        <n v="169"/>
        <n v="177.7"/>
        <n v="170.1"/>
        <n v="174.8"/>
        <n v="178.2"/>
        <n v="170.9"/>
        <n v="175.4"/>
        <n v="178.8"/>
        <n v="171.7"/>
        <n v="176.1"/>
        <n v="179.4"/>
        <n v="172.6"/>
        <n v="176.8"/>
        <n v="180.2"/>
        <n v="173.8"/>
        <n v="177.8"/>
        <n v="181.2"/>
        <n v="178.7"/>
        <n v="182.3"/>
        <n v="175.8"/>
        <n v="179.8"/>
        <n v="183.5"/>
        <n v="177.2"/>
        <n v="181.1"/>
        <n v="184.7"/>
        <n v="178.5"/>
        <n v="186.6"/>
        <n v="180.8"/>
        <n v="184.4"/>
        <n v="187.2"/>
        <n v="181.5"/>
        <n v="185"/>
        <n v="187.8"/>
        <n v="182.2"/>
        <n v="185.7"/>
      </sharedItems>
    </cacheField>
    <cacheField name="Transport and communication" numFmtId="0">
      <sharedItems containsMixedTypes="1" containsNumber="1" minValue="103.2" maxValue="169.7" count="251">
        <n v="103.3"/>
        <n v="103.2"/>
        <n v="103.9"/>
        <n v="104.4"/>
        <n v="104.2"/>
        <n v="104.6"/>
        <n v="105.5"/>
        <n v="105.1"/>
        <n v="105"/>
        <n v="104.7"/>
        <n v="104.1"/>
        <n v="104"/>
        <n v="105.2"/>
        <n v="106.8"/>
        <n v="107.3"/>
        <n v="107.1"/>
        <n v="107.8"/>
        <n v="108.1"/>
        <n v="108"/>
        <n v="109.3"/>
        <n v="110.4"/>
        <n v="109.9"/>
        <n v="109.7"/>
        <n v="109.5"/>
        <n v="109.6"/>
        <n v="109.8"/>
        <n v="110.5"/>
        <n v="110.8"/>
        <n v="110.7"/>
        <n v="111.3"/>
        <n v="111.1"/>
        <n v="111.2"/>
        <n v="111.6"/>
        <n v="111.4"/>
        <n v="112.2"/>
        <n v="111.5"/>
        <n v="111.8"/>
        <n v="113.2"/>
        <n v="113"/>
        <n v="113.1"/>
        <n v="112.5"/>
        <n v="112.8"/>
        <n v="112"/>
        <n v="112.6"/>
        <n v="111"/>
        <n v="108.8"/>
        <n v="110.1"/>
        <n v="107.9"/>
        <n v="109.4"/>
        <n v="110.9"/>
        <n v="108.7"/>
        <n v="108.4"/>
        <n v="111.9"/>
        <n v="113.3"/>
        <n v="114.2"/>
        <n v="111.7"/>
        <n v="112.9"/>
        <n v="114.1"/>
        <n v="112.7"/>
        <n v="113.6"/>
        <n v="113.8"/>
        <n v="109.1"/>
        <n v="114"/>
        <n v="108.9"/>
        <n v="113.9"/>
        <n v="108.5"/>
        <n v="114.4"/>
        <n v="110"/>
        <n v="112.1"/>
        <n v="115.1"/>
        <n v="116.3"/>
        <n v="112.3"/>
        <n v="116.4"/>
        <n v="116"/>
        <n v="117"/>
        <n v="114.3"/>
        <n v="117.8"/>
        <n v="115.2"/>
        <n v="118.2"/>
        <n v="113.4"/>
        <n v="115.7"/>
        <n v="118.6"/>
        <n v="113.7"/>
        <n v="119.1"/>
        <n v="119.5"/>
        <n v="115.5"/>
        <n v="117.4"/>
        <n v="119.8"/>
        <n v="115.6"/>
        <n v="117.6"/>
        <n v="119.2"/>
        <n v="116.6"/>
        <n v="119.4"/>
        <n v="116.7"/>
        <n v="116.5"/>
        <n v="120.3"/>
        <n v="114.6"/>
        <n v="117.3"/>
        <n v="121.2"/>
        <n v="118.3"/>
        <n v="121"/>
        <n v="115"/>
        <n v="121.6"/>
        <n v="115.3"/>
        <n v="122"/>
        <n v="118.5"/>
        <n v="122.7"/>
        <n v="119.3"/>
        <n v="123.3"/>
        <n v="120.2"/>
        <n v="124.6"/>
        <n v="125.3"/>
        <n v="118.9"/>
        <n v="121.9"/>
        <n v="126.4"/>
        <n v="122.9"/>
        <n v="127.4"/>
        <n v="120.4"/>
        <n v="123.7"/>
        <n v="127.5"/>
        <n v="120.1"/>
        <n v="123.6"/>
        <n v="128.30000000000001"/>
        <n v="120.7"/>
        <n v="124.3"/>
        <n v="129.9"/>
        <n v="122.5"/>
        <n v="126"/>
        <n v="130.80000000000001"/>
        <n v="125.5"/>
        <n v="130.30000000000001"/>
        <n v="128.9"/>
        <n v="118.8"/>
        <n v="128.6"/>
        <n v="129.19999999999999"/>
        <n v="123.9"/>
        <n v="119.9"/>
        <n v="130.19999999999999"/>
        <n v="124.9"/>
        <n v="119.6"/>
        <n v="131.19999999999999"/>
        <n v="120.6"/>
        <n v="125.6"/>
        <n v="131.4"/>
        <n v="120.8"/>
        <n v="125.8"/>
        <n v="131.6"/>
        <n v="126.1"/>
        <n v="131.69999999999999"/>
        <n v="121.5"/>
        <n v="126.3"/>
        <n v="132.1"/>
        <n v="121.7"/>
        <n v="126.6"/>
        <n v="135"/>
        <n v="125.2"/>
        <n v="129.80000000000001"/>
        <n v="136.30000000000001"/>
        <n v="130.9"/>
        <n v="136"/>
        <n v="135.80000000000001"/>
        <s v="NA"/>
        <n v="141.4"/>
        <n v="129.30000000000001"/>
        <n v="143.6"/>
        <n v="133.9"/>
        <n v="138.5"/>
        <n v="144.6"/>
        <n v="135.1"/>
        <n v="139.6"/>
        <n v="146.4"/>
        <n v="135.4"/>
        <n v="140.6"/>
        <n v="146.1"/>
        <n v="135.19999999999999"/>
        <n v="140.4"/>
        <n v="135.5"/>
        <n v="140.69999999999999"/>
        <n v="147.5"/>
        <n v="136.9"/>
        <n v="141.9"/>
        <n v="150.19999999999999"/>
        <n v="140.5"/>
        <n v="145.1"/>
        <n v="151.30000000000001"/>
        <n v="141.69999999999999"/>
        <n v="146.19999999999999"/>
        <n v="151.69999999999999"/>
        <n v="142.1"/>
        <n v="146.6"/>
        <n v="153.19999999999999"/>
        <n v="145"/>
        <n v="148.9"/>
        <n v="154.19999999999999"/>
        <n v="150.69999999999999"/>
        <n v="157.1"/>
        <n v="149.5"/>
        <n v="153.1"/>
        <n v="157.69999999999999"/>
        <n v="150.4"/>
        <n v="154"/>
        <n v="157.80000000000001"/>
        <n v="150.5"/>
        <n v="159.5"/>
        <n v="152.19999999999999"/>
        <n v="155.69999999999999"/>
        <n v="158.9"/>
        <n v="151.19999999999999"/>
        <n v="154.80000000000001"/>
        <n v="160.1"/>
        <n v="151.80000000000001"/>
        <n v="160.80000000000001"/>
        <n v="152.69999999999999"/>
        <n v="156.5"/>
        <n v="161.19999999999999"/>
        <n v="156.9"/>
        <n v="162"/>
        <n v="157.9"/>
        <n v="166.2"/>
        <n v="159.30000000000001"/>
        <n v="162.6"/>
        <n v="167.1"/>
        <n v="159.4"/>
        <n v="163"/>
        <n v="165.5"/>
        <n v="157.19999999999999"/>
        <n v="161.1"/>
        <n v="166.3"/>
        <n v="157.4"/>
        <n v="161.6"/>
        <n v="166.6"/>
        <n v="161.9"/>
        <n v="166.9"/>
        <n v="158.19999999999999"/>
        <n v="162.30000000000001"/>
        <n v="167.4"/>
        <n v="158.80000000000001"/>
        <n v="162.9"/>
        <n v="167.5"/>
        <n v="167.8"/>
        <n v="163.4"/>
        <n v="168.2"/>
        <n v="163.6"/>
        <n v="169"/>
        <n v="159.80000000000001"/>
        <n v="164.2"/>
        <n v="169.4"/>
        <n v="164.5"/>
        <n v="169.7"/>
        <n v="160.4"/>
        <n v="164.8"/>
      </sharedItems>
    </cacheField>
    <cacheField name="Recreation and amusement" numFmtId="0">
      <sharedItems containsMixedTypes="1" containsNumber="1" minValue="102.9" maxValue="173.8" count="303">
        <n v="103.4"/>
        <n v="102.9"/>
        <n v="103.1"/>
        <n v="104"/>
        <n v="103.3"/>
        <n v="103.6"/>
        <n v="103.5"/>
        <n v="103.7"/>
        <n v="104.5"/>
        <n v="104.2"/>
        <n v="105"/>
        <n v="104.6"/>
        <n v="104.8"/>
        <n v="105.6"/>
        <n v="105.2"/>
        <n v="105.4"/>
        <n v="106.4"/>
        <n v="105.9"/>
        <n v="106.1"/>
        <n v="106.8"/>
        <n v="106.5"/>
        <n v="106.6"/>
        <n v="107.7"/>
        <n v="107.4"/>
        <n v="107.5"/>
        <n v="108.3"/>
        <n v="108"/>
        <n v="108.1"/>
        <n v="108.7"/>
        <n v="108.5"/>
        <n v="108.6"/>
        <n v="109.2"/>
        <n v="108.9"/>
        <n v="109"/>
        <n v="109.6"/>
        <n v="109.8"/>
        <n v="109.7"/>
        <n v="109.9"/>
        <n v="110.3"/>
        <n v="110.1"/>
        <n v="110.2"/>
        <n v="110.9"/>
        <n v="110.6"/>
        <n v="110.5"/>
        <n v="111.2"/>
        <n v="111.5"/>
        <n v="111.4"/>
        <n v="111.8"/>
        <n v="111.6"/>
        <n v="112.4"/>
        <n v="112.1"/>
        <n v="112.2"/>
        <n v="112.9"/>
        <n v="112.6"/>
        <n v="113.4"/>
        <n v="113.1"/>
        <n v="113"/>
        <n v="113.6"/>
        <n v="113.3"/>
        <n v="114"/>
        <n v="113.7"/>
        <n v="114.3"/>
        <n v="113.9"/>
        <n v="114.6"/>
        <n v="114.8"/>
        <n v="114.9"/>
        <n v="115.5"/>
        <n v="115.4"/>
        <n v="116.2"/>
        <n v="115.6"/>
        <n v="115.9"/>
        <n v="116.7"/>
        <n v="116"/>
        <n v="116.3"/>
        <n v="117.9"/>
        <n v="116.9"/>
        <n v="118"/>
        <n v="116.6"/>
        <n v="117.2"/>
        <n v="118.5"/>
        <n v="117.8"/>
        <n v="119.6"/>
        <n v="117.3"/>
        <n v="118.3"/>
        <n v="120.1"/>
        <n v="117.7"/>
        <n v="118.7"/>
        <n v="120.9"/>
        <n v="119.2"/>
        <n v="121.6"/>
        <n v="118.1"/>
        <n v="121.4"/>
        <n v="119.8"/>
        <n v="122.3"/>
        <n v="118.8"/>
        <n v="120.3"/>
        <n v="122.5"/>
        <n v="119.1"/>
        <n v="120.6"/>
        <n v="123.2"/>
        <n v="119.5"/>
        <n v="121.1"/>
        <n v="123.6"/>
        <n v="121.5"/>
        <n v="124.1"/>
        <n v="119.9"/>
        <n v="121.7"/>
        <n v="125.2"/>
        <n v="122.4"/>
        <n v="125.5"/>
        <n v="122.7"/>
        <n v="125.7"/>
        <n v="120.8"/>
        <n v="122.9"/>
        <n v="126.5"/>
        <n v="121.2"/>
        <n v="123.5"/>
        <n v="126.9"/>
        <n v="124"/>
        <n v="127.3"/>
        <n v="121.8"/>
        <n v="124.2"/>
        <n v="127"/>
        <n v="122"/>
        <n v="127.7"/>
        <n v="122.2"/>
        <n v="124.6"/>
        <n v="128.30000000000001"/>
        <n v="125"/>
        <n v="122.6"/>
        <n v="125.1"/>
        <n v="129.4"/>
        <n v="122.8"/>
        <n v="129.80000000000001"/>
        <n v="125.9"/>
        <n v="130.6"/>
        <n v="126.6"/>
        <n v="131.5"/>
        <n v="132.30000000000001"/>
        <n v="124.5"/>
        <n v="127.9"/>
        <n v="133"/>
        <n v="124.8"/>
        <n v="128.4"/>
        <n v="133.69999999999999"/>
        <n v="128.9"/>
        <n v="133.4"/>
        <n v="125.6"/>
        <n v="129"/>
        <n v="134.30000000000001"/>
        <n v="126.2"/>
        <n v="129.69999999999999"/>
        <n v="129.9"/>
        <n v="135.1"/>
        <n v="126.8"/>
        <n v="130.4"/>
        <n v="136"/>
        <n v="127.6"/>
        <n v="131.30000000000001"/>
        <n v="136.80000000000001"/>
        <n v="128"/>
        <n v="131.80000000000001"/>
        <n v="137.80000000000001"/>
        <n v="128.5"/>
        <n v="132.6"/>
        <n v="138.4"/>
        <n v="133.1"/>
        <n v="138.6"/>
        <n v="133.6"/>
        <n v="140"/>
        <n v="130.19999999999999"/>
        <n v="134.5"/>
        <n v="140.1"/>
        <n v="130.69999999999999"/>
        <n v="136.5"/>
        <n v="143.1"/>
        <n v="143.30000000000001"/>
        <n v="131.69999999999999"/>
        <n v="142.9"/>
        <n v="131.9"/>
        <n v="136.69999999999999"/>
        <n v="143.4"/>
        <n v="132.19999999999999"/>
        <n v="137.1"/>
        <n v="143.80000000000001"/>
        <n v="137.69999999999999"/>
        <n v="145.9"/>
        <n v="134"/>
        <n v="139.19999999999999"/>
        <n v="146.4"/>
        <n v="139.6"/>
        <n v="147.5"/>
        <n v="135"/>
        <n v="140.5"/>
        <n v="148"/>
        <n v="135.4"/>
        <n v="140.9"/>
        <n v="148.30000000000001"/>
        <n v="135.9"/>
        <n v="141.30000000000001"/>
        <n v="148.69999999999999"/>
        <n v="136.19999999999999"/>
        <n v="141.69999999999999"/>
        <n v="149.1"/>
        <n v="142.1"/>
        <n v="149.5"/>
        <n v="142.30000000000001"/>
        <n v="150.1"/>
        <n v="137.19999999999999"/>
        <n v="142.80000000000001"/>
        <n v="150.4"/>
        <n v="143.19999999999999"/>
        <n v="151.19999999999999"/>
        <n v="137.9"/>
        <n v="143.69999999999999"/>
        <s v="NA"/>
        <n v="153.19999999999999"/>
        <n v="144.5"/>
        <n v="152.19999999999999"/>
        <n v="141.19999999999999"/>
        <n v="146"/>
        <n v="152.80000000000001"/>
        <n v="141.80000000000001"/>
        <n v="146.6"/>
        <n v="152.4"/>
        <n v="142"/>
        <n v="146.5"/>
        <n v="153.6"/>
        <n v="144.4"/>
        <n v="148.4"/>
        <n v="153.9"/>
        <n v="144.30000000000001"/>
        <n v="148.5"/>
        <n v="155.1"/>
        <n v="145.4"/>
        <n v="149.6"/>
        <n v="157"/>
        <n v="147.30000000000001"/>
        <n v="151.5"/>
        <n v="157.80000000000001"/>
        <n v="148.6"/>
        <n v="152.6"/>
        <n v="158.6"/>
        <n v="160"/>
        <n v="155.80000000000001"/>
        <n v="160.4"/>
        <n v="150.69999999999999"/>
        <n v="154.9"/>
        <n v="160.69999999999999"/>
        <n v="155.30000000000001"/>
        <n v="161.1"/>
        <n v="153.69999999999999"/>
        <n v="157.6"/>
        <n v="162.69999999999999"/>
        <n v="157.69999999999999"/>
        <n v="163.19999999999999"/>
        <n v="163.80000000000001"/>
        <n v="156.69999999999999"/>
        <n v="159.80000000000001"/>
        <n v="164.5"/>
        <n v="160.6"/>
        <n v="164.9"/>
        <n v="158.4"/>
        <n v="161.19999999999999"/>
        <n v="165.5"/>
        <n v="159.5"/>
        <n v="162.1"/>
        <n v="166.6"/>
        <n v="160.80000000000001"/>
        <n v="163.30000000000001"/>
        <n v="167.2"/>
        <n v="162.19999999999999"/>
        <n v="164.4"/>
        <n v="167.6"/>
        <n v="165.1"/>
        <n v="168"/>
        <n v="164.1"/>
        <n v="165.8"/>
        <n v="168.6"/>
        <n v="164.6"/>
        <n v="166.3"/>
        <n v="169.3"/>
        <n v="166.9"/>
        <n v="170"/>
        <n v="170.6"/>
        <n v="168.2"/>
        <n v="170.8"/>
        <n v="166.7"/>
        <n v="168.5"/>
        <n v="171.2"/>
        <n v="167.1"/>
        <n v="168.9"/>
        <n v="171.8"/>
        <n v="167.8"/>
        <n v="169.5"/>
        <n v="172.8"/>
        <n v="168.4"/>
        <n v="170.3"/>
        <n v="173.2"/>
        <n v="168.8"/>
        <n v="170.7"/>
        <n v="173.8"/>
        <n v="169.2"/>
      </sharedItems>
    </cacheField>
    <cacheField name="Education" numFmtId="0">
      <sharedItems containsMixedTypes="1" containsNumber="1" minValue="103.5" maxValue="180.3" count="292">
        <n v="103.8"/>
        <n v="103.5"/>
        <n v="103.6"/>
        <n v="104.1"/>
        <n v="103.7"/>
        <n v="103.9"/>
        <n v="104.3"/>
        <n v="104"/>
        <n v="104.8"/>
        <n v="105.2"/>
        <n v="105"/>
        <n v="105.5"/>
        <n v="105.7"/>
        <n v="105.6"/>
        <n v="106.5"/>
        <n v="108.1"/>
        <n v="107.4"/>
        <n v="107.8"/>
        <n v="110.1"/>
        <n v="109.1"/>
        <n v="108.7"/>
        <n v="110.8"/>
        <n v="109.9"/>
        <n v="109.8"/>
        <n v="111.2"/>
        <n v="110.6"/>
        <n v="110.2"/>
        <n v="111.3"/>
        <n v="111"/>
        <n v="111.6"/>
        <n v="111.4"/>
        <n v="111.5"/>
        <n v="111.8"/>
        <n v="112"/>
        <n v="112.4"/>
        <n v="113"/>
        <n v="112.5"/>
        <n v="112.7"/>
        <n v="113.1"/>
        <n v="112.9"/>
        <n v="114.3"/>
        <n v="115.1"/>
        <n v="114.8"/>
        <n v="115.5"/>
        <n v="117.8"/>
        <n v="116.8"/>
        <n v="116.2"/>
        <n v="119.2"/>
        <n v="118"/>
        <n v="116.6"/>
        <n v="120"/>
        <n v="118.6"/>
        <n v="116.9"/>
        <n v="120.2"/>
        <n v="118.8"/>
        <n v="117.2"/>
        <n v="120.3"/>
        <n v="119"/>
        <n v="117.7"/>
        <n v="120.7"/>
        <n v="119.5"/>
        <n v="118.2"/>
        <n v="120.8"/>
        <n v="119.7"/>
        <n v="118.7"/>
        <n v="120.4"/>
        <n v="119.4"/>
        <n v="120.6"/>
        <n v="120.1"/>
        <n v="119.9"/>
        <n v="121.7"/>
        <n v="121"/>
        <n v="120.5"/>
        <n v="122"/>
        <n v="121.4"/>
        <n v="123.8"/>
        <n v="123.1"/>
        <n v="122.9"/>
        <n v="125.4"/>
        <n v="124.4"/>
        <n v="123.6"/>
        <n v="126.2"/>
        <n v="125.1"/>
        <n v="124.5"/>
        <n v="126.5"/>
        <n v="125.7"/>
        <n v="125.9"/>
        <n v="125.8"/>
        <n v="126.6"/>
        <n v="126.3"/>
        <n v="125.6"/>
        <n v="126.4"/>
        <n v="127.1"/>
        <n v="127.5"/>
        <n v="126.9"/>
        <n v="127.9"/>
        <n v="127.6"/>
        <n v="127.7"/>
        <n v="129.1"/>
        <n v="128"/>
        <n v="128.5"/>
        <n v="130.19999999999999"/>
        <n v="129.30000000000001"/>
        <n v="129.69999999999999"/>
        <n v="130.80000000000001"/>
        <n v="131.9"/>
        <n v="131.5"/>
        <n v="131.69999999999999"/>
        <n v="132.19999999999999"/>
        <n v="131.6"/>
        <n v="131.80000000000001"/>
        <n v="133"/>
        <n v="132.4"/>
        <n v="133.69999999999999"/>
        <n v="132.1"/>
        <n v="132.80000000000001"/>
        <n v="134.19999999999999"/>
        <n v="132.30000000000001"/>
        <n v="133.1"/>
        <n v="134.6"/>
        <n v="133.30000000000001"/>
        <n v="134.9"/>
        <n v="133.4"/>
        <n v="135.19999999999999"/>
        <n v="133.80000000000001"/>
        <n v="135.69999999999999"/>
        <n v="133.6"/>
        <n v="134.5"/>
        <n v="136.30000000000001"/>
        <n v="134.80000000000001"/>
        <n v="136.9"/>
        <n v="134.30000000000001"/>
        <n v="135.4"/>
        <n v="138.6"/>
        <n v="135.5"/>
        <n v="136.80000000000001"/>
        <n v="140.19999999999999"/>
        <n v="137.6"/>
        <n v="139.6"/>
        <n v="135.9"/>
        <n v="137.4"/>
        <n v="140.1"/>
        <n v="137.9"/>
        <n v="141.5"/>
        <n v="136.6"/>
        <n v="141.1"/>
        <n v="136.69999999999999"/>
        <n v="138.5"/>
        <n v="141.6"/>
        <n v="137.1"/>
        <n v="139"/>
        <n v="137.19999999999999"/>
        <n v="142.69999999999999"/>
        <n v="137.80000000000001"/>
        <n v="139.80000000000001"/>
        <n v="143.69999999999999"/>
        <n v="139.69999999999999"/>
        <n v="141.4"/>
        <n v="144.4"/>
        <n v="140.4"/>
        <n v="142.1"/>
        <n v="145.1"/>
        <n v="141.19999999999999"/>
        <n v="142.80000000000001"/>
        <n v="145.80000000000001"/>
        <n v="144"/>
        <n v="144.69999999999999"/>
        <n v="146.9"/>
        <n v="145.30000000000001"/>
        <n v="146"/>
        <n v="147.6"/>
        <n v="145.19999999999999"/>
        <n v="146.19999999999999"/>
        <n v="148"/>
        <n v="145.5"/>
        <n v="147.80000000000001"/>
        <n v="150.19999999999999"/>
        <n v="146.1"/>
        <n v="155.1"/>
        <n v="146.5"/>
        <n v="150.1"/>
        <n v="155.19999999999999"/>
        <n v="146.6"/>
        <n v="155.5"/>
        <n v="150.30000000000001"/>
        <n v="146.69999999999999"/>
        <n v="156.69999999999999"/>
        <n v="151.6"/>
        <n v="157.69999999999999"/>
        <n v="148.9"/>
        <n v="152.5"/>
        <n v="159.1"/>
        <n v="150.4"/>
        <n v="154"/>
        <n v="159.69999999999999"/>
        <n v="151.5"/>
        <n v="154.9"/>
        <n v="160.19999999999999"/>
        <n v="160.69999999999999"/>
        <n v="151.69999999999999"/>
        <n v="155.4"/>
        <n v="160.80000000000001"/>
        <n v="151.80000000000001"/>
        <n v="161.1"/>
        <n v="151.9"/>
        <n v="155.69999999999999"/>
        <n v="161.69999999999999"/>
        <n v="152.1"/>
        <n v="156.1"/>
        <n v="161.9"/>
        <n v="152.19999999999999"/>
        <n v="156.19999999999999"/>
        <n v="161.19999999999999"/>
        <s v="NA"/>
        <n v="161.80000000000001"/>
        <n v="156.4"/>
        <n v="162.69999999999999"/>
        <n v="158.5"/>
        <n v="157.5"/>
        <n v="162.5"/>
        <n v="161.6"/>
        <n v="158.6"/>
        <n v="162.9"/>
        <n v="156.9"/>
        <n v="159.4"/>
        <n v="163.5"/>
        <n v="159.19999999999999"/>
        <n v="163.6"/>
        <n v="156.6"/>
        <n v="159.5"/>
        <n v="163.80000000000001"/>
        <n v="157.6"/>
        <n v="164.1"/>
        <n v="160.30000000000001"/>
        <n v="167.6"/>
        <n v="166.8"/>
        <n v="158.1"/>
        <n v="167.2"/>
        <n v="163.19999999999999"/>
        <n v="167.5"/>
        <n v="160.4"/>
        <n v="168.5"/>
        <n v="163.69999999999999"/>
        <n v="169"/>
        <n v="163.9"/>
        <n v="169.3"/>
        <n v="164.3"/>
        <n v="169.7"/>
        <n v="160.6"/>
        <n v="164.4"/>
        <n v="169.9"/>
        <n v="161"/>
        <n v="164.7"/>
        <n v="170.3"/>
        <n v="162"/>
        <n v="165.4"/>
        <n v="170.6"/>
        <n v="166"/>
        <n v="170.9"/>
        <n v="164"/>
        <n v="166.9"/>
        <n v="171.8"/>
        <n v="165.2"/>
        <n v="167.9"/>
        <n v="172.6"/>
        <n v="166.5"/>
        <n v="174.7"/>
        <n v="169.1"/>
        <n v="171.4"/>
        <n v="175.7"/>
        <n v="172.3"/>
        <n v="176.2"/>
        <n v="173.1"/>
        <n v="176.5"/>
        <n v="171.2"/>
        <n v="173.4"/>
        <n v="176.9"/>
        <n v="171.5"/>
        <n v="173.7"/>
        <n v="177.3"/>
        <n v="174.1"/>
        <n v="177.8"/>
        <n v="174.3"/>
        <n v="178.5"/>
        <n v="172.5"/>
        <n v="175"/>
        <n v="179.4"/>
        <n v="174.2"/>
        <n v="176.4"/>
        <n v="180.3"/>
        <n v="174.8"/>
        <n v="177.1"/>
      </sharedItems>
    </cacheField>
    <cacheField name="Personal care and effects" numFmtId="0">
      <sharedItems containsMixedTypes="1" containsNumber="1" minValue="102.1" maxValue="185.6" count="282">
        <n v="104.7"/>
        <n v="104.3"/>
        <n v="104.5"/>
        <n v="104.6"/>
        <n v="104.2"/>
        <n v="102.7"/>
        <n v="103.2"/>
        <n v="102.9"/>
        <n v="102.1"/>
        <n v="102.6"/>
        <n v="102.3"/>
        <n v="102.5"/>
        <n v="103.3"/>
        <n v="102.8"/>
        <n v="105"/>
        <n v="106"/>
        <n v="105.4"/>
        <n v="106.7"/>
        <n v="106.9"/>
        <n v="106.8"/>
        <n v="107.5"/>
        <n v="107.3"/>
        <n v="107.4"/>
        <n v="108.2"/>
        <n v="107.9"/>
        <n v="108.1"/>
        <n v="107.7"/>
        <n v="108.3"/>
        <n v="108"/>
        <n v="108.7"/>
        <n v="108.9"/>
        <n v="109.2"/>
        <n v="109"/>
        <n v="109.1"/>
        <n v="109.3"/>
        <n v="108.8"/>
        <n v="109.7"/>
        <n v="109.4"/>
        <n v="110.5"/>
        <n v="109.9"/>
        <n v="110"/>
        <n v="109.5"/>
        <n v="110.1"/>
        <n v="109.6"/>
        <n v="110.4"/>
        <n v="109.8"/>
        <n v="110.2"/>
        <n v="111.4"/>
        <n v="110.7"/>
        <n v="110.8"/>
        <n v="111.7"/>
        <n v="111.2"/>
        <n v="111.3"/>
        <n v="111"/>
        <n v="111.6"/>
        <n v="111.8"/>
        <n v="112.3"/>
        <n v="112.4"/>
        <n v="113"/>
        <n v="112.5"/>
        <n v="112.8"/>
        <n v="112.7"/>
        <n v="112"/>
        <n v="113.7"/>
        <n v="112.9"/>
        <n v="113.4"/>
        <n v="114.2"/>
        <n v="113.5"/>
        <n v="113.9"/>
        <n v="113.3"/>
        <n v="113.8"/>
        <n v="114.1"/>
        <n v="113.2"/>
        <n v="114.9"/>
        <n v="114"/>
        <n v="114.5"/>
        <n v="116.8"/>
        <n v="116.2"/>
        <n v="116.6"/>
        <n v="117.4"/>
        <n v="117.1"/>
        <n v="117.3"/>
        <n v="118.4"/>
        <n v="117.6"/>
        <n v="118.1"/>
        <n v="119.7"/>
        <n v="118.5"/>
        <n v="119.2"/>
        <n v="119.9"/>
        <n v="118.8"/>
        <n v="119.4"/>
        <n v="120.9"/>
        <n v="120"/>
        <n v="120.5"/>
        <n v="122"/>
        <n v="121.5"/>
        <n v="122.8"/>
        <n v="121.2"/>
        <n v="122.1"/>
        <n v="123"/>
        <n v="120.8"/>
        <n v="123.5"/>
        <n v="121.3"/>
        <n v="122.6"/>
        <n v="121.9"/>
        <n v="121.1"/>
        <n v="122.3"/>
        <n v="121.7"/>
        <n v="123.2"/>
        <n v="123.3"/>
        <n v="123.7"/>
        <n v="122.2"/>
        <n v="123.1"/>
        <n v="124.1"/>
        <n v="122.5"/>
        <n v="123.4"/>
        <n v="124.4"/>
        <n v="122.4"/>
        <n v="123.6"/>
        <n v="125.4"/>
        <n v="124.5"/>
        <n v="126.7"/>
        <n v="125.7"/>
        <n v="127.4"/>
        <n v="124.6"/>
        <n v="126.2"/>
        <n v="128.1"/>
        <n v="124.9"/>
        <n v="126.8"/>
        <n v="127.8"/>
        <n v="126.5"/>
        <n v="128.6"/>
        <n v="125.5"/>
        <n v="127.3"/>
        <n v="128.80000000000001"/>
        <n v="127.7"/>
        <n v="129.30000000000001"/>
        <n v="128.19999999999999"/>
        <n v="130.4"/>
        <n v="127.6"/>
        <n v="129.19999999999999"/>
        <n v="131.19999999999999"/>
        <n v="129.9"/>
        <n v="131.4"/>
        <n v="130.1"/>
        <n v="131.30000000000001"/>
        <n v="128.30000000000001"/>
        <n v="132"/>
        <n v="130.9"/>
        <n v="134.4"/>
        <n v="133.1"/>
        <n v="130.5"/>
        <n v="133.19999999999999"/>
        <n v="130.80000000000001"/>
        <n v="132.19999999999999"/>
        <n v="133.5"/>
        <n v="131.69999999999999"/>
        <n v="132.80000000000001"/>
        <n v="134.9"/>
        <n v="133"/>
        <n v="134.1"/>
        <n v="134"/>
        <n v="132.5"/>
        <n v="133.4"/>
        <n v="133.9"/>
        <n v="132.6"/>
        <n v="134.80000000000001"/>
        <n v="133.69999999999999"/>
        <n v="134.30000000000001"/>
        <n v="136.1"/>
        <n v="135.1"/>
        <n v="135.69999999999999"/>
        <n v="138.80000000000001"/>
        <n v="137.80000000000001"/>
        <n v="138.4"/>
        <n v="140.19999999999999"/>
        <n v="139"/>
        <n v="139.69999999999999"/>
        <n v="140.30000000000001"/>
        <n v="139.5"/>
        <n v="140"/>
        <n v="140.6"/>
        <n v="139.80000000000001"/>
        <n v="140.4"/>
        <n v="142.5"/>
        <n v="142.1"/>
        <n v="142.30000000000001"/>
        <n v="143.4"/>
        <n v="143.5"/>
        <n v="145.1"/>
        <n v="145.30000000000001"/>
        <n v="145.19999999999999"/>
        <s v="NA"/>
        <n v="151.19999999999999"/>
        <n v="152.19999999999999"/>
        <n v="151.6"/>
        <n v="153.6"/>
        <n v="155.19999999999999"/>
        <n v="154.30000000000001"/>
        <n v="157.4"/>
        <n v="159.80000000000001"/>
        <n v="158.4"/>
        <n v="156.19999999999999"/>
        <n v="158.1"/>
        <n v="157"/>
        <n v="157.9"/>
        <n v="156.9"/>
        <n v="156.6"/>
        <n v="157.1"/>
        <n v="157.69999999999999"/>
        <n v="156.80000000000001"/>
        <n v="156.69999999999999"/>
        <n v="155.80000000000001"/>
        <n v="153.1"/>
        <n v="154.9"/>
        <n v="153.80000000000001"/>
        <n v="154.6"/>
        <n v="155.4"/>
        <n v="159.30000000000001"/>
        <n v="157.5"/>
        <n v="158.6"/>
        <n v="159.4"/>
        <n v="158"/>
        <n v="158.80000000000001"/>
        <n v="160.4"/>
        <n v="159.6"/>
        <n v="160.1"/>
        <n v="160.30000000000001"/>
        <n v="160"/>
        <n v="160.19999999999999"/>
        <n v="161.1"/>
        <n v="160.80000000000001"/>
        <n v="162.4"/>
        <n v="161.80000000000001"/>
        <n v="162.19999999999999"/>
        <n v="162.80000000000001"/>
        <n v="162.6"/>
        <n v="163.19999999999999"/>
        <n v="163"/>
        <n v="164.5"/>
        <n v="164.2"/>
        <n v="164.4"/>
        <n v="167.4"/>
        <n v="166.8"/>
        <n v="167.2"/>
        <n v="169"/>
        <n v="168.4"/>
        <n v="168.8"/>
        <n v="168.5"/>
        <n v="168.2"/>
        <n v="169.5"/>
        <n v="169.2"/>
        <n v="169.4"/>
        <n v="169.7"/>
        <n v="169.8"/>
        <n v="171.1"/>
        <n v="171.4"/>
        <n v="171.2"/>
        <n v="170.8"/>
        <n v="170.9"/>
        <n v="172"/>
        <n v="172.3"/>
        <n v="172.1"/>
        <n v="173.4"/>
        <n v="173.8"/>
        <n v="173.6"/>
        <n v="175.7"/>
        <n v="176"/>
        <n v="175.8"/>
        <n v="178.4"/>
        <n v="178.8"/>
        <n v="178.6"/>
        <n v="180.7"/>
        <n v="181.4"/>
        <n v="181"/>
        <n v="181.5"/>
        <n v="183.8"/>
        <n v="184.4"/>
        <n v="184"/>
        <n v="184.9"/>
        <n v="185.6"/>
        <n v="185.2"/>
      </sharedItems>
    </cacheField>
    <cacheField name="Miscellaneous" numFmtId="0">
      <sharedItems containsMixedTypes="1" containsNumber="1" minValue="103.7" maxValue="179.5" count="292">
        <n v="104"/>
        <n v="103.7"/>
        <n v="103.9"/>
        <n v="104.4"/>
        <n v="104.3"/>
        <n v="104.6"/>
        <n v="104.9"/>
        <n v="104.7"/>
        <n v="105.1"/>
        <n v="104.8"/>
        <n v="105.5"/>
        <n v="106.1"/>
        <n v="105.8"/>
        <n v="106.5"/>
        <n v="107.3"/>
        <n v="106.9"/>
        <n v="107.5"/>
        <n v="108.3"/>
        <n v="107.9"/>
        <n v="108.7"/>
        <n v="109.4"/>
        <n v="109"/>
        <n v="109.1"/>
        <n v="109.2"/>
        <n v="109.8"/>
        <n v="109.6"/>
        <n v="109.7"/>
        <n v="110.1"/>
        <n v="110"/>
        <n v="110.6"/>
        <n v="110.5"/>
        <n v="110.9"/>
        <n v="111"/>
        <n v="111.3"/>
        <n v="111.4"/>
        <n v="111.5"/>
        <n v="111.8"/>
        <n v="111.7"/>
        <n v="112.3"/>
        <n v="112.2"/>
        <n v="113.1"/>
        <n v="113.5"/>
        <n v="113.3"/>
        <n v="113.9"/>
        <n v="113.7"/>
        <n v="113.6"/>
        <n v="114"/>
        <n v="114.1"/>
        <n v="113.4"/>
        <n v="113.8"/>
        <n v="114.2"/>
        <n v="114.5"/>
        <n v="115"/>
        <n v="113.2"/>
        <n v="115.5"/>
        <n v="114.7"/>
        <n v="116"/>
        <n v="115.1"/>
        <n v="116.9"/>
        <n v="115.2"/>
        <n v="116.1"/>
        <n v="117.9"/>
        <n v="117"/>
        <n v="118.1"/>
        <n v="116.3"/>
        <n v="117.2"/>
        <n v="118.2"/>
        <n v="116.2"/>
        <n v="118.8"/>
        <n v="117.5"/>
        <n v="119.2"/>
        <n v="116.5"/>
        <n v="119.6"/>
        <n v="116.6"/>
        <n v="119.8"/>
        <n v="116.7"/>
        <n v="118.3"/>
        <n v="120.1"/>
        <n v="116.8"/>
        <n v="118.5"/>
        <n v="120.9"/>
        <n v="119.1"/>
        <n v="121.1"/>
        <n v="117.3"/>
        <n v="119.3"/>
        <n v="121.7"/>
        <n v="120"/>
        <n v="122.5"/>
        <n v="118.7"/>
        <n v="120.7"/>
        <n v="123.3"/>
        <n v="121.5"/>
        <n v="123.8"/>
        <n v="119.9"/>
        <n v="121.9"/>
        <n v="124.2"/>
        <n v="122.1"/>
        <n v="124.9"/>
        <n v="120.5"/>
        <n v="122.8"/>
        <n v="125.7"/>
        <n v="123.4"/>
        <n v="126.1"/>
        <n v="121.3"/>
        <n v="126.3"/>
        <n v="121.4"/>
        <n v="123.9"/>
        <n v="126.6"/>
        <n v="124.4"/>
        <n v="127"/>
        <n v="122.4"/>
        <n v="124.8"/>
        <n v="127.4"/>
        <n v="122.6"/>
        <n v="125.1"/>
        <n v="127.5"/>
        <n v="127.9"/>
        <n v="125.3"/>
        <n v="128.1"/>
        <n v="122.7"/>
        <n v="125.5"/>
        <n v="128.6"/>
        <n v="123"/>
        <n v="125.9"/>
        <n v="129.69999999999999"/>
        <n v="126.8"/>
        <n v="130.30000000000001"/>
        <n v="124.5"/>
        <n v="130.69999999999999"/>
        <n v="127.7"/>
        <n v="131.69999999999999"/>
        <n v="128.4"/>
        <n v="131.9"/>
        <n v="132.30000000000001"/>
        <n v="125.8"/>
        <n v="129.1"/>
        <n v="132.5"/>
        <n v="126.5"/>
        <n v="129.6"/>
        <n v="133.30000000000001"/>
        <n v="127.1"/>
        <n v="134.19999999999999"/>
        <n v="128.19999999999999"/>
        <n v="131.30000000000001"/>
        <n v="135.1"/>
        <n v="128.9"/>
        <n v="132.1"/>
        <n v="135.6"/>
        <n v="129.5"/>
        <n v="132.6"/>
        <n v="136"/>
        <n v="130.19999999999999"/>
        <n v="133.19999999999999"/>
        <n v="136.6"/>
        <n v="131"/>
        <n v="133.9"/>
        <n v="137.4"/>
        <n v="134.69999999999999"/>
        <n v="139.80000000000001"/>
        <n v="136.30000000000001"/>
        <n v="140.1"/>
        <n v="132.19999999999999"/>
        <n v="141.6"/>
        <n v="136.80000000000001"/>
        <n v="141.69999999999999"/>
        <n v="131.80000000000001"/>
        <n v="136.9"/>
        <n v="142.19999999999999"/>
        <n v="132.4"/>
        <n v="142.4"/>
        <n v="132.80000000000001"/>
        <n v="137.69999999999999"/>
        <n v="142.9"/>
        <n v="138.19999999999999"/>
        <n v="143.30000000000001"/>
        <n v="133.6"/>
        <n v="138.6"/>
        <n v="144.19999999999999"/>
        <n v="134.5"/>
        <n v="139.5"/>
        <n v="144.9"/>
        <n v="135.30000000000001"/>
        <n v="140.19999999999999"/>
        <n v="145.4"/>
        <n v="135.69999999999999"/>
        <n v="140.69999999999999"/>
        <n v="145.69999999999999"/>
        <n v="141"/>
        <n v="146.1"/>
        <n v="141.30000000000001"/>
        <n v="147.1"/>
        <n v="142.5"/>
        <n v="148.1"/>
        <n v="138.4"/>
        <n v="143.4"/>
        <n v="148.4"/>
        <n v="143.6"/>
        <n v="148.6"/>
        <n v="138.69999999999999"/>
        <n v="143.80000000000001"/>
        <s v="NA"/>
        <n v="151.69999999999999"/>
        <n v="142"/>
        <n v="147"/>
        <n v="153"/>
        <n v="144.80000000000001"/>
        <n v="149"/>
        <n v="153.69999999999999"/>
        <n v="146"/>
        <n v="150"/>
        <n v="154.30000000000001"/>
        <n v="146.19999999999999"/>
        <n v="150.4"/>
        <n v="154.5"/>
        <n v="146.6"/>
        <n v="150.69999999999999"/>
        <n v="155.19999999999999"/>
        <n v="146.9"/>
        <n v="151.19999999999999"/>
        <n v="155.9"/>
        <n v="147.6"/>
        <n v="151.9"/>
        <n v="157.19999999999999"/>
        <n v="149.30000000000001"/>
        <n v="153.4"/>
        <n v="157.30000000000001"/>
        <n v="153.80000000000001"/>
        <n v="158"/>
        <n v="150.5"/>
        <n v="154.4"/>
        <n v="161.1"/>
        <n v="152.30000000000001"/>
        <n v="156.80000000000001"/>
        <n v="161.5"/>
        <n v="157.6"/>
        <n v="162.80000000000001"/>
        <n v="155"/>
        <n v="159"/>
        <n v="163.30000000000001"/>
        <n v="156"/>
        <n v="160"/>
        <n v="163.80000000000001"/>
        <n v="164.7"/>
        <n v="157"/>
        <n v="161"/>
        <n v="165.2"/>
        <n v="161.4"/>
        <n v="166"/>
        <n v="157.80000000000001"/>
        <n v="162"/>
        <n v="166.6"/>
        <n v="158.6"/>
        <n v="162.69999999999999"/>
        <n v="167.3"/>
        <n v="159.4"/>
        <n v="163.5"/>
        <n v="168.3"/>
        <n v="160.6"/>
        <n v="164.6"/>
        <n v="170.2"/>
        <n v="163.1"/>
        <n v="166.8"/>
        <n v="170.9"/>
        <n v="167.5"/>
        <n v="171"/>
        <n v="171.8"/>
        <n v="168.4"/>
        <n v="172.6"/>
        <n v="165.4"/>
        <n v="169.1"/>
        <n v="173.1"/>
        <n v="166.1"/>
        <n v="169.7"/>
        <n v="173.9"/>
        <n v="170.5"/>
        <n v="174.6"/>
        <n v="167.4"/>
        <n v="171.1"/>
        <n v="175.5"/>
        <n v="168.2"/>
        <n v="172"/>
        <n v="176.5"/>
        <n v="168.9"/>
        <n v="172.8"/>
        <n v="177.9"/>
        <n v="170"/>
        <n v="174.1"/>
        <n v="178.9"/>
        <n v="175"/>
        <n v="179.5"/>
        <n v="171.6"/>
        <n v="175.7"/>
      </sharedItems>
    </cacheField>
    <cacheField name="General index" numFmtId="0">
      <sharedItems containsMixedTypes="1" containsNumber="1" minValue="104" maxValue="179.8" count="285">
        <n v="105.1"/>
        <n v="104"/>
        <n v="104.6"/>
        <n v="105.8"/>
        <n v="104.7"/>
        <n v="105.3"/>
        <n v="106"/>
        <n v="105"/>
        <n v="105.5"/>
        <n v="106.4"/>
        <n v="105.7"/>
        <n v="106.1"/>
        <n v="107.2"/>
        <n v="106.6"/>
        <n v="106.9"/>
        <n v="108.9"/>
        <n v="109.7"/>
        <n v="109.3"/>
        <n v="110.7"/>
        <n v="111.4"/>
        <n v="111"/>
        <n v="112.1"/>
        <n v="112.7"/>
        <n v="112.4"/>
        <n v="114.2"/>
        <n v="113.2"/>
        <n v="113.7"/>
        <n v="115.5"/>
        <n v="114"/>
        <n v="114.8"/>
        <n v="117.4"/>
        <n v="115"/>
        <n v="116.3"/>
        <n v="113.3"/>
        <n v="114.5"/>
        <n v="112.9"/>
        <n v="113.6"/>
        <n v="113.1"/>
        <n v="114.6"/>
        <n v="115.4"/>
        <n v="114.7"/>
        <n v="115.1"/>
        <n v="116"/>
        <n v="115.6"/>
        <n v="115.8"/>
        <n v="117"/>
        <n v="116.4"/>
        <n v="116.7"/>
        <n v="119.5"/>
        <n v="118.9"/>
        <n v="119.2"/>
        <n v="120.7"/>
        <n v="119.9"/>
        <n v="120.3"/>
        <n v="120.9"/>
        <n v="120.1"/>
        <n v="121"/>
        <n v="119.1"/>
        <n v="121.1"/>
        <n v="119"/>
        <n v="118.4"/>
        <n v="119.4"/>
        <n v="118.5"/>
        <n v="120.6"/>
        <n v="118.7"/>
        <n v="119.7"/>
        <n v="120.2"/>
        <n v="121.5"/>
        <n v="122.4"/>
        <n v="121.6"/>
        <n v="124.1"/>
        <n v="121.7"/>
        <n v="123"/>
        <n v="124.7"/>
        <n v="123.6"/>
        <n v="126.1"/>
        <n v="123.2"/>
        <n v="124.8"/>
        <n v="127"/>
        <n v="123.5"/>
        <n v="125.4"/>
        <n v="127.7"/>
        <n v="124.2"/>
        <n v="128.30000000000001"/>
        <n v="124.6"/>
        <n v="126.6"/>
        <n v="127.9"/>
        <n v="124"/>
        <n v="128.1"/>
        <n v="126.3"/>
        <n v="123.8"/>
        <n v="126"/>
        <n v="128"/>
        <n v="129"/>
        <n v="125.3"/>
        <n v="127.3"/>
        <n v="130.30000000000001"/>
        <n v="128.6"/>
        <n v="131.9"/>
        <n v="130.1"/>
        <n v="133"/>
        <n v="131.1"/>
        <n v="133.5"/>
        <n v="128.4"/>
        <n v="133.4"/>
        <n v="130.9"/>
        <n v="133.80000000000001"/>
        <n v="131.4"/>
        <n v="133.6"/>
        <n v="128.5"/>
        <n v="131.19999999999999"/>
        <n v="132.80000000000001"/>
        <n v="127.6"/>
        <n v="130.4"/>
        <n v="132.4"/>
        <n v="127.8"/>
        <n v="132.6"/>
        <n v="128.19999999999999"/>
        <n v="130.6"/>
        <n v="128.69999999999999"/>
        <n v="132.9"/>
        <n v="129.1"/>
        <n v="133.30000000000001"/>
        <n v="129.30000000000001"/>
        <n v="133.9"/>
        <n v="129.9"/>
        <n v="132"/>
        <n v="136.19999999999999"/>
        <n v="131.80000000000001"/>
        <n v="134.19999999999999"/>
        <n v="137.80000000000001"/>
        <n v="132.69999999999999"/>
        <n v="135.4"/>
        <n v="137.6"/>
        <n v="135.19999999999999"/>
        <n v="138.30000000000001"/>
        <n v="136.1"/>
        <n v="140"/>
        <n v="134.80000000000001"/>
        <n v="139.80000000000001"/>
        <n v="134.1"/>
        <n v="137.19999999999999"/>
        <n v="139.30000000000001"/>
        <n v="136.9"/>
        <n v="138.5"/>
        <n v="134"/>
        <n v="136.4"/>
        <n v="138.69999999999999"/>
        <n v="136.5"/>
        <n v="139.1"/>
        <n v="137.1"/>
        <n v="140.5"/>
        <n v="141.80000000000001"/>
        <n v="137.5"/>
        <n v="142.5"/>
        <n v="138"/>
        <n v="140.4"/>
        <n v="142.1"/>
        <n v="138.1"/>
        <n v="140.19999999999999"/>
        <n v="142.19999999999999"/>
        <n v="138.9"/>
        <n v="140.80000000000001"/>
        <n v="142.4"/>
        <n v="139"/>
        <n v="141.9"/>
        <n v="140.1"/>
        <n v="141"/>
        <n v="139.6"/>
        <n v="138.6"/>
        <n v="139.9"/>
        <n v="141.19999999999999"/>
        <n v="139.5"/>
        <n v="141.5"/>
        <n v="142"/>
        <n v="143.6"/>
        <n v="142.9"/>
        <n v="144.9"/>
        <n v="143.30000000000001"/>
        <n v="144.19999999999999"/>
        <n v="145.69999999999999"/>
        <n v="145"/>
        <n v="146.69999999999999"/>
        <n v="144.69999999999999"/>
        <n v="145.80000000000001"/>
        <n v="148.30000000000001"/>
        <n v="146"/>
        <n v="147.19999999999999"/>
        <n v="149.9"/>
        <n v="147"/>
        <n v="148.6"/>
        <n v="152.30000000000001"/>
        <n v="150.4"/>
        <n v="151.9"/>
        <n v="148.19999999999999"/>
        <n v="150.19999999999999"/>
        <n v="147.69999999999999"/>
        <n v="149.1"/>
        <n v="149.80000000000001"/>
        <n v="147.30000000000001"/>
        <s v="NA"/>
        <n v="152.69999999999999"/>
        <n v="150.80000000000001"/>
        <n v="151.80000000000001"/>
        <n v="154.69999999999999"/>
        <n v="152.9"/>
        <n v="153.9"/>
        <n v="155.4"/>
        <n v="154"/>
        <n v="157.5"/>
        <n v="155.19999999999999"/>
        <n v="156.4"/>
        <n v="159.80000000000001"/>
        <n v="156.69999999999999"/>
        <n v="158.4"/>
        <n v="160.69999999999999"/>
        <n v="156.9"/>
        <n v="158.9"/>
        <n v="158.5"/>
        <n v="156"/>
        <n v="157.30000000000001"/>
        <n v="156.5"/>
        <n v="156.6"/>
        <n v="156.80000000000001"/>
        <n v="157.6"/>
        <n v="158"/>
        <n v="157.80000000000001"/>
        <n v="161.1"/>
        <n v="159.5"/>
        <n v="160.4"/>
        <n v="162.1"/>
        <n v="161.30000000000001"/>
        <n v="163.19999999999999"/>
        <n v="161.80000000000001"/>
        <n v="162.5"/>
        <n v="163.6"/>
        <n v="162.30000000000001"/>
        <n v="164"/>
        <n v="166.3"/>
        <n v="164.6"/>
        <n v="165.5"/>
        <n v="167.6"/>
        <n v="165.6"/>
        <n v="166.7"/>
        <n v="167"/>
        <n v="165.2"/>
        <n v="166.2"/>
        <n v="166.4"/>
        <n v="165"/>
        <n v="165.7"/>
        <n v="166.1"/>
        <n v="168.7"/>
        <n v="166.5"/>
        <n v="167.7"/>
        <n v="170.8"/>
        <n v="169.2"/>
        <n v="170.1"/>
        <n v="172.5"/>
        <n v="171.7"/>
        <n v="173.6"/>
        <n v="171.4"/>
        <n v="172.6"/>
        <n v="174.3"/>
        <n v="172.3"/>
        <n v="173.4"/>
        <n v="175.3"/>
        <n v="173.1"/>
        <n v="176.4"/>
        <n v="174.1"/>
        <n v="177.9"/>
        <n v="176.7"/>
        <n v="177.8"/>
        <n v="176.5"/>
        <n v="177.1"/>
        <n v="175.7"/>
        <n v="174.9"/>
        <n v="178"/>
        <n v="176.3"/>
        <n v="177.2"/>
        <n v="178.8"/>
        <n v="177.4"/>
        <n v="178.1"/>
        <n v="179.8"/>
        <n v="178.2"/>
        <n v="179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</r>
  <r>
    <x v="2"/>
    <x v="0"/>
    <x v="0"/>
    <x v="2"/>
    <x v="2"/>
    <x v="2"/>
    <x v="2"/>
    <x v="2"/>
    <x v="2"/>
    <x v="2"/>
    <x v="2"/>
    <x v="2"/>
    <x v="2"/>
    <x v="2"/>
    <x v="2"/>
    <x v="2"/>
    <x v="0"/>
    <x v="2"/>
    <x v="2"/>
    <x v="2"/>
    <x v="1"/>
    <x v="0"/>
    <x v="0"/>
    <x v="0"/>
    <x v="1"/>
    <x v="2"/>
    <x v="2"/>
    <x v="2"/>
    <x v="2"/>
    <x v="2"/>
  </r>
  <r>
    <x v="0"/>
    <x v="0"/>
    <x v="1"/>
    <x v="3"/>
    <x v="3"/>
    <x v="3"/>
    <x v="3"/>
    <x v="3"/>
    <x v="3"/>
    <x v="3"/>
    <x v="3"/>
    <x v="3"/>
    <x v="0"/>
    <x v="1"/>
    <x v="3"/>
    <x v="3"/>
    <x v="2"/>
    <x v="3"/>
    <x v="3"/>
    <x v="3"/>
    <x v="0"/>
    <x v="2"/>
    <x v="1"/>
    <x v="2"/>
    <x v="2"/>
    <x v="3"/>
    <x v="3"/>
    <x v="3"/>
    <x v="3"/>
    <x v="3"/>
  </r>
  <r>
    <x v="1"/>
    <x v="0"/>
    <x v="1"/>
    <x v="4"/>
    <x v="4"/>
    <x v="4"/>
    <x v="4"/>
    <x v="4"/>
    <x v="4"/>
    <x v="4"/>
    <x v="4"/>
    <x v="4"/>
    <x v="3"/>
    <x v="3"/>
    <x v="4"/>
    <x v="4"/>
    <x v="3"/>
    <x v="4"/>
    <x v="2"/>
    <x v="0"/>
    <x v="2"/>
    <x v="3"/>
    <x v="1"/>
    <x v="3"/>
    <x v="3"/>
    <x v="4"/>
    <x v="4"/>
    <x v="1"/>
    <x v="4"/>
    <x v="4"/>
  </r>
  <r>
    <x v="2"/>
    <x v="0"/>
    <x v="1"/>
    <x v="5"/>
    <x v="5"/>
    <x v="5"/>
    <x v="0"/>
    <x v="5"/>
    <x v="5"/>
    <x v="5"/>
    <x v="5"/>
    <x v="1"/>
    <x v="4"/>
    <x v="4"/>
    <x v="5"/>
    <x v="5"/>
    <x v="4"/>
    <x v="5"/>
    <x v="4"/>
    <x v="4"/>
    <x v="2"/>
    <x v="4"/>
    <x v="1"/>
    <x v="4"/>
    <x v="4"/>
    <x v="5"/>
    <x v="5"/>
    <x v="2"/>
    <x v="3"/>
    <x v="5"/>
  </r>
  <r>
    <x v="0"/>
    <x v="0"/>
    <x v="2"/>
    <x v="6"/>
    <x v="6"/>
    <x v="6"/>
    <x v="5"/>
    <x v="6"/>
    <x v="6"/>
    <x v="6"/>
    <x v="6"/>
    <x v="5"/>
    <x v="5"/>
    <x v="5"/>
    <x v="6"/>
    <x v="5"/>
    <x v="5"/>
    <x v="6"/>
    <x v="5"/>
    <x v="5"/>
    <x v="0"/>
    <x v="5"/>
    <x v="2"/>
    <x v="3"/>
    <x v="5"/>
    <x v="3"/>
    <x v="6"/>
    <x v="1"/>
    <x v="5"/>
    <x v="6"/>
  </r>
  <r>
    <x v="1"/>
    <x v="0"/>
    <x v="2"/>
    <x v="7"/>
    <x v="7"/>
    <x v="7"/>
    <x v="6"/>
    <x v="7"/>
    <x v="7"/>
    <x v="7"/>
    <x v="7"/>
    <x v="6"/>
    <x v="6"/>
    <x v="6"/>
    <x v="7"/>
    <x v="6"/>
    <x v="6"/>
    <x v="7"/>
    <x v="4"/>
    <x v="3"/>
    <x v="2"/>
    <x v="4"/>
    <x v="3"/>
    <x v="5"/>
    <x v="6"/>
    <x v="6"/>
    <x v="0"/>
    <x v="4"/>
    <x v="6"/>
    <x v="7"/>
  </r>
  <r>
    <x v="2"/>
    <x v="0"/>
    <x v="2"/>
    <x v="8"/>
    <x v="8"/>
    <x v="8"/>
    <x v="7"/>
    <x v="8"/>
    <x v="8"/>
    <x v="2"/>
    <x v="8"/>
    <x v="7"/>
    <x v="7"/>
    <x v="7"/>
    <x v="8"/>
    <x v="7"/>
    <x v="7"/>
    <x v="8"/>
    <x v="6"/>
    <x v="6"/>
    <x v="2"/>
    <x v="5"/>
    <x v="2"/>
    <x v="6"/>
    <x v="7"/>
    <x v="7"/>
    <x v="7"/>
    <x v="1"/>
    <x v="7"/>
    <x v="8"/>
  </r>
  <r>
    <x v="0"/>
    <x v="0"/>
    <x v="3"/>
    <x v="6"/>
    <x v="9"/>
    <x v="9"/>
    <x v="8"/>
    <x v="9"/>
    <x v="9"/>
    <x v="8"/>
    <x v="6"/>
    <x v="7"/>
    <x v="8"/>
    <x v="8"/>
    <x v="9"/>
    <x v="8"/>
    <x v="8"/>
    <x v="9"/>
    <x v="7"/>
    <x v="7"/>
    <x v="0"/>
    <x v="6"/>
    <x v="4"/>
    <x v="7"/>
    <x v="3"/>
    <x v="8"/>
    <x v="8"/>
    <x v="5"/>
    <x v="5"/>
    <x v="9"/>
  </r>
  <r>
    <x v="1"/>
    <x v="0"/>
    <x v="3"/>
    <x v="9"/>
    <x v="10"/>
    <x v="10"/>
    <x v="9"/>
    <x v="10"/>
    <x v="10"/>
    <x v="9"/>
    <x v="9"/>
    <x v="8"/>
    <x v="9"/>
    <x v="9"/>
    <x v="10"/>
    <x v="9"/>
    <x v="9"/>
    <x v="10"/>
    <x v="8"/>
    <x v="8"/>
    <x v="3"/>
    <x v="7"/>
    <x v="5"/>
    <x v="8"/>
    <x v="8"/>
    <x v="3"/>
    <x v="9"/>
    <x v="6"/>
    <x v="8"/>
    <x v="10"/>
  </r>
  <r>
    <x v="2"/>
    <x v="0"/>
    <x v="3"/>
    <x v="10"/>
    <x v="11"/>
    <x v="11"/>
    <x v="10"/>
    <x v="11"/>
    <x v="11"/>
    <x v="10"/>
    <x v="5"/>
    <x v="9"/>
    <x v="5"/>
    <x v="10"/>
    <x v="11"/>
    <x v="10"/>
    <x v="10"/>
    <x v="11"/>
    <x v="9"/>
    <x v="9"/>
    <x v="3"/>
    <x v="6"/>
    <x v="6"/>
    <x v="9"/>
    <x v="9"/>
    <x v="9"/>
    <x v="10"/>
    <x v="7"/>
    <x v="9"/>
    <x v="11"/>
  </r>
  <r>
    <x v="0"/>
    <x v="0"/>
    <x v="4"/>
    <x v="11"/>
    <x v="12"/>
    <x v="12"/>
    <x v="11"/>
    <x v="12"/>
    <x v="12"/>
    <x v="11"/>
    <x v="0"/>
    <x v="10"/>
    <x v="10"/>
    <x v="11"/>
    <x v="12"/>
    <x v="11"/>
    <x v="11"/>
    <x v="12"/>
    <x v="10"/>
    <x v="10"/>
    <x v="0"/>
    <x v="8"/>
    <x v="7"/>
    <x v="8"/>
    <x v="10"/>
    <x v="10"/>
    <x v="11"/>
    <x v="8"/>
    <x v="9"/>
    <x v="12"/>
  </r>
  <r>
    <x v="1"/>
    <x v="0"/>
    <x v="4"/>
    <x v="12"/>
    <x v="13"/>
    <x v="13"/>
    <x v="12"/>
    <x v="13"/>
    <x v="13"/>
    <x v="12"/>
    <x v="10"/>
    <x v="11"/>
    <x v="11"/>
    <x v="12"/>
    <x v="13"/>
    <x v="12"/>
    <x v="12"/>
    <x v="13"/>
    <x v="11"/>
    <x v="11"/>
    <x v="3"/>
    <x v="9"/>
    <x v="8"/>
    <x v="10"/>
    <x v="2"/>
    <x v="11"/>
    <x v="12"/>
    <x v="9"/>
    <x v="6"/>
    <x v="13"/>
  </r>
  <r>
    <x v="2"/>
    <x v="0"/>
    <x v="4"/>
    <x v="13"/>
    <x v="14"/>
    <x v="14"/>
    <x v="13"/>
    <x v="14"/>
    <x v="14"/>
    <x v="13"/>
    <x v="1"/>
    <x v="12"/>
    <x v="12"/>
    <x v="13"/>
    <x v="14"/>
    <x v="13"/>
    <x v="13"/>
    <x v="14"/>
    <x v="7"/>
    <x v="12"/>
    <x v="3"/>
    <x v="10"/>
    <x v="9"/>
    <x v="11"/>
    <x v="11"/>
    <x v="12"/>
    <x v="13"/>
    <x v="10"/>
    <x v="9"/>
    <x v="14"/>
  </r>
  <r>
    <x v="0"/>
    <x v="0"/>
    <x v="5"/>
    <x v="13"/>
    <x v="15"/>
    <x v="0"/>
    <x v="14"/>
    <x v="15"/>
    <x v="15"/>
    <x v="14"/>
    <x v="11"/>
    <x v="13"/>
    <x v="13"/>
    <x v="9"/>
    <x v="15"/>
    <x v="14"/>
    <x v="14"/>
    <x v="15"/>
    <x v="12"/>
    <x v="13"/>
    <x v="0"/>
    <x v="11"/>
    <x v="10"/>
    <x v="12"/>
    <x v="8"/>
    <x v="13"/>
    <x v="14"/>
    <x v="11"/>
    <x v="10"/>
    <x v="15"/>
  </r>
  <r>
    <x v="1"/>
    <x v="0"/>
    <x v="5"/>
    <x v="14"/>
    <x v="16"/>
    <x v="15"/>
    <x v="15"/>
    <x v="16"/>
    <x v="16"/>
    <x v="15"/>
    <x v="12"/>
    <x v="14"/>
    <x v="14"/>
    <x v="14"/>
    <x v="16"/>
    <x v="15"/>
    <x v="15"/>
    <x v="16"/>
    <x v="13"/>
    <x v="14"/>
    <x v="4"/>
    <x v="12"/>
    <x v="11"/>
    <x v="13"/>
    <x v="12"/>
    <x v="14"/>
    <x v="15"/>
    <x v="12"/>
    <x v="11"/>
    <x v="16"/>
  </r>
  <r>
    <x v="2"/>
    <x v="0"/>
    <x v="5"/>
    <x v="15"/>
    <x v="17"/>
    <x v="16"/>
    <x v="16"/>
    <x v="17"/>
    <x v="17"/>
    <x v="16"/>
    <x v="13"/>
    <x v="15"/>
    <x v="15"/>
    <x v="15"/>
    <x v="17"/>
    <x v="16"/>
    <x v="16"/>
    <x v="17"/>
    <x v="14"/>
    <x v="15"/>
    <x v="4"/>
    <x v="13"/>
    <x v="12"/>
    <x v="14"/>
    <x v="7"/>
    <x v="15"/>
    <x v="16"/>
    <x v="13"/>
    <x v="12"/>
    <x v="17"/>
  </r>
  <r>
    <x v="0"/>
    <x v="0"/>
    <x v="6"/>
    <x v="16"/>
    <x v="17"/>
    <x v="17"/>
    <x v="17"/>
    <x v="6"/>
    <x v="18"/>
    <x v="17"/>
    <x v="14"/>
    <x v="16"/>
    <x v="14"/>
    <x v="12"/>
    <x v="18"/>
    <x v="17"/>
    <x v="12"/>
    <x v="18"/>
    <x v="15"/>
    <x v="16"/>
    <x v="0"/>
    <x v="14"/>
    <x v="13"/>
    <x v="15"/>
    <x v="13"/>
    <x v="16"/>
    <x v="17"/>
    <x v="11"/>
    <x v="13"/>
    <x v="18"/>
  </r>
  <r>
    <x v="1"/>
    <x v="0"/>
    <x v="6"/>
    <x v="17"/>
    <x v="18"/>
    <x v="18"/>
    <x v="14"/>
    <x v="18"/>
    <x v="19"/>
    <x v="18"/>
    <x v="15"/>
    <x v="17"/>
    <x v="16"/>
    <x v="16"/>
    <x v="19"/>
    <x v="18"/>
    <x v="17"/>
    <x v="19"/>
    <x v="16"/>
    <x v="13"/>
    <x v="5"/>
    <x v="15"/>
    <x v="14"/>
    <x v="16"/>
    <x v="14"/>
    <x v="17"/>
    <x v="18"/>
    <x v="6"/>
    <x v="14"/>
    <x v="19"/>
  </r>
  <r>
    <x v="2"/>
    <x v="0"/>
    <x v="6"/>
    <x v="18"/>
    <x v="19"/>
    <x v="19"/>
    <x v="18"/>
    <x v="19"/>
    <x v="20"/>
    <x v="19"/>
    <x v="16"/>
    <x v="18"/>
    <x v="17"/>
    <x v="17"/>
    <x v="20"/>
    <x v="19"/>
    <x v="18"/>
    <x v="20"/>
    <x v="12"/>
    <x v="17"/>
    <x v="5"/>
    <x v="16"/>
    <x v="15"/>
    <x v="17"/>
    <x v="15"/>
    <x v="18"/>
    <x v="19"/>
    <x v="13"/>
    <x v="15"/>
    <x v="20"/>
  </r>
  <r>
    <x v="0"/>
    <x v="0"/>
    <x v="7"/>
    <x v="19"/>
    <x v="20"/>
    <x v="20"/>
    <x v="19"/>
    <x v="20"/>
    <x v="21"/>
    <x v="20"/>
    <x v="17"/>
    <x v="13"/>
    <x v="18"/>
    <x v="18"/>
    <x v="20"/>
    <x v="20"/>
    <x v="19"/>
    <x v="21"/>
    <x v="17"/>
    <x v="18"/>
    <x v="0"/>
    <x v="17"/>
    <x v="16"/>
    <x v="18"/>
    <x v="16"/>
    <x v="19"/>
    <x v="20"/>
    <x v="14"/>
    <x v="16"/>
    <x v="21"/>
  </r>
  <r>
    <x v="1"/>
    <x v="0"/>
    <x v="7"/>
    <x v="20"/>
    <x v="21"/>
    <x v="21"/>
    <x v="18"/>
    <x v="18"/>
    <x v="22"/>
    <x v="21"/>
    <x v="18"/>
    <x v="19"/>
    <x v="19"/>
    <x v="19"/>
    <x v="21"/>
    <x v="21"/>
    <x v="20"/>
    <x v="22"/>
    <x v="18"/>
    <x v="19"/>
    <x v="6"/>
    <x v="18"/>
    <x v="16"/>
    <x v="19"/>
    <x v="17"/>
    <x v="20"/>
    <x v="21"/>
    <x v="15"/>
    <x v="17"/>
    <x v="22"/>
  </r>
  <r>
    <x v="2"/>
    <x v="0"/>
    <x v="7"/>
    <x v="21"/>
    <x v="22"/>
    <x v="22"/>
    <x v="20"/>
    <x v="21"/>
    <x v="23"/>
    <x v="22"/>
    <x v="19"/>
    <x v="12"/>
    <x v="20"/>
    <x v="20"/>
    <x v="22"/>
    <x v="22"/>
    <x v="21"/>
    <x v="23"/>
    <x v="19"/>
    <x v="20"/>
    <x v="6"/>
    <x v="19"/>
    <x v="16"/>
    <x v="18"/>
    <x v="18"/>
    <x v="21"/>
    <x v="22"/>
    <x v="16"/>
    <x v="18"/>
    <x v="23"/>
  </r>
  <r>
    <x v="0"/>
    <x v="0"/>
    <x v="8"/>
    <x v="12"/>
    <x v="23"/>
    <x v="22"/>
    <x v="21"/>
    <x v="22"/>
    <x v="24"/>
    <x v="23"/>
    <x v="20"/>
    <x v="7"/>
    <x v="21"/>
    <x v="16"/>
    <x v="23"/>
    <x v="23"/>
    <x v="17"/>
    <x v="24"/>
    <x v="20"/>
    <x v="21"/>
    <x v="0"/>
    <x v="20"/>
    <x v="17"/>
    <x v="20"/>
    <x v="19"/>
    <x v="22"/>
    <x v="23"/>
    <x v="17"/>
    <x v="19"/>
    <x v="24"/>
  </r>
  <r>
    <x v="1"/>
    <x v="0"/>
    <x v="8"/>
    <x v="22"/>
    <x v="24"/>
    <x v="7"/>
    <x v="20"/>
    <x v="23"/>
    <x v="2"/>
    <x v="24"/>
    <x v="15"/>
    <x v="20"/>
    <x v="22"/>
    <x v="21"/>
    <x v="24"/>
    <x v="24"/>
    <x v="22"/>
    <x v="25"/>
    <x v="21"/>
    <x v="18"/>
    <x v="7"/>
    <x v="14"/>
    <x v="17"/>
    <x v="21"/>
    <x v="20"/>
    <x v="23"/>
    <x v="24"/>
    <x v="18"/>
    <x v="20"/>
    <x v="25"/>
  </r>
  <r>
    <x v="2"/>
    <x v="0"/>
    <x v="8"/>
    <x v="23"/>
    <x v="25"/>
    <x v="23"/>
    <x v="22"/>
    <x v="12"/>
    <x v="25"/>
    <x v="18"/>
    <x v="14"/>
    <x v="12"/>
    <x v="23"/>
    <x v="22"/>
    <x v="25"/>
    <x v="25"/>
    <x v="23"/>
    <x v="26"/>
    <x v="22"/>
    <x v="22"/>
    <x v="7"/>
    <x v="21"/>
    <x v="17"/>
    <x v="22"/>
    <x v="21"/>
    <x v="24"/>
    <x v="25"/>
    <x v="19"/>
    <x v="21"/>
    <x v="26"/>
  </r>
  <r>
    <x v="0"/>
    <x v="0"/>
    <x v="9"/>
    <x v="24"/>
    <x v="20"/>
    <x v="24"/>
    <x v="23"/>
    <x v="24"/>
    <x v="19"/>
    <x v="25"/>
    <x v="21"/>
    <x v="21"/>
    <x v="24"/>
    <x v="21"/>
    <x v="26"/>
    <x v="26"/>
    <x v="24"/>
    <x v="27"/>
    <x v="23"/>
    <x v="23"/>
    <x v="0"/>
    <x v="22"/>
    <x v="18"/>
    <x v="23"/>
    <x v="19"/>
    <x v="25"/>
    <x v="26"/>
    <x v="20"/>
    <x v="22"/>
    <x v="27"/>
  </r>
  <r>
    <x v="1"/>
    <x v="0"/>
    <x v="9"/>
    <x v="25"/>
    <x v="26"/>
    <x v="25"/>
    <x v="24"/>
    <x v="25"/>
    <x v="26"/>
    <x v="26"/>
    <x v="5"/>
    <x v="22"/>
    <x v="25"/>
    <x v="23"/>
    <x v="27"/>
    <x v="27"/>
    <x v="25"/>
    <x v="28"/>
    <x v="24"/>
    <x v="24"/>
    <x v="8"/>
    <x v="19"/>
    <x v="19"/>
    <x v="24"/>
    <x v="22"/>
    <x v="26"/>
    <x v="27"/>
    <x v="21"/>
    <x v="20"/>
    <x v="28"/>
  </r>
  <r>
    <x v="2"/>
    <x v="0"/>
    <x v="9"/>
    <x v="26"/>
    <x v="27"/>
    <x v="26"/>
    <x v="25"/>
    <x v="9"/>
    <x v="27"/>
    <x v="27"/>
    <x v="22"/>
    <x v="23"/>
    <x v="26"/>
    <x v="24"/>
    <x v="24"/>
    <x v="28"/>
    <x v="26"/>
    <x v="29"/>
    <x v="25"/>
    <x v="25"/>
    <x v="8"/>
    <x v="23"/>
    <x v="20"/>
    <x v="25"/>
    <x v="23"/>
    <x v="27"/>
    <x v="21"/>
    <x v="22"/>
    <x v="23"/>
    <x v="29"/>
  </r>
  <r>
    <x v="0"/>
    <x v="0"/>
    <x v="10"/>
    <x v="27"/>
    <x v="17"/>
    <x v="27"/>
    <x v="26"/>
    <x v="26"/>
    <x v="28"/>
    <x v="28"/>
    <x v="23"/>
    <x v="24"/>
    <x v="27"/>
    <x v="25"/>
    <x v="27"/>
    <x v="29"/>
    <x v="27"/>
    <x v="30"/>
    <x v="26"/>
    <x v="26"/>
    <x v="0"/>
    <x v="24"/>
    <x v="21"/>
    <x v="26"/>
    <x v="24"/>
    <x v="28"/>
    <x v="28"/>
    <x v="23"/>
    <x v="24"/>
    <x v="30"/>
  </r>
  <r>
    <x v="1"/>
    <x v="0"/>
    <x v="11"/>
    <x v="28"/>
    <x v="27"/>
    <x v="28"/>
    <x v="27"/>
    <x v="27"/>
    <x v="29"/>
    <x v="29"/>
    <x v="13"/>
    <x v="25"/>
    <x v="28"/>
    <x v="25"/>
    <x v="28"/>
    <x v="30"/>
    <x v="28"/>
    <x v="31"/>
    <x v="27"/>
    <x v="27"/>
    <x v="9"/>
    <x v="25"/>
    <x v="22"/>
    <x v="25"/>
    <x v="23"/>
    <x v="29"/>
    <x v="27"/>
    <x v="24"/>
    <x v="25"/>
    <x v="31"/>
  </r>
  <r>
    <x v="2"/>
    <x v="0"/>
    <x v="11"/>
    <x v="29"/>
    <x v="20"/>
    <x v="29"/>
    <x v="28"/>
    <x v="28"/>
    <x v="30"/>
    <x v="30"/>
    <x v="24"/>
    <x v="26"/>
    <x v="29"/>
    <x v="25"/>
    <x v="29"/>
    <x v="31"/>
    <x v="29"/>
    <x v="32"/>
    <x v="28"/>
    <x v="28"/>
    <x v="9"/>
    <x v="22"/>
    <x v="23"/>
    <x v="27"/>
    <x v="23"/>
    <x v="30"/>
    <x v="24"/>
    <x v="25"/>
    <x v="26"/>
    <x v="32"/>
  </r>
  <r>
    <x v="0"/>
    <x v="0"/>
    <x v="12"/>
    <x v="30"/>
    <x v="28"/>
    <x v="30"/>
    <x v="29"/>
    <x v="29"/>
    <x v="31"/>
    <x v="31"/>
    <x v="25"/>
    <x v="27"/>
    <x v="30"/>
    <x v="26"/>
    <x v="30"/>
    <x v="32"/>
    <x v="30"/>
    <x v="33"/>
    <x v="29"/>
    <x v="29"/>
    <x v="0"/>
    <x v="26"/>
    <x v="24"/>
    <x v="28"/>
    <x v="21"/>
    <x v="31"/>
    <x v="29"/>
    <x v="25"/>
    <x v="27"/>
    <x v="27"/>
  </r>
  <r>
    <x v="1"/>
    <x v="0"/>
    <x v="12"/>
    <x v="31"/>
    <x v="26"/>
    <x v="31"/>
    <x v="26"/>
    <x v="1"/>
    <x v="17"/>
    <x v="32"/>
    <x v="14"/>
    <x v="28"/>
    <x v="31"/>
    <x v="26"/>
    <x v="31"/>
    <x v="23"/>
    <x v="31"/>
    <x v="32"/>
    <x v="30"/>
    <x v="30"/>
    <x v="10"/>
    <x v="27"/>
    <x v="21"/>
    <x v="29"/>
    <x v="22"/>
    <x v="32"/>
    <x v="30"/>
    <x v="26"/>
    <x v="24"/>
    <x v="33"/>
  </r>
  <r>
    <x v="2"/>
    <x v="0"/>
    <x v="12"/>
    <x v="32"/>
    <x v="29"/>
    <x v="32"/>
    <x v="30"/>
    <x v="30"/>
    <x v="32"/>
    <x v="33"/>
    <x v="26"/>
    <x v="29"/>
    <x v="32"/>
    <x v="26"/>
    <x v="32"/>
    <x v="33"/>
    <x v="32"/>
    <x v="34"/>
    <x v="31"/>
    <x v="31"/>
    <x v="10"/>
    <x v="28"/>
    <x v="25"/>
    <x v="26"/>
    <x v="25"/>
    <x v="33"/>
    <x v="31"/>
    <x v="24"/>
    <x v="28"/>
    <x v="34"/>
  </r>
  <r>
    <x v="0"/>
    <x v="1"/>
    <x v="0"/>
    <x v="25"/>
    <x v="30"/>
    <x v="33"/>
    <x v="31"/>
    <x v="31"/>
    <x v="31"/>
    <x v="34"/>
    <x v="27"/>
    <x v="30"/>
    <x v="33"/>
    <x v="27"/>
    <x v="33"/>
    <x v="34"/>
    <x v="32"/>
    <x v="35"/>
    <x v="32"/>
    <x v="32"/>
    <x v="0"/>
    <x v="29"/>
    <x v="26"/>
    <x v="30"/>
    <x v="26"/>
    <x v="34"/>
    <x v="32"/>
    <x v="27"/>
    <x v="29"/>
    <x v="24"/>
  </r>
  <r>
    <x v="1"/>
    <x v="1"/>
    <x v="0"/>
    <x v="33"/>
    <x v="31"/>
    <x v="34"/>
    <x v="32"/>
    <x v="32"/>
    <x v="33"/>
    <x v="35"/>
    <x v="28"/>
    <x v="31"/>
    <x v="34"/>
    <x v="26"/>
    <x v="34"/>
    <x v="35"/>
    <x v="33"/>
    <x v="36"/>
    <x v="33"/>
    <x v="33"/>
    <x v="11"/>
    <x v="30"/>
    <x v="27"/>
    <x v="26"/>
    <x v="27"/>
    <x v="35"/>
    <x v="31"/>
    <x v="28"/>
    <x v="30"/>
    <x v="35"/>
  </r>
  <r>
    <x v="2"/>
    <x v="1"/>
    <x v="0"/>
    <x v="34"/>
    <x v="32"/>
    <x v="35"/>
    <x v="33"/>
    <x v="28"/>
    <x v="34"/>
    <x v="36"/>
    <x v="29"/>
    <x v="22"/>
    <x v="35"/>
    <x v="28"/>
    <x v="31"/>
    <x v="36"/>
    <x v="34"/>
    <x v="33"/>
    <x v="34"/>
    <x v="34"/>
    <x v="11"/>
    <x v="31"/>
    <x v="28"/>
    <x v="31"/>
    <x v="28"/>
    <x v="36"/>
    <x v="29"/>
    <x v="23"/>
    <x v="29"/>
    <x v="36"/>
  </r>
  <r>
    <x v="0"/>
    <x v="1"/>
    <x v="1"/>
    <x v="35"/>
    <x v="33"/>
    <x v="36"/>
    <x v="34"/>
    <x v="31"/>
    <x v="28"/>
    <x v="37"/>
    <x v="30"/>
    <x v="32"/>
    <x v="36"/>
    <x v="29"/>
    <x v="35"/>
    <x v="37"/>
    <x v="35"/>
    <x v="37"/>
    <x v="32"/>
    <x v="35"/>
    <x v="0"/>
    <x v="32"/>
    <x v="29"/>
    <x v="32"/>
    <x v="27"/>
    <x v="37"/>
    <x v="33"/>
    <x v="29"/>
    <x v="31"/>
    <x v="28"/>
  </r>
  <r>
    <x v="1"/>
    <x v="1"/>
    <x v="1"/>
    <x v="36"/>
    <x v="31"/>
    <x v="37"/>
    <x v="35"/>
    <x v="33"/>
    <x v="35"/>
    <x v="38"/>
    <x v="24"/>
    <x v="33"/>
    <x v="37"/>
    <x v="26"/>
    <x v="36"/>
    <x v="38"/>
    <x v="36"/>
    <x v="38"/>
    <x v="35"/>
    <x v="36"/>
    <x v="12"/>
    <x v="20"/>
    <x v="26"/>
    <x v="33"/>
    <x v="29"/>
    <x v="38"/>
    <x v="29"/>
    <x v="29"/>
    <x v="32"/>
    <x v="37"/>
  </r>
  <r>
    <x v="2"/>
    <x v="1"/>
    <x v="1"/>
    <x v="37"/>
    <x v="18"/>
    <x v="38"/>
    <x v="36"/>
    <x v="34"/>
    <x v="36"/>
    <x v="39"/>
    <x v="31"/>
    <x v="34"/>
    <x v="38"/>
    <x v="30"/>
    <x v="37"/>
    <x v="37"/>
    <x v="37"/>
    <x v="39"/>
    <x v="36"/>
    <x v="37"/>
    <x v="12"/>
    <x v="33"/>
    <x v="30"/>
    <x v="34"/>
    <x v="30"/>
    <x v="39"/>
    <x v="32"/>
    <x v="29"/>
    <x v="31"/>
    <x v="36"/>
  </r>
  <r>
    <x v="0"/>
    <x v="1"/>
    <x v="2"/>
    <x v="38"/>
    <x v="26"/>
    <x v="39"/>
    <x v="37"/>
    <x v="35"/>
    <x v="37"/>
    <x v="40"/>
    <x v="32"/>
    <x v="35"/>
    <x v="39"/>
    <x v="31"/>
    <x v="38"/>
    <x v="39"/>
    <x v="38"/>
    <x v="40"/>
    <x v="37"/>
    <x v="38"/>
    <x v="0"/>
    <x v="34"/>
    <x v="31"/>
    <x v="35"/>
    <x v="31"/>
    <x v="40"/>
    <x v="34"/>
    <x v="30"/>
    <x v="33"/>
    <x v="38"/>
  </r>
  <r>
    <x v="1"/>
    <x v="1"/>
    <x v="2"/>
    <x v="39"/>
    <x v="34"/>
    <x v="40"/>
    <x v="38"/>
    <x v="36"/>
    <x v="38"/>
    <x v="41"/>
    <x v="29"/>
    <x v="36"/>
    <x v="40"/>
    <x v="32"/>
    <x v="39"/>
    <x v="34"/>
    <x v="39"/>
    <x v="33"/>
    <x v="38"/>
    <x v="39"/>
    <x v="13"/>
    <x v="23"/>
    <x v="32"/>
    <x v="36"/>
    <x v="32"/>
    <x v="41"/>
    <x v="32"/>
    <x v="31"/>
    <x v="34"/>
    <x v="26"/>
  </r>
  <r>
    <x v="2"/>
    <x v="1"/>
    <x v="13"/>
    <x v="40"/>
    <x v="35"/>
    <x v="41"/>
    <x v="37"/>
    <x v="37"/>
    <x v="39"/>
    <x v="42"/>
    <x v="30"/>
    <x v="37"/>
    <x v="41"/>
    <x v="33"/>
    <x v="40"/>
    <x v="40"/>
    <x v="40"/>
    <x v="41"/>
    <x v="39"/>
    <x v="40"/>
    <x v="13"/>
    <x v="35"/>
    <x v="33"/>
    <x v="37"/>
    <x v="33"/>
    <x v="42"/>
    <x v="33"/>
    <x v="32"/>
    <x v="33"/>
    <x v="24"/>
  </r>
  <r>
    <x v="0"/>
    <x v="1"/>
    <x v="3"/>
    <x v="37"/>
    <x v="36"/>
    <x v="42"/>
    <x v="39"/>
    <x v="38"/>
    <x v="40"/>
    <x v="43"/>
    <x v="33"/>
    <x v="6"/>
    <x v="42"/>
    <x v="34"/>
    <x v="41"/>
    <x v="41"/>
    <x v="41"/>
    <x v="42"/>
    <x v="40"/>
    <x v="41"/>
    <x v="0"/>
    <x v="34"/>
    <x v="34"/>
    <x v="38"/>
    <x v="31"/>
    <x v="43"/>
    <x v="35"/>
    <x v="30"/>
    <x v="35"/>
    <x v="39"/>
  </r>
  <r>
    <x v="1"/>
    <x v="1"/>
    <x v="3"/>
    <x v="41"/>
    <x v="37"/>
    <x v="26"/>
    <x v="39"/>
    <x v="39"/>
    <x v="41"/>
    <x v="44"/>
    <x v="33"/>
    <x v="38"/>
    <x v="43"/>
    <x v="33"/>
    <x v="42"/>
    <x v="42"/>
    <x v="42"/>
    <x v="43"/>
    <x v="41"/>
    <x v="42"/>
    <x v="14"/>
    <x v="23"/>
    <x v="31"/>
    <x v="39"/>
    <x v="31"/>
    <x v="44"/>
    <x v="36"/>
    <x v="33"/>
    <x v="34"/>
    <x v="40"/>
  </r>
  <r>
    <x v="2"/>
    <x v="1"/>
    <x v="3"/>
    <x v="42"/>
    <x v="38"/>
    <x v="27"/>
    <x v="39"/>
    <x v="30"/>
    <x v="42"/>
    <x v="45"/>
    <x v="33"/>
    <x v="30"/>
    <x v="44"/>
    <x v="35"/>
    <x v="43"/>
    <x v="43"/>
    <x v="43"/>
    <x v="44"/>
    <x v="42"/>
    <x v="43"/>
    <x v="14"/>
    <x v="35"/>
    <x v="35"/>
    <x v="40"/>
    <x v="31"/>
    <x v="41"/>
    <x v="37"/>
    <x v="32"/>
    <x v="35"/>
    <x v="41"/>
  </r>
  <r>
    <x v="0"/>
    <x v="1"/>
    <x v="4"/>
    <x v="43"/>
    <x v="39"/>
    <x v="4"/>
    <x v="40"/>
    <x v="40"/>
    <x v="43"/>
    <x v="34"/>
    <x v="34"/>
    <x v="9"/>
    <x v="45"/>
    <x v="36"/>
    <x v="44"/>
    <x v="42"/>
    <x v="44"/>
    <x v="45"/>
    <x v="43"/>
    <x v="44"/>
    <x v="0"/>
    <x v="34"/>
    <x v="36"/>
    <x v="41"/>
    <x v="33"/>
    <x v="41"/>
    <x v="38"/>
    <x v="30"/>
    <x v="36"/>
    <x v="42"/>
  </r>
  <r>
    <x v="1"/>
    <x v="1"/>
    <x v="4"/>
    <x v="44"/>
    <x v="40"/>
    <x v="43"/>
    <x v="41"/>
    <x v="4"/>
    <x v="44"/>
    <x v="46"/>
    <x v="35"/>
    <x v="17"/>
    <x v="46"/>
    <x v="29"/>
    <x v="45"/>
    <x v="44"/>
    <x v="45"/>
    <x v="41"/>
    <x v="44"/>
    <x v="32"/>
    <x v="15"/>
    <x v="20"/>
    <x v="36"/>
    <x v="37"/>
    <x v="29"/>
    <x v="45"/>
    <x v="39"/>
    <x v="34"/>
    <x v="37"/>
    <x v="43"/>
  </r>
  <r>
    <x v="2"/>
    <x v="1"/>
    <x v="4"/>
    <x v="45"/>
    <x v="41"/>
    <x v="44"/>
    <x v="42"/>
    <x v="24"/>
    <x v="45"/>
    <x v="47"/>
    <x v="36"/>
    <x v="39"/>
    <x v="47"/>
    <x v="37"/>
    <x v="46"/>
    <x v="45"/>
    <x v="46"/>
    <x v="46"/>
    <x v="45"/>
    <x v="45"/>
    <x v="15"/>
    <x v="35"/>
    <x v="36"/>
    <x v="38"/>
    <x v="29"/>
    <x v="44"/>
    <x v="35"/>
    <x v="33"/>
    <x v="36"/>
    <x v="44"/>
  </r>
  <r>
    <x v="0"/>
    <x v="1"/>
    <x v="5"/>
    <x v="40"/>
    <x v="41"/>
    <x v="45"/>
    <x v="43"/>
    <x v="41"/>
    <x v="46"/>
    <x v="48"/>
    <x v="37"/>
    <x v="24"/>
    <x v="48"/>
    <x v="38"/>
    <x v="47"/>
    <x v="46"/>
    <x v="47"/>
    <x v="47"/>
    <x v="46"/>
    <x v="46"/>
    <x v="0"/>
    <x v="36"/>
    <x v="37"/>
    <x v="42"/>
    <x v="34"/>
    <x v="46"/>
    <x v="40"/>
    <x v="28"/>
    <x v="38"/>
    <x v="45"/>
  </r>
  <r>
    <x v="1"/>
    <x v="1"/>
    <x v="5"/>
    <x v="46"/>
    <x v="42"/>
    <x v="46"/>
    <x v="44"/>
    <x v="1"/>
    <x v="47"/>
    <x v="49"/>
    <x v="38"/>
    <x v="14"/>
    <x v="49"/>
    <x v="35"/>
    <x v="48"/>
    <x v="47"/>
    <x v="48"/>
    <x v="44"/>
    <x v="34"/>
    <x v="35"/>
    <x v="14"/>
    <x v="37"/>
    <x v="38"/>
    <x v="35"/>
    <x v="35"/>
    <x v="47"/>
    <x v="41"/>
    <x v="29"/>
    <x v="39"/>
    <x v="46"/>
  </r>
  <r>
    <x v="2"/>
    <x v="1"/>
    <x v="5"/>
    <x v="47"/>
    <x v="43"/>
    <x v="47"/>
    <x v="45"/>
    <x v="42"/>
    <x v="48"/>
    <x v="50"/>
    <x v="39"/>
    <x v="27"/>
    <x v="50"/>
    <x v="36"/>
    <x v="49"/>
    <x v="48"/>
    <x v="49"/>
    <x v="48"/>
    <x v="47"/>
    <x v="47"/>
    <x v="14"/>
    <x v="32"/>
    <x v="39"/>
    <x v="43"/>
    <x v="36"/>
    <x v="48"/>
    <x v="42"/>
    <x v="27"/>
    <x v="38"/>
    <x v="47"/>
  </r>
  <r>
    <x v="0"/>
    <x v="1"/>
    <x v="6"/>
    <x v="48"/>
    <x v="44"/>
    <x v="48"/>
    <x v="46"/>
    <x v="43"/>
    <x v="49"/>
    <x v="51"/>
    <x v="40"/>
    <x v="40"/>
    <x v="51"/>
    <x v="39"/>
    <x v="50"/>
    <x v="49"/>
    <x v="50"/>
    <x v="49"/>
    <x v="48"/>
    <x v="48"/>
    <x v="0"/>
    <x v="38"/>
    <x v="40"/>
    <x v="44"/>
    <x v="37"/>
    <x v="47"/>
    <x v="43"/>
    <x v="35"/>
    <x v="40"/>
    <x v="48"/>
  </r>
  <r>
    <x v="1"/>
    <x v="1"/>
    <x v="6"/>
    <x v="49"/>
    <x v="45"/>
    <x v="49"/>
    <x v="47"/>
    <x v="4"/>
    <x v="50"/>
    <x v="52"/>
    <x v="41"/>
    <x v="23"/>
    <x v="52"/>
    <x v="40"/>
    <x v="51"/>
    <x v="50"/>
    <x v="51"/>
    <x v="46"/>
    <x v="49"/>
    <x v="49"/>
    <x v="16"/>
    <x v="22"/>
    <x v="37"/>
    <x v="40"/>
    <x v="38"/>
    <x v="49"/>
    <x v="44"/>
    <x v="36"/>
    <x v="41"/>
    <x v="49"/>
  </r>
  <r>
    <x v="2"/>
    <x v="1"/>
    <x v="6"/>
    <x v="50"/>
    <x v="46"/>
    <x v="50"/>
    <x v="48"/>
    <x v="44"/>
    <x v="47"/>
    <x v="53"/>
    <x v="40"/>
    <x v="13"/>
    <x v="53"/>
    <x v="41"/>
    <x v="52"/>
    <x v="51"/>
    <x v="52"/>
    <x v="50"/>
    <x v="50"/>
    <x v="50"/>
    <x v="16"/>
    <x v="39"/>
    <x v="41"/>
    <x v="45"/>
    <x v="39"/>
    <x v="50"/>
    <x v="45"/>
    <x v="31"/>
    <x v="42"/>
    <x v="50"/>
  </r>
  <r>
    <x v="0"/>
    <x v="1"/>
    <x v="7"/>
    <x v="51"/>
    <x v="47"/>
    <x v="50"/>
    <x v="49"/>
    <x v="45"/>
    <x v="51"/>
    <x v="54"/>
    <x v="42"/>
    <x v="1"/>
    <x v="54"/>
    <x v="42"/>
    <x v="45"/>
    <x v="52"/>
    <x v="52"/>
    <x v="51"/>
    <x v="51"/>
    <x v="51"/>
    <x v="0"/>
    <x v="40"/>
    <x v="42"/>
    <x v="46"/>
    <x v="37"/>
    <x v="51"/>
    <x v="46"/>
    <x v="37"/>
    <x v="41"/>
    <x v="51"/>
  </r>
  <r>
    <x v="1"/>
    <x v="1"/>
    <x v="7"/>
    <x v="52"/>
    <x v="48"/>
    <x v="51"/>
    <x v="50"/>
    <x v="46"/>
    <x v="52"/>
    <x v="55"/>
    <x v="43"/>
    <x v="23"/>
    <x v="55"/>
    <x v="43"/>
    <x v="53"/>
    <x v="53"/>
    <x v="53"/>
    <x v="52"/>
    <x v="52"/>
    <x v="52"/>
    <x v="17"/>
    <x v="41"/>
    <x v="43"/>
    <x v="47"/>
    <x v="40"/>
    <x v="52"/>
    <x v="47"/>
    <x v="38"/>
    <x v="43"/>
    <x v="52"/>
  </r>
  <r>
    <x v="2"/>
    <x v="1"/>
    <x v="7"/>
    <x v="44"/>
    <x v="49"/>
    <x v="52"/>
    <x v="51"/>
    <x v="47"/>
    <x v="53"/>
    <x v="56"/>
    <x v="44"/>
    <x v="16"/>
    <x v="56"/>
    <x v="44"/>
    <x v="54"/>
    <x v="54"/>
    <x v="54"/>
    <x v="53"/>
    <x v="43"/>
    <x v="53"/>
    <x v="17"/>
    <x v="42"/>
    <x v="44"/>
    <x v="48"/>
    <x v="41"/>
    <x v="53"/>
    <x v="48"/>
    <x v="39"/>
    <x v="44"/>
    <x v="53"/>
  </r>
  <r>
    <x v="0"/>
    <x v="1"/>
    <x v="8"/>
    <x v="53"/>
    <x v="50"/>
    <x v="50"/>
    <x v="52"/>
    <x v="43"/>
    <x v="54"/>
    <x v="57"/>
    <x v="45"/>
    <x v="41"/>
    <x v="57"/>
    <x v="45"/>
    <x v="55"/>
    <x v="52"/>
    <x v="55"/>
    <x v="54"/>
    <x v="53"/>
    <x v="54"/>
    <x v="0"/>
    <x v="43"/>
    <x v="45"/>
    <x v="49"/>
    <x v="41"/>
    <x v="53"/>
    <x v="49"/>
    <x v="33"/>
    <x v="44"/>
    <x v="54"/>
  </r>
  <r>
    <x v="1"/>
    <x v="1"/>
    <x v="8"/>
    <x v="54"/>
    <x v="51"/>
    <x v="53"/>
    <x v="52"/>
    <x v="4"/>
    <x v="55"/>
    <x v="58"/>
    <x v="46"/>
    <x v="11"/>
    <x v="58"/>
    <x v="41"/>
    <x v="56"/>
    <x v="55"/>
    <x v="56"/>
    <x v="55"/>
    <x v="32"/>
    <x v="55"/>
    <x v="18"/>
    <x v="41"/>
    <x v="46"/>
    <x v="43"/>
    <x v="31"/>
    <x v="54"/>
    <x v="50"/>
    <x v="40"/>
    <x v="45"/>
    <x v="50"/>
  </r>
  <r>
    <x v="2"/>
    <x v="1"/>
    <x v="8"/>
    <x v="55"/>
    <x v="52"/>
    <x v="52"/>
    <x v="52"/>
    <x v="44"/>
    <x v="56"/>
    <x v="59"/>
    <x v="47"/>
    <x v="4"/>
    <x v="59"/>
    <x v="42"/>
    <x v="57"/>
    <x v="56"/>
    <x v="57"/>
    <x v="49"/>
    <x v="54"/>
    <x v="56"/>
    <x v="18"/>
    <x v="44"/>
    <x v="47"/>
    <x v="50"/>
    <x v="42"/>
    <x v="55"/>
    <x v="51"/>
    <x v="41"/>
    <x v="44"/>
    <x v="55"/>
  </r>
  <r>
    <x v="0"/>
    <x v="1"/>
    <x v="9"/>
    <x v="56"/>
    <x v="44"/>
    <x v="54"/>
    <x v="53"/>
    <x v="48"/>
    <x v="57"/>
    <x v="60"/>
    <x v="48"/>
    <x v="42"/>
    <x v="43"/>
    <x v="46"/>
    <x v="58"/>
    <x v="57"/>
    <x v="58"/>
    <x v="56"/>
    <x v="55"/>
    <x v="57"/>
    <x v="0"/>
    <x v="45"/>
    <x v="48"/>
    <x v="51"/>
    <x v="43"/>
    <x v="56"/>
    <x v="52"/>
    <x v="34"/>
    <x v="46"/>
    <x v="56"/>
  </r>
  <r>
    <x v="1"/>
    <x v="1"/>
    <x v="9"/>
    <x v="57"/>
    <x v="53"/>
    <x v="50"/>
    <x v="54"/>
    <x v="4"/>
    <x v="58"/>
    <x v="61"/>
    <x v="49"/>
    <x v="35"/>
    <x v="60"/>
    <x v="44"/>
    <x v="59"/>
    <x v="56"/>
    <x v="56"/>
    <x v="50"/>
    <x v="37"/>
    <x v="58"/>
    <x v="19"/>
    <x v="46"/>
    <x v="49"/>
    <x v="52"/>
    <x v="44"/>
    <x v="57"/>
    <x v="53"/>
    <x v="42"/>
    <x v="44"/>
    <x v="57"/>
  </r>
  <r>
    <x v="2"/>
    <x v="1"/>
    <x v="9"/>
    <x v="58"/>
    <x v="54"/>
    <x v="42"/>
    <x v="53"/>
    <x v="44"/>
    <x v="59"/>
    <x v="62"/>
    <x v="50"/>
    <x v="12"/>
    <x v="61"/>
    <x v="47"/>
    <x v="60"/>
    <x v="58"/>
    <x v="59"/>
    <x v="57"/>
    <x v="56"/>
    <x v="59"/>
    <x v="19"/>
    <x v="47"/>
    <x v="45"/>
    <x v="53"/>
    <x v="36"/>
    <x v="58"/>
    <x v="54"/>
    <x v="43"/>
    <x v="43"/>
    <x v="55"/>
  </r>
  <r>
    <x v="0"/>
    <x v="1"/>
    <x v="11"/>
    <x v="44"/>
    <x v="55"/>
    <x v="55"/>
    <x v="55"/>
    <x v="48"/>
    <x v="60"/>
    <x v="63"/>
    <x v="51"/>
    <x v="18"/>
    <x v="62"/>
    <x v="46"/>
    <x v="60"/>
    <x v="59"/>
    <x v="57"/>
    <x v="58"/>
    <x v="57"/>
    <x v="60"/>
    <x v="0"/>
    <x v="48"/>
    <x v="50"/>
    <x v="54"/>
    <x v="42"/>
    <x v="58"/>
    <x v="55"/>
    <x v="35"/>
    <x v="47"/>
    <x v="58"/>
  </r>
  <r>
    <x v="1"/>
    <x v="1"/>
    <x v="11"/>
    <x v="59"/>
    <x v="56"/>
    <x v="56"/>
    <x v="56"/>
    <x v="27"/>
    <x v="61"/>
    <x v="64"/>
    <x v="52"/>
    <x v="43"/>
    <x v="63"/>
    <x v="42"/>
    <x v="61"/>
    <x v="58"/>
    <x v="60"/>
    <x v="59"/>
    <x v="58"/>
    <x v="61"/>
    <x v="20"/>
    <x v="24"/>
    <x v="51"/>
    <x v="55"/>
    <x v="22"/>
    <x v="59"/>
    <x v="56"/>
    <x v="43"/>
    <x v="48"/>
    <x v="59"/>
  </r>
  <r>
    <x v="2"/>
    <x v="1"/>
    <x v="11"/>
    <x v="60"/>
    <x v="57"/>
    <x v="41"/>
    <x v="57"/>
    <x v="42"/>
    <x v="62"/>
    <x v="65"/>
    <x v="53"/>
    <x v="44"/>
    <x v="64"/>
    <x v="48"/>
    <x v="62"/>
    <x v="57"/>
    <x v="61"/>
    <x v="60"/>
    <x v="59"/>
    <x v="62"/>
    <x v="20"/>
    <x v="49"/>
    <x v="52"/>
    <x v="56"/>
    <x v="27"/>
    <x v="60"/>
    <x v="57"/>
    <x v="33"/>
    <x v="49"/>
    <x v="55"/>
  </r>
  <r>
    <x v="0"/>
    <x v="1"/>
    <x v="12"/>
    <x v="50"/>
    <x v="50"/>
    <x v="57"/>
    <x v="57"/>
    <x v="49"/>
    <x v="63"/>
    <x v="66"/>
    <x v="54"/>
    <x v="8"/>
    <x v="65"/>
    <x v="49"/>
    <x v="63"/>
    <x v="49"/>
    <x v="62"/>
    <x v="61"/>
    <x v="60"/>
    <x v="63"/>
    <x v="0"/>
    <x v="50"/>
    <x v="53"/>
    <x v="57"/>
    <x v="35"/>
    <x v="58"/>
    <x v="58"/>
    <x v="37"/>
    <x v="50"/>
    <x v="53"/>
  </r>
  <r>
    <x v="1"/>
    <x v="1"/>
    <x v="12"/>
    <x v="61"/>
    <x v="58"/>
    <x v="58"/>
    <x v="58"/>
    <x v="50"/>
    <x v="64"/>
    <x v="67"/>
    <x v="55"/>
    <x v="45"/>
    <x v="66"/>
    <x v="47"/>
    <x v="64"/>
    <x v="60"/>
    <x v="63"/>
    <x v="49"/>
    <x v="61"/>
    <x v="64"/>
    <x v="21"/>
    <x v="29"/>
    <x v="54"/>
    <x v="58"/>
    <x v="45"/>
    <x v="61"/>
    <x v="59"/>
    <x v="44"/>
    <x v="48"/>
    <x v="60"/>
  </r>
  <r>
    <x v="2"/>
    <x v="1"/>
    <x v="12"/>
    <x v="55"/>
    <x v="59"/>
    <x v="32"/>
    <x v="59"/>
    <x v="51"/>
    <x v="62"/>
    <x v="68"/>
    <x v="56"/>
    <x v="46"/>
    <x v="67"/>
    <x v="46"/>
    <x v="65"/>
    <x v="61"/>
    <x v="53"/>
    <x v="62"/>
    <x v="62"/>
    <x v="65"/>
    <x v="21"/>
    <x v="51"/>
    <x v="48"/>
    <x v="59"/>
    <x v="46"/>
    <x v="62"/>
    <x v="60"/>
    <x v="45"/>
    <x v="49"/>
    <x v="61"/>
  </r>
  <r>
    <x v="0"/>
    <x v="2"/>
    <x v="0"/>
    <x v="46"/>
    <x v="43"/>
    <x v="59"/>
    <x v="58"/>
    <x v="52"/>
    <x v="65"/>
    <x v="69"/>
    <x v="53"/>
    <x v="47"/>
    <x v="68"/>
    <x v="50"/>
    <x v="62"/>
    <x v="62"/>
    <x v="64"/>
    <x v="63"/>
    <x v="63"/>
    <x v="66"/>
    <x v="0"/>
    <x v="52"/>
    <x v="55"/>
    <x v="60"/>
    <x v="44"/>
    <x v="59"/>
    <x v="61"/>
    <x v="46"/>
    <x v="51"/>
    <x v="53"/>
  </r>
  <r>
    <x v="1"/>
    <x v="2"/>
    <x v="0"/>
    <x v="61"/>
    <x v="60"/>
    <x v="60"/>
    <x v="60"/>
    <x v="19"/>
    <x v="66"/>
    <x v="70"/>
    <x v="57"/>
    <x v="48"/>
    <x v="69"/>
    <x v="45"/>
    <x v="66"/>
    <x v="63"/>
    <x v="65"/>
    <x v="64"/>
    <x v="40"/>
    <x v="67"/>
    <x v="22"/>
    <x v="34"/>
    <x v="56"/>
    <x v="50"/>
    <x v="47"/>
    <x v="63"/>
    <x v="62"/>
    <x v="47"/>
    <x v="48"/>
    <x v="62"/>
  </r>
  <r>
    <x v="2"/>
    <x v="2"/>
    <x v="0"/>
    <x v="62"/>
    <x v="46"/>
    <x v="61"/>
    <x v="61"/>
    <x v="53"/>
    <x v="67"/>
    <x v="71"/>
    <x v="58"/>
    <x v="49"/>
    <x v="70"/>
    <x v="49"/>
    <x v="67"/>
    <x v="64"/>
    <x v="66"/>
    <x v="65"/>
    <x v="64"/>
    <x v="68"/>
    <x v="22"/>
    <x v="53"/>
    <x v="50"/>
    <x v="61"/>
    <x v="48"/>
    <x v="61"/>
    <x v="63"/>
    <x v="48"/>
    <x v="46"/>
    <x v="48"/>
  </r>
  <r>
    <x v="0"/>
    <x v="2"/>
    <x v="1"/>
    <x v="62"/>
    <x v="49"/>
    <x v="59"/>
    <x v="62"/>
    <x v="54"/>
    <x v="68"/>
    <x v="72"/>
    <x v="59"/>
    <x v="50"/>
    <x v="71"/>
    <x v="51"/>
    <x v="68"/>
    <x v="62"/>
    <x v="67"/>
    <x v="66"/>
    <x v="65"/>
    <x v="69"/>
    <x v="0"/>
    <x v="54"/>
    <x v="57"/>
    <x v="62"/>
    <x v="49"/>
    <x v="64"/>
    <x v="64"/>
    <x v="49"/>
    <x v="52"/>
    <x v="63"/>
  </r>
  <r>
    <x v="1"/>
    <x v="2"/>
    <x v="1"/>
    <x v="63"/>
    <x v="61"/>
    <x v="62"/>
    <x v="63"/>
    <x v="8"/>
    <x v="69"/>
    <x v="73"/>
    <x v="60"/>
    <x v="51"/>
    <x v="72"/>
    <x v="46"/>
    <x v="69"/>
    <x v="65"/>
    <x v="68"/>
    <x v="67"/>
    <x v="66"/>
    <x v="70"/>
    <x v="23"/>
    <x v="42"/>
    <x v="58"/>
    <x v="63"/>
    <x v="13"/>
    <x v="65"/>
    <x v="65"/>
    <x v="50"/>
    <x v="53"/>
    <x v="64"/>
  </r>
  <r>
    <x v="2"/>
    <x v="2"/>
    <x v="1"/>
    <x v="64"/>
    <x v="62"/>
    <x v="63"/>
    <x v="64"/>
    <x v="55"/>
    <x v="46"/>
    <x v="74"/>
    <x v="61"/>
    <x v="52"/>
    <x v="73"/>
    <x v="52"/>
    <x v="64"/>
    <x v="64"/>
    <x v="69"/>
    <x v="61"/>
    <x v="67"/>
    <x v="63"/>
    <x v="23"/>
    <x v="55"/>
    <x v="59"/>
    <x v="64"/>
    <x v="50"/>
    <x v="65"/>
    <x v="63"/>
    <x v="51"/>
    <x v="47"/>
    <x v="65"/>
  </r>
  <r>
    <x v="0"/>
    <x v="2"/>
    <x v="2"/>
    <x v="60"/>
    <x v="58"/>
    <x v="64"/>
    <x v="65"/>
    <x v="56"/>
    <x v="70"/>
    <x v="75"/>
    <x v="62"/>
    <x v="53"/>
    <x v="74"/>
    <x v="53"/>
    <x v="70"/>
    <x v="64"/>
    <x v="70"/>
    <x v="68"/>
    <x v="68"/>
    <x v="71"/>
    <x v="0"/>
    <x v="56"/>
    <x v="60"/>
    <x v="65"/>
    <x v="32"/>
    <x v="66"/>
    <x v="66"/>
    <x v="49"/>
    <x v="54"/>
    <x v="58"/>
  </r>
  <r>
    <x v="1"/>
    <x v="2"/>
    <x v="2"/>
    <x v="61"/>
    <x v="63"/>
    <x v="65"/>
    <x v="66"/>
    <x v="57"/>
    <x v="71"/>
    <x v="76"/>
    <x v="63"/>
    <x v="54"/>
    <x v="75"/>
    <x v="54"/>
    <x v="71"/>
    <x v="66"/>
    <x v="71"/>
    <x v="54"/>
    <x v="69"/>
    <x v="72"/>
    <x v="24"/>
    <x v="36"/>
    <x v="61"/>
    <x v="53"/>
    <x v="51"/>
    <x v="67"/>
    <x v="67"/>
    <x v="52"/>
    <x v="49"/>
    <x v="57"/>
  </r>
  <r>
    <x v="2"/>
    <x v="2"/>
    <x v="2"/>
    <x v="65"/>
    <x v="51"/>
    <x v="66"/>
    <x v="65"/>
    <x v="58"/>
    <x v="72"/>
    <x v="17"/>
    <x v="64"/>
    <x v="55"/>
    <x v="55"/>
    <x v="55"/>
    <x v="72"/>
    <x v="67"/>
    <x v="60"/>
    <x v="69"/>
    <x v="70"/>
    <x v="73"/>
    <x v="24"/>
    <x v="57"/>
    <x v="62"/>
    <x v="66"/>
    <x v="21"/>
    <x v="67"/>
    <x v="68"/>
    <x v="53"/>
    <x v="55"/>
    <x v="66"/>
  </r>
  <r>
    <x v="0"/>
    <x v="2"/>
    <x v="3"/>
    <x v="60"/>
    <x v="60"/>
    <x v="67"/>
    <x v="67"/>
    <x v="59"/>
    <x v="73"/>
    <x v="77"/>
    <x v="65"/>
    <x v="45"/>
    <x v="76"/>
    <x v="56"/>
    <x v="73"/>
    <x v="61"/>
    <x v="72"/>
    <x v="70"/>
    <x v="71"/>
    <x v="74"/>
    <x v="0"/>
    <x v="58"/>
    <x v="63"/>
    <x v="67"/>
    <x v="52"/>
    <x v="68"/>
    <x v="69"/>
    <x v="54"/>
    <x v="56"/>
    <x v="67"/>
  </r>
  <r>
    <x v="1"/>
    <x v="2"/>
    <x v="3"/>
    <x v="49"/>
    <x v="64"/>
    <x v="2"/>
    <x v="68"/>
    <x v="21"/>
    <x v="74"/>
    <x v="78"/>
    <x v="66"/>
    <x v="56"/>
    <x v="72"/>
    <x v="57"/>
    <x v="74"/>
    <x v="68"/>
    <x v="73"/>
    <x v="60"/>
    <x v="54"/>
    <x v="54"/>
    <x v="25"/>
    <x v="47"/>
    <x v="64"/>
    <x v="68"/>
    <x v="51"/>
    <x v="69"/>
    <x v="70"/>
    <x v="55"/>
    <x v="50"/>
    <x v="65"/>
  </r>
  <r>
    <x v="2"/>
    <x v="2"/>
    <x v="3"/>
    <x v="65"/>
    <x v="45"/>
    <x v="68"/>
    <x v="69"/>
    <x v="58"/>
    <x v="75"/>
    <x v="79"/>
    <x v="67"/>
    <x v="57"/>
    <x v="77"/>
    <x v="58"/>
    <x v="75"/>
    <x v="60"/>
    <x v="74"/>
    <x v="71"/>
    <x v="72"/>
    <x v="75"/>
    <x v="25"/>
    <x v="59"/>
    <x v="65"/>
    <x v="69"/>
    <x v="46"/>
    <x v="70"/>
    <x v="71"/>
    <x v="50"/>
    <x v="57"/>
    <x v="51"/>
  </r>
  <r>
    <x v="0"/>
    <x v="2"/>
    <x v="4"/>
    <x v="65"/>
    <x v="65"/>
    <x v="52"/>
    <x v="70"/>
    <x v="60"/>
    <x v="76"/>
    <x v="80"/>
    <x v="68"/>
    <x v="58"/>
    <x v="78"/>
    <x v="59"/>
    <x v="76"/>
    <x v="69"/>
    <x v="75"/>
    <x v="72"/>
    <x v="73"/>
    <x v="76"/>
    <x v="0"/>
    <x v="60"/>
    <x v="66"/>
    <x v="70"/>
    <x v="53"/>
    <x v="71"/>
    <x v="72"/>
    <x v="56"/>
    <x v="58"/>
    <x v="68"/>
  </r>
  <r>
    <x v="1"/>
    <x v="2"/>
    <x v="4"/>
    <x v="49"/>
    <x v="66"/>
    <x v="69"/>
    <x v="69"/>
    <x v="61"/>
    <x v="77"/>
    <x v="81"/>
    <x v="69"/>
    <x v="59"/>
    <x v="79"/>
    <x v="60"/>
    <x v="77"/>
    <x v="70"/>
    <x v="76"/>
    <x v="73"/>
    <x v="74"/>
    <x v="62"/>
    <x v="26"/>
    <x v="61"/>
    <x v="59"/>
    <x v="71"/>
    <x v="27"/>
    <x v="72"/>
    <x v="73"/>
    <x v="57"/>
    <x v="59"/>
    <x v="51"/>
  </r>
  <r>
    <x v="2"/>
    <x v="2"/>
    <x v="4"/>
    <x v="66"/>
    <x v="67"/>
    <x v="70"/>
    <x v="71"/>
    <x v="62"/>
    <x v="78"/>
    <x v="82"/>
    <x v="70"/>
    <x v="60"/>
    <x v="80"/>
    <x v="61"/>
    <x v="76"/>
    <x v="71"/>
    <x v="77"/>
    <x v="66"/>
    <x v="75"/>
    <x v="77"/>
    <x v="26"/>
    <x v="62"/>
    <x v="60"/>
    <x v="62"/>
    <x v="42"/>
    <x v="73"/>
    <x v="74"/>
    <x v="56"/>
    <x v="60"/>
    <x v="69"/>
  </r>
  <r>
    <x v="0"/>
    <x v="2"/>
    <x v="5"/>
    <x v="67"/>
    <x v="68"/>
    <x v="59"/>
    <x v="72"/>
    <x v="63"/>
    <x v="79"/>
    <x v="83"/>
    <x v="71"/>
    <x v="36"/>
    <x v="81"/>
    <x v="62"/>
    <x v="78"/>
    <x v="54"/>
    <x v="78"/>
    <x v="74"/>
    <x v="76"/>
    <x v="78"/>
    <x v="0"/>
    <x v="63"/>
    <x v="67"/>
    <x v="72"/>
    <x v="54"/>
    <x v="74"/>
    <x v="73"/>
    <x v="58"/>
    <x v="61"/>
    <x v="70"/>
  </r>
  <r>
    <x v="1"/>
    <x v="2"/>
    <x v="5"/>
    <x v="66"/>
    <x v="69"/>
    <x v="71"/>
    <x v="71"/>
    <x v="64"/>
    <x v="80"/>
    <x v="84"/>
    <x v="72"/>
    <x v="61"/>
    <x v="82"/>
    <x v="52"/>
    <x v="79"/>
    <x v="72"/>
    <x v="79"/>
    <x v="75"/>
    <x v="77"/>
    <x v="57"/>
    <x v="27"/>
    <x v="64"/>
    <x v="62"/>
    <x v="73"/>
    <x v="55"/>
    <x v="68"/>
    <x v="75"/>
    <x v="59"/>
    <x v="56"/>
    <x v="71"/>
  </r>
  <r>
    <x v="2"/>
    <x v="2"/>
    <x v="5"/>
    <x v="68"/>
    <x v="70"/>
    <x v="72"/>
    <x v="73"/>
    <x v="65"/>
    <x v="81"/>
    <x v="85"/>
    <x v="73"/>
    <x v="62"/>
    <x v="83"/>
    <x v="63"/>
    <x v="80"/>
    <x v="73"/>
    <x v="80"/>
    <x v="70"/>
    <x v="78"/>
    <x v="79"/>
    <x v="27"/>
    <x v="65"/>
    <x v="68"/>
    <x v="74"/>
    <x v="56"/>
    <x v="75"/>
    <x v="76"/>
    <x v="60"/>
    <x v="62"/>
    <x v="72"/>
  </r>
  <r>
    <x v="0"/>
    <x v="2"/>
    <x v="6"/>
    <x v="61"/>
    <x v="71"/>
    <x v="73"/>
    <x v="72"/>
    <x v="66"/>
    <x v="82"/>
    <x v="86"/>
    <x v="74"/>
    <x v="62"/>
    <x v="80"/>
    <x v="64"/>
    <x v="81"/>
    <x v="74"/>
    <x v="81"/>
    <x v="76"/>
    <x v="79"/>
    <x v="80"/>
    <x v="0"/>
    <x v="66"/>
    <x v="69"/>
    <x v="75"/>
    <x v="57"/>
    <x v="76"/>
    <x v="77"/>
    <x v="61"/>
    <x v="63"/>
    <x v="73"/>
  </r>
  <r>
    <x v="1"/>
    <x v="2"/>
    <x v="6"/>
    <x v="58"/>
    <x v="72"/>
    <x v="62"/>
    <x v="70"/>
    <x v="67"/>
    <x v="81"/>
    <x v="87"/>
    <x v="75"/>
    <x v="63"/>
    <x v="84"/>
    <x v="65"/>
    <x v="82"/>
    <x v="75"/>
    <x v="82"/>
    <x v="77"/>
    <x v="80"/>
    <x v="81"/>
    <x v="28"/>
    <x v="38"/>
    <x v="70"/>
    <x v="76"/>
    <x v="35"/>
    <x v="77"/>
    <x v="78"/>
    <x v="50"/>
    <x v="64"/>
    <x v="68"/>
  </r>
  <r>
    <x v="2"/>
    <x v="2"/>
    <x v="6"/>
    <x v="64"/>
    <x v="73"/>
    <x v="41"/>
    <x v="74"/>
    <x v="68"/>
    <x v="83"/>
    <x v="88"/>
    <x v="76"/>
    <x v="64"/>
    <x v="85"/>
    <x v="66"/>
    <x v="83"/>
    <x v="76"/>
    <x v="83"/>
    <x v="78"/>
    <x v="81"/>
    <x v="82"/>
    <x v="28"/>
    <x v="67"/>
    <x v="71"/>
    <x v="77"/>
    <x v="58"/>
    <x v="78"/>
    <x v="79"/>
    <x v="56"/>
    <x v="65"/>
    <x v="74"/>
  </r>
  <r>
    <x v="0"/>
    <x v="2"/>
    <x v="7"/>
    <x v="69"/>
    <x v="74"/>
    <x v="74"/>
    <x v="75"/>
    <x v="69"/>
    <x v="73"/>
    <x v="89"/>
    <x v="77"/>
    <x v="65"/>
    <x v="86"/>
    <x v="67"/>
    <x v="84"/>
    <x v="77"/>
    <x v="73"/>
    <x v="79"/>
    <x v="82"/>
    <x v="83"/>
    <x v="0"/>
    <x v="68"/>
    <x v="72"/>
    <x v="78"/>
    <x v="59"/>
    <x v="79"/>
    <x v="80"/>
    <x v="59"/>
    <x v="66"/>
    <x v="75"/>
  </r>
  <r>
    <x v="1"/>
    <x v="2"/>
    <x v="7"/>
    <x v="46"/>
    <x v="75"/>
    <x v="42"/>
    <x v="76"/>
    <x v="28"/>
    <x v="84"/>
    <x v="90"/>
    <x v="78"/>
    <x v="66"/>
    <x v="87"/>
    <x v="51"/>
    <x v="81"/>
    <x v="78"/>
    <x v="84"/>
    <x v="80"/>
    <x v="83"/>
    <x v="60"/>
    <x v="29"/>
    <x v="38"/>
    <x v="73"/>
    <x v="60"/>
    <x v="21"/>
    <x v="78"/>
    <x v="81"/>
    <x v="62"/>
    <x v="67"/>
    <x v="76"/>
  </r>
  <r>
    <x v="2"/>
    <x v="2"/>
    <x v="7"/>
    <x v="54"/>
    <x v="76"/>
    <x v="75"/>
    <x v="77"/>
    <x v="70"/>
    <x v="80"/>
    <x v="91"/>
    <x v="79"/>
    <x v="67"/>
    <x v="88"/>
    <x v="68"/>
    <x v="85"/>
    <x v="79"/>
    <x v="85"/>
    <x v="81"/>
    <x v="68"/>
    <x v="84"/>
    <x v="29"/>
    <x v="56"/>
    <x v="74"/>
    <x v="70"/>
    <x v="55"/>
    <x v="80"/>
    <x v="82"/>
    <x v="56"/>
    <x v="65"/>
    <x v="77"/>
  </r>
  <r>
    <x v="0"/>
    <x v="2"/>
    <x v="8"/>
    <x v="70"/>
    <x v="77"/>
    <x v="39"/>
    <x v="78"/>
    <x v="71"/>
    <x v="80"/>
    <x v="92"/>
    <x v="80"/>
    <x v="68"/>
    <x v="66"/>
    <x v="69"/>
    <x v="86"/>
    <x v="80"/>
    <x v="86"/>
    <x v="82"/>
    <x v="84"/>
    <x v="85"/>
    <x v="0"/>
    <x v="69"/>
    <x v="75"/>
    <x v="79"/>
    <x v="60"/>
    <x v="81"/>
    <x v="83"/>
    <x v="63"/>
    <x v="68"/>
    <x v="78"/>
  </r>
  <r>
    <x v="1"/>
    <x v="2"/>
    <x v="8"/>
    <x v="62"/>
    <x v="78"/>
    <x v="76"/>
    <x v="74"/>
    <x v="72"/>
    <x v="85"/>
    <x v="93"/>
    <x v="81"/>
    <x v="69"/>
    <x v="89"/>
    <x v="70"/>
    <x v="87"/>
    <x v="81"/>
    <x v="87"/>
    <x v="83"/>
    <x v="62"/>
    <x v="86"/>
    <x v="30"/>
    <x v="64"/>
    <x v="76"/>
    <x v="69"/>
    <x v="61"/>
    <x v="82"/>
    <x v="84"/>
    <x v="64"/>
    <x v="67"/>
    <x v="79"/>
  </r>
  <r>
    <x v="2"/>
    <x v="2"/>
    <x v="8"/>
    <x v="57"/>
    <x v="68"/>
    <x v="29"/>
    <x v="79"/>
    <x v="59"/>
    <x v="86"/>
    <x v="94"/>
    <x v="82"/>
    <x v="70"/>
    <x v="90"/>
    <x v="71"/>
    <x v="84"/>
    <x v="82"/>
    <x v="88"/>
    <x v="84"/>
    <x v="85"/>
    <x v="87"/>
    <x v="30"/>
    <x v="70"/>
    <x v="77"/>
    <x v="80"/>
    <x v="29"/>
    <x v="83"/>
    <x v="85"/>
    <x v="65"/>
    <x v="69"/>
    <x v="80"/>
  </r>
  <r>
    <x v="0"/>
    <x v="2"/>
    <x v="9"/>
    <x v="71"/>
    <x v="68"/>
    <x v="77"/>
    <x v="80"/>
    <x v="73"/>
    <x v="79"/>
    <x v="53"/>
    <x v="83"/>
    <x v="71"/>
    <x v="69"/>
    <x v="72"/>
    <x v="88"/>
    <x v="83"/>
    <x v="89"/>
    <x v="85"/>
    <x v="86"/>
    <x v="88"/>
    <x v="0"/>
    <x v="71"/>
    <x v="78"/>
    <x v="81"/>
    <x v="60"/>
    <x v="84"/>
    <x v="82"/>
    <x v="66"/>
    <x v="70"/>
    <x v="81"/>
  </r>
  <r>
    <x v="1"/>
    <x v="2"/>
    <x v="9"/>
    <x v="66"/>
    <x v="79"/>
    <x v="44"/>
    <x v="77"/>
    <x v="31"/>
    <x v="87"/>
    <x v="95"/>
    <x v="84"/>
    <x v="72"/>
    <x v="91"/>
    <x v="56"/>
    <x v="89"/>
    <x v="84"/>
    <x v="90"/>
    <x v="63"/>
    <x v="51"/>
    <x v="89"/>
    <x v="31"/>
    <x v="61"/>
    <x v="79"/>
    <x v="62"/>
    <x v="19"/>
    <x v="85"/>
    <x v="84"/>
    <x v="67"/>
    <x v="71"/>
    <x v="82"/>
  </r>
  <r>
    <x v="2"/>
    <x v="2"/>
    <x v="9"/>
    <x v="72"/>
    <x v="80"/>
    <x v="64"/>
    <x v="81"/>
    <x v="74"/>
    <x v="88"/>
    <x v="96"/>
    <x v="85"/>
    <x v="73"/>
    <x v="92"/>
    <x v="62"/>
    <x v="90"/>
    <x v="85"/>
    <x v="91"/>
    <x v="86"/>
    <x v="87"/>
    <x v="90"/>
    <x v="31"/>
    <x v="72"/>
    <x v="69"/>
    <x v="72"/>
    <x v="33"/>
    <x v="86"/>
    <x v="86"/>
    <x v="68"/>
    <x v="61"/>
    <x v="75"/>
  </r>
  <r>
    <x v="0"/>
    <x v="2"/>
    <x v="11"/>
    <x v="73"/>
    <x v="81"/>
    <x v="78"/>
    <x v="82"/>
    <x v="75"/>
    <x v="89"/>
    <x v="97"/>
    <x v="86"/>
    <x v="74"/>
    <x v="93"/>
    <x v="73"/>
    <x v="91"/>
    <x v="86"/>
    <x v="92"/>
    <x v="87"/>
    <x v="88"/>
    <x v="91"/>
    <x v="0"/>
    <x v="73"/>
    <x v="80"/>
    <x v="82"/>
    <x v="62"/>
    <x v="87"/>
    <x v="87"/>
    <x v="66"/>
    <x v="72"/>
    <x v="83"/>
  </r>
  <r>
    <x v="1"/>
    <x v="2"/>
    <x v="11"/>
    <x v="61"/>
    <x v="80"/>
    <x v="40"/>
    <x v="83"/>
    <x v="76"/>
    <x v="90"/>
    <x v="98"/>
    <x v="87"/>
    <x v="59"/>
    <x v="94"/>
    <x v="63"/>
    <x v="92"/>
    <x v="87"/>
    <x v="93"/>
    <x v="88"/>
    <x v="64"/>
    <x v="92"/>
    <x v="32"/>
    <x v="64"/>
    <x v="81"/>
    <x v="83"/>
    <x v="19"/>
    <x v="74"/>
    <x v="88"/>
    <x v="69"/>
    <x v="73"/>
    <x v="84"/>
  </r>
  <r>
    <x v="2"/>
    <x v="2"/>
    <x v="11"/>
    <x v="74"/>
    <x v="82"/>
    <x v="72"/>
    <x v="78"/>
    <x v="77"/>
    <x v="91"/>
    <x v="99"/>
    <x v="88"/>
    <x v="75"/>
    <x v="95"/>
    <x v="74"/>
    <x v="93"/>
    <x v="88"/>
    <x v="94"/>
    <x v="89"/>
    <x v="89"/>
    <x v="93"/>
    <x v="32"/>
    <x v="74"/>
    <x v="82"/>
    <x v="84"/>
    <x v="35"/>
    <x v="88"/>
    <x v="89"/>
    <x v="70"/>
    <x v="63"/>
    <x v="85"/>
  </r>
  <r>
    <x v="0"/>
    <x v="2"/>
    <x v="12"/>
    <x v="75"/>
    <x v="74"/>
    <x v="79"/>
    <x v="84"/>
    <x v="78"/>
    <x v="92"/>
    <x v="100"/>
    <x v="89"/>
    <x v="33"/>
    <x v="96"/>
    <x v="75"/>
    <x v="94"/>
    <x v="89"/>
    <x v="82"/>
    <x v="90"/>
    <x v="90"/>
    <x v="94"/>
    <x v="0"/>
    <x v="75"/>
    <x v="83"/>
    <x v="85"/>
    <x v="62"/>
    <x v="89"/>
    <x v="90"/>
    <x v="71"/>
    <x v="74"/>
    <x v="86"/>
  </r>
  <r>
    <x v="1"/>
    <x v="2"/>
    <x v="12"/>
    <x v="63"/>
    <x v="75"/>
    <x v="80"/>
    <x v="83"/>
    <x v="76"/>
    <x v="93"/>
    <x v="101"/>
    <x v="90"/>
    <x v="76"/>
    <x v="97"/>
    <x v="59"/>
    <x v="91"/>
    <x v="81"/>
    <x v="95"/>
    <x v="66"/>
    <x v="91"/>
    <x v="95"/>
    <x v="31"/>
    <x v="76"/>
    <x v="81"/>
    <x v="67"/>
    <x v="19"/>
    <x v="90"/>
    <x v="88"/>
    <x v="72"/>
    <x v="75"/>
    <x v="87"/>
  </r>
  <r>
    <x v="2"/>
    <x v="2"/>
    <x v="12"/>
    <x v="76"/>
    <x v="76"/>
    <x v="81"/>
    <x v="80"/>
    <x v="79"/>
    <x v="94"/>
    <x v="84"/>
    <x v="91"/>
    <x v="74"/>
    <x v="98"/>
    <x v="76"/>
    <x v="95"/>
    <x v="89"/>
    <x v="96"/>
    <x v="91"/>
    <x v="92"/>
    <x v="83"/>
    <x v="31"/>
    <x v="77"/>
    <x v="84"/>
    <x v="79"/>
    <x v="35"/>
    <x v="81"/>
    <x v="81"/>
    <x v="63"/>
    <x v="76"/>
    <x v="75"/>
  </r>
  <r>
    <x v="0"/>
    <x v="3"/>
    <x v="0"/>
    <x v="77"/>
    <x v="83"/>
    <x v="82"/>
    <x v="85"/>
    <x v="80"/>
    <x v="92"/>
    <x v="102"/>
    <x v="92"/>
    <x v="77"/>
    <x v="99"/>
    <x v="77"/>
    <x v="96"/>
    <x v="89"/>
    <x v="94"/>
    <x v="92"/>
    <x v="93"/>
    <x v="96"/>
    <x v="0"/>
    <x v="78"/>
    <x v="85"/>
    <x v="86"/>
    <x v="59"/>
    <x v="91"/>
    <x v="81"/>
    <x v="73"/>
    <x v="77"/>
    <x v="88"/>
  </r>
  <r>
    <x v="1"/>
    <x v="3"/>
    <x v="0"/>
    <x v="69"/>
    <x v="84"/>
    <x v="83"/>
    <x v="78"/>
    <x v="38"/>
    <x v="95"/>
    <x v="103"/>
    <x v="93"/>
    <x v="78"/>
    <x v="100"/>
    <x v="78"/>
    <x v="95"/>
    <x v="82"/>
    <x v="97"/>
    <x v="93"/>
    <x v="94"/>
    <x v="97"/>
    <x v="33"/>
    <x v="79"/>
    <x v="86"/>
    <x v="87"/>
    <x v="63"/>
    <x v="79"/>
    <x v="91"/>
    <x v="74"/>
    <x v="78"/>
    <x v="82"/>
  </r>
  <r>
    <x v="2"/>
    <x v="3"/>
    <x v="0"/>
    <x v="73"/>
    <x v="85"/>
    <x v="84"/>
    <x v="86"/>
    <x v="81"/>
    <x v="62"/>
    <x v="104"/>
    <x v="94"/>
    <x v="79"/>
    <x v="101"/>
    <x v="79"/>
    <x v="97"/>
    <x v="90"/>
    <x v="98"/>
    <x v="94"/>
    <x v="76"/>
    <x v="98"/>
    <x v="33"/>
    <x v="80"/>
    <x v="87"/>
    <x v="81"/>
    <x v="30"/>
    <x v="92"/>
    <x v="89"/>
    <x v="75"/>
    <x v="79"/>
    <x v="89"/>
  </r>
  <r>
    <x v="0"/>
    <x v="3"/>
    <x v="1"/>
    <x v="78"/>
    <x v="86"/>
    <x v="85"/>
    <x v="87"/>
    <x v="82"/>
    <x v="65"/>
    <x v="82"/>
    <x v="95"/>
    <x v="80"/>
    <x v="102"/>
    <x v="80"/>
    <x v="98"/>
    <x v="79"/>
    <x v="99"/>
    <x v="95"/>
    <x v="95"/>
    <x v="99"/>
    <x v="0"/>
    <x v="81"/>
    <x v="88"/>
    <x v="88"/>
    <x v="64"/>
    <x v="93"/>
    <x v="92"/>
    <x v="76"/>
    <x v="80"/>
    <x v="86"/>
  </r>
  <r>
    <x v="1"/>
    <x v="3"/>
    <x v="1"/>
    <x v="52"/>
    <x v="87"/>
    <x v="86"/>
    <x v="88"/>
    <x v="83"/>
    <x v="96"/>
    <x v="17"/>
    <x v="96"/>
    <x v="81"/>
    <x v="103"/>
    <x v="81"/>
    <x v="99"/>
    <x v="91"/>
    <x v="100"/>
    <x v="96"/>
    <x v="67"/>
    <x v="100"/>
    <x v="34"/>
    <x v="76"/>
    <x v="89"/>
    <x v="89"/>
    <x v="61"/>
    <x v="94"/>
    <x v="89"/>
    <x v="77"/>
    <x v="65"/>
    <x v="90"/>
  </r>
  <r>
    <x v="2"/>
    <x v="3"/>
    <x v="1"/>
    <x v="79"/>
    <x v="88"/>
    <x v="87"/>
    <x v="85"/>
    <x v="84"/>
    <x v="97"/>
    <x v="105"/>
    <x v="97"/>
    <x v="82"/>
    <x v="104"/>
    <x v="82"/>
    <x v="100"/>
    <x v="92"/>
    <x v="101"/>
    <x v="97"/>
    <x v="96"/>
    <x v="101"/>
    <x v="34"/>
    <x v="82"/>
    <x v="90"/>
    <x v="90"/>
    <x v="33"/>
    <x v="95"/>
    <x v="88"/>
    <x v="78"/>
    <x v="81"/>
    <x v="91"/>
  </r>
  <r>
    <x v="0"/>
    <x v="3"/>
    <x v="2"/>
    <x v="80"/>
    <x v="69"/>
    <x v="88"/>
    <x v="89"/>
    <x v="78"/>
    <x v="98"/>
    <x v="106"/>
    <x v="98"/>
    <x v="83"/>
    <x v="105"/>
    <x v="83"/>
    <x v="101"/>
    <x v="93"/>
    <x v="102"/>
    <x v="98"/>
    <x v="97"/>
    <x v="102"/>
    <x v="0"/>
    <x v="83"/>
    <x v="91"/>
    <x v="91"/>
    <x v="59"/>
    <x v="96"/>
    <x v="93"/>
    <x v="79"/>
    <x v="82"/>
    <x v="92"/>
  </r>
  <r>
    <x v="1"/>
    <x v="3"/>
    <x v="2"/>
    <x v="52"/>
    <x v="89"/>
    <x v="89"/>
    <x v="90"/>
    <x v="44"/>
    <x v="99"/>
    <x v="107"/>
    <x v="99"/>
    <x v="30"/>
    <x v="106"/>
    <x v="71"/>
    <x v="102"/>
    <x v="53"/>
    <x v="103"/>
    <x v="70"/>
    <x v="55"/>
    <x v="71"/>
    <x v="35"/>
    <x v="84"/>
    <x v="92"/>
    <x v="92"/>
    <x v="65"/>
    <x v="97"/>
    <x v="91"/>
    <x v="80"/>
    <x v="83"/>
    <x v="90"/>
  </r>
  <r>
    <x v="2"/>
    <x v="3"/>
    <x v="2"/>
    <x v="81"/>
    <x v="87"/>
    <x v="90"/>
    <x v="91"/>
    <x v="85"/>
    <x v="67"/>
    <x v="108"/>
    <x v="100"/>
    <x v="84"/>
    <x v="107"/>
    <x v="73"/>
    <x v="103"/>
    <x v="77"/>
    <x v="104"/>
    <x v="99"/>
    <x v="98"/>
    <x v="103"/>
    <x v="35"/>
    <x v="85"/>
    <x v="78"/>
    <x v="93"/>
    <x v="49"/>
    <x v="98"/>
    <x v="94"/>
    <x v="81"/>
    <x v="84"/>
    <x v="91"/>
  </r>
  <r>
    <x v="0"/>
    <x v="3"/>
    <x v="3"/>
    <x v="82"/>
    <x v="90"/>
    <x v="91"/>
    <x v="92"/>
    <x v="86"/>
    <x v="100"/>
    <x v="109"/>
    <x v="101"/>
    <x v="5"/>
    <x v="108"/>
    <x v="84"/>
    <x v="104"/>
    <x v="83"/>
    <x v="105"/>
    <x v="100"/>
    <x v="99"/>
    <x v="104"/>
    <x v="0"/>
    <x v="83"/>
    <x v="93"/>
    <x v="94"/>
    <x v="66"/>
    <x v="99"/>
    <x v="95"/>
    <x v="82"/>
    <x v="85"/>
    <x v="93"/>
  </r>
  <r>
    <x v="1"/>
    <x v="3"/>
    <x v="3"/>
    <x v="83"/>
    <x v="91"/>
    <x v="55"/>
    <x v="91"/>
    <x v="26"/>
    <x v="53"/>
    <x v="110"/>
    <x v="102"/>
    <x v="85"/>
    <x v="109"/>
    <x v="62"/>
    <x v="96"/>
    <x v="83"/>
    <x v="106"/>
    <x v="101"/>
    <x v="57"/>
    <x v="105"/>
    <x v="36"/>
    <x v="86"/>
    <x v="67"/>
    <x v="95"/>
    <x v="67"/>
    <x v="100"/>
    <x v="96"/>
    <x v="83"/>
    <x v="66"/>
    <x v="94"/>
  </r>
  <r>
    <x v="2"/>
    <x v="3"/>
    <x v="3"/>
    <x v="84"/>
    <x v="92"/>
    <x v="73"/>
    <x v="93"/>
    <x v="84"/>
    <x v="101"/>
    <x v="111"/>
    <x v="103"/>
    <x v="86"/>
    <x v="89"/>
    <x v="85"/>
    <x v="105"/>
    <x v="83"/>
    <x v="107"/>
    <x v="102"/>
    <x v="100"/>
    <x v="106"/>
    <x v="36"/>
    <x v="87"/>
    <x v="94"/>
    <x v="96"/>
    <x v="68"/>
    <x v="101"/>
    <x v="97"/>
    <x v="84"/>
    <x v="86"/>
    <x v="95"/>
  </r>
  <r>
    <x v="0"/>
    <x v="3"/>
    <x v="4"/>
    <x v="85"/>
    <x v="93"/>
    <x v="92"/>
    <x v="94"/>
    <x v="86"/>
    <x v="100"/>
    <x v="112"/>
    <x v="104"/>
    <x v="87"/>
    <x v="110"/>
    <x v="86"/>
    <x v="106"/>
    <x v="94"/>
    <x v="108"/>
    <x v="103"/>
    <x v="101"/>
    <x v="107"/>
    <x v="0"/>
    <x v="88"/>
    <x v="95"/>
    <x v="97"/>
    <x v="69"/>
    <x v="102"/>
    <x v="98"/>
    <x v="85"/>
    <x v="87"/>
    <x v="96"/>
  </r>
  <r>
    <x v="1"/>
    <x v="3"/>
    <x v="4"/>
    <x v="72"/>
    <x v="94"/>
    <x v="93"/>
    <x v="95"/>
    <x v="87"/>
    <x v="102"/>
    <x v="113"/>
    <x v="105"/>
    <x v="88"/>
    <x v="111"/>
    <x v="67"/>
    <x v="103"/>
    <x v="95"/>
    <x v="109"/>
    <x v="81"/>
    <x v="102"/>
    <x v="108"/>
    <x v="37"/>
    <x v="89"/>
    <x v="96"/>
    <x v="98"/>
    <x v="28"/>
    <x v="92"/>
    <x v="99"/>
    <x v="86"/>
    <x v="88"/>
    <x v="85"/>
  </r>
  <r>
    <x v="2"/>
    <x v="3"/>
    <x v="4"/>
    <x v="77"/>
    <x v="95"/>
    <x v="94"/>
    <x v="96"/>
    <x v="88"/>
    <x v="103"/>
    <x v="88"/>
    <x v="106"/>
    <x v="89"/>
    <x v="112"/>
    <x v="87"/>
    <x v="104"/>
    <x v="96"/>
    <x v="110"/>
    <x v="104"/>
    <x v="84"/>
    <x v="109"/>
    <x v="37"/>
    <x v="80"/>
    <x v="83"/>
    <x v="86"/>
    <x v="41"/>
    <x v="103"/>
    <x v="100"/>
    <x v="87"/>
    <x v="89"/>
    <x v="97"/>
  </r>
  <r>
    <x v="0"/>
    <x v="3"/>
    <x v="5"/>
    <x v="86"/>
    <x v="96"/>
    <x v="60"/>
    <x v="97"/>
    <x v="89"/>
    <x v="104"/>
    <x v="114"/>
    <x v="107"/>
    <x v="90"/>
    <x v="113"/>
    <x v="88"/>
    <x v="107"/>
    <x v="97"/>
    <x v="111"/>
    <x v="105"/>
    <x v="103"/>
    <x v="110"/>
    <x v="0"/>
    <x v="90"/>
    <x v="97"/>
    <x v="99"/>
    <x v="70"/>
    <x v="104"/>
    <x v="101"/>
    <x v="88"/>
    <x v="90"/>
    <x v="98"/>
  </r>
  <r>
    <x v="1"/>
    <x v="3"/>
    <x v="5"/>
    <x v="87"/>
    <x v="97"/>
    <x v="95"/>
    <x v="98"/>
    <x v="49"/>
    <x v="105"/>
    <x v="115"/>
    <x v="108"/>
    <x v="91"/>
    <x v="114"/>
    <x v="89"/>
    <x v="108"/>
    <x v="98"/>
    <x v="112"/>
    <x v="106"/>
    <x v="104"/>
    <x v="84"/>
    <x v="38"/>
    <x v="49"/>
    <x v="96"/>
    <x v="100"/>
    <x v="71"/>
    <x v="105"/>
    <x v="102"/>
    <x v="89"/>
    <x v="72"/>
    <x v="88"/>
  </r>
  <r>
    <x v="2"/>
    <x v="3"/>
    <x v="5"/>
    <x v="88"/>
    <x v="98"/>
    <x v="96"/>
    <x v="99"/>
    <x v="81"/>
    <x v="106"/>
    <x v="116"/>
    <x v="109"/>
    <x v="92"/>
    <x v="115"/>
    <x v="90"/>
    <x v="109"/>
    <x v="99"/>
    <x v="113"/>
    <x v="107"/>
    <x v="105"/>
    <x v="111"/>
    <x v="38"/>
    <x v="91"/>
    <x v="98"/>
    <x v="101"/>
    <x v="54"/>
    <x v="106"/>
    <x v="103"/>
    <x v="90"/>
    <x v="91"/>
    <x v="99"/>
  </r>
  <r>
    <x v="0"/>
    <x v="3"/>
    <x v="6"/>
    <x v="89"/>
    <x v="99"/>
    <x v="97"/>
    <x v="100"/>
    <x v="90"/>
    <x v="107"/>
    <x v="117"/>
    <x v="110"/>
    <x v="93"/>
    <x v="116"/>
    <x v="91"/>
    <x v="110"/>
    <x v="100"/>
    <x v="114"/>
    <x v="108"/>
    <x v="106"/>
    <x v="112"/>
    <x v="0"/>
    <x v="92"/>
    <x v="99"/>
    <x v="102"/>
    <x v="72"/>
    <x v="107"/>
    <x v="104"/>
    <x v="91"/>
    <x v="92"/>
    <x v="100"/>
  </r>
  <r>
    <x v="1"/>
    <x v="3"/>
    <x v="6"/>
    <x v="77"/>
    <x v="100"/>
    <x v="98"/>
    <x v="101"/>
    <x v="52"/>
    <x v="108"/>
    <x v="118"/>
    <x v="111"/>
    <x v="94"/>
    <x v="117"/>
    <x v="74"/>
    <x v="111"/>
    <x v="101"/>
    <x v="115"/>
    <x v="84"/>
    <x v="104"/>
    <x v="113"/>
    <x v="39"/>
    <x v="49"/>
    <x v="100"/>
    <x v="84"/>
    <x v="55"/>
    <x v="95"/>
    <x v="104"/>
    <x v="92"/>
    <x v="93"/>
    <x v="93"/>
  </r>
  <r>
    <x v="2"/>
    <x v="3"/>
    <x v="6"/>
    <x v="90"/>
    <x v="101"/>
    <x v="99"/>
    <x v="102"/>
    <x v="91"/>
    <x v="109"/>
    <x v="119"/>
    <x v="112"/>
    <x v="95"/>
    <x v="118"/>
    <x v="92"/>
    <x v="112"/>
    <x v="102"/>
    <x v="116"/>
    <x v="109"/>
    <x v="107"/>
    <x v="114"/>
    <x v="39"/>
    <x v="93"/>
    <x v="101"/>
    <x v="103"/>
    <x v="64"/>
    <x v="108"/>
    <x v="104"/>
    <x v="93"/>
    <x v="94"/>
    <x v="101"/>
  </r>
  <r>
    <x v="0"/>
    <x v="3"/>
    <x v="7"/>
    <x v="91"/>
    <x v="102"/>
    <x v="86"/>
    <x v="103"/>
    <x v="92"/>
    <x v="110"/>
    <x v="120"/>
    <x v="113"/>
    <x v="96"/>
    <x v="119"/>
    <x v="93"/>
    <x v="113"/>
    <x v="103"/>
    <x v="117"/>
    <x v="110"/>
    <x v="108"/>
    <x v="115"/>
    <x v="0"/>
    <x v="94"/>
    <x v="102"/>
    <x v="104"/>
    <x v="73"/>
    <x v="109"/>
    <x v="105"/>
    <x v="94"/>
    <x v="95"/>
    <x v="102"/>
  </r>
  <r>
    <x v="1"/>
    <x v="3"/>
    <x v="7"/>
    <x v="85"/>
    <x v="103"/>
    <x v="100"/>
    <x v="104"/>
    <x v="56"/>
    <x v="111"/>
    <x v="121"/>
    <x v="114"/>
    <x v="97"/>
    <x v="120"/>
    <x v="69"/>
    <x v="109"/>
    <x v="100"/>
    <x v="118"/>
    <x v="111"/>
    <x v="109"/>
    <x v="116"/>
    <x v="40"/>
    <x v="47"/>
    <x v="103"/>
    <x v="105"/>
    <x v="20"/>
    <x v="98"/>
    <x v="106"/>
    <x v="91"/>
    <x v="93"/>
    <x v="103"/>
  </r>
  <r>
    <x v="2"/>
    <x v="3"/>
    <x v="7"/>
    <x v="89"/>
    <x v="91"/>
    <x v="101"/>
    <x v="105"/>
    <x v="93"/>
    <x v="100"/>
    <x v="122"/>
    <x v="115"/>
    <x v="98"/>
    <x v="121"/>
    <x v="94"/>
    <x v="114"/>
    <x v="104"/>
    <x v="119"/>
    <x v="112"/>
    <x v="88"/>
    <x v="117"/>
    <x v="40"/>
    <x v="95"/>
    <x v="104"/>
    <x v="91"/>
    <x v="39"/>
    <x v="110"/>
    <x v="107"/>
    <x v="95"/>
    <x v="96"/>
    <x v="101"/>
  </r>
  <r>
    <x v="0"/>
    <x v="3"/>
    <x v="8"/>
    <x v="92"/>
    <x v="104"/>
    <x v="102"/>
    <x v="106"/>
    <x v="94"/>
    <x v="112"/>
    <x v="123"/>
    <x v="116"/>
    <x v="99"/>
    <x v="91"/>
    <x v="95"/>
    <x v="115"/>
    <x v="105"/>
    <x v="120"/>
    <x v="113"/>
    <x v="110"/>
    <x v="118"/>
    <x v="0"/>
    <x v="96"/>
    <x v="105"/>
    <x v="106"/>
    <x v="74"/>
    <x v="111"/>
    <x v="108"/>
    <x v="96"/>
    <x v="97"/>
    <x v="104"/>
  </r>
  <r>
    <x v="1"/>
    <x v="3"/>
    <x v="8"/>
    <x v="93"/>
    <x v="105"/>
    <x v="103"/>
    <x v="99"/>
    <x v="59"/>
    <x v="75"/>
    <x v="124"/>
    <x v="117"/>
    <x v="100"/>
    <x v="122"/>
    <x v="96"/>
    <x v="112"/>
    <x v="106"/>
    <x v="121"/>
    <x v="114"/>
    <x v="63"/>
    <x v="119"/>
    <x v="41"/>
    <x v="84"/>
    <x v="106"/>
    <x v="79"/>
    <x v="36"/>
    <x v="112"/>
    <x v="109"/>
    <x v="97"/>
    <x v="98"/>
    <x v="92"/>
  </r>
  <r>
    <x v="2"/>
    <x v="3"/>
    <x v="8"/>
    <x v="94"/>
    <x v="106"/>
    <x v="102"/>
    <x v="107"/>
    <x v="95"/>
    <x v="113"/>
    <x v="125"/>
    <x v="91"/>
    <x v="101"/>
    <x v="123"/>
    <x v="97"/>
    <x v="116"/>
    <x v="107"/>
    <x v="122"/>
    <x v="115"/>
    <x v="111"/>
    <x v="102"/>
    <x v="41"/>
    <x v="97"/>
    <x v="107"/>
    <x v="107"/>
    <x v="75"/>
    <x v="113"/>
    <x v="110"/>
    <x v="98"/>
    <x v="99"/>
    <x v="105"/>
  </r>
  <r>
    <x v="0"/>
    <x v="3"/>
    <x v="9"/>
    <x v="95"/>
    <x v="107"/>
    <x v="104"/>
    <x v="108"/>
    <x v="96"/>
    <x v="114"/>
    <x v="126"/>
    <x v="118"/>
    <x v="102"/>
    <x v="115"/>
    <x v="98"/>
    <x v="117"/>
    <x v="108"/>
    <x v="123"/>
    <x v="116"/>
    <x v="112"/>
    <x v="120"/>
    <x v="0"/>
    <x v="98"/>
    <x v="108"/>
    <x v="108"/>
    <x v="76"/>
    <x v="114"/>
    <x v="111"/>
    <x v="99"/>
    <x v="100"/>
    <x v="106"/>
  </r>
  <r>
    <x v="1"/>
    <x v="3"/>
    <x v="9"/>
    <x v="96"/>
    <x v="108"/>
    <x v="86"/>
    <x v="109"/>
    <x v="60"/>
    <x v="65"/>
    <x v="127"/>
    <x v="119"/>
    <x v="103"/>
    <x v="124"/>
    <x v="99"/>
    <x v="118"/>
    <x v="109"/>
    <x v="124"/>
    <x v="117"/>
    <x v="113"/>
    <x v="78"/>
    <x v="42"/>
    <x v="99"/>
    <x v="75"/>
    <x v="109"/>
    <x v="41"/>
    <x v="115"/>
    <x v="105"/>
    <x v="100"/>
    <x v="80"/>
    <x v="97"/>
  </r>
  <r>
    <x v="2"/>
    <x v="3"/>
    <x v="9"/>
    <x v="97"/>
    <x v="109"/>
    <x v="105"/>
    <x v="110"/>
    <x v="75"/>
    <x v="115"/>
    <x v="128"/>
    <x v="120"/>
    <x v="104"/>
    <x v="125"/>
    <x v="86"/>
    <x v="119"/>
    <x v="110"/>
    <x v="125"/>
    <x v="118"/>
    <x v="114"/>
    <x v="121"/>
    <x v="42"/>
    <x v="100"/>
    <x v="109"/>
    <x v="110"/>
    <x v="77"/>
    <x v="116"/>
    <x v="112"/>
    <x v="98"/>
    <x v="101"/>
    <x v="107"/>
  </r>
  <r>
    <x v="0"/>
    <x v="3"/>
    <x v="11"/>
    <x v="98"/>
    <x v="110"/>
    <x v="103"/>
    <x v="111"/>
    <x v="97"/>
    <x v="116"/>
    <x v="112"/>
    <x v="121"/>
    <x v="102"/>
    <x v="126"/>
    <x v="98"/>
    <x v="120"/>
    <x v="107"/>
    <x v="126"/>
    <x v="119"/>
    <x v="115"/>
    <x v="122"/>
    <x v="0"/>
    <x v="101"/>
    <x v="110"/>
    <x v="111"/>
    <x v="78"/>
    <x v="117"/>
    <x v="113"/>
    <x v="101"/>
    <x v="102"/>
    <x v="108"/>
  </r>
  <r>
    <x v="1"/>
    <x v="3"/>
    <x v="11"/>
    <x v="99"/>
    <x v="111"/>
    <x v="106"/>
    <x v="112"/>
    <x v="98"/>
    <x v="77"/>
    <x v="129"/>
    <x v="122"/>
    <x v="105"/>
    <x v="127"/>
    <x v="79"/>
    <x v="121"/>
    <x v="111"/>
    <x v="124"/>
    <x v="120"/>
    <x v="116"/>
    <x v="123"/>
    <x v="43"/>
    <x v="102"/>
    <x v="111"/>
    <x v="112"/>
    <x v="79"/>
    <x v="106"/>
    <x v="114"/>
    <x v="102"/>
    <x v="103"/>
    <x v="109"/>
  </r>
  <r>
    <x v="2"/>
    <x v="3"/>
    <x v="11"/>
    <x v="100"/>
    <x v="112"/>
    <x v="83"/>
    <x v="113"/>
    <x v="99"/>
    <x v="76"/>
    <x v="130"/>
    <x v="106"/>
    <x v="104"/>
    <x v="103"/>
    <x v="100"/>
    <x v="122"/>
    <x v="112"/>
    <x v="127"/>
    <x v="121"/>
    <x v="117"/>
    <x v="124"/>
    <x v="43"/>
    <x v="103"/>
    <x v="112"/>
    <x v="113"/>
    <x v="80"/>
    <x v="118"/>
    <x v="115"/>
    <x v="103"/>
    <x v="92"/>
    <x v="110"/>
  </r>
  <r>
    <x v="0"/>
    <x v="3"/>
    <x v="12"/>
    <x v="101"/>
    <x v="113"/>
    <x v="101"/>
    <x v="114"/>
    <x v="100"/>
    <x v="117"/>
    <x v="77"/>
    <x v="123"/>
    <x v="101"/>
    <x v="118"/>
    <x v="101"/>
    <x v="123"/>
    <x v="113"/>
    <x v="128"/>
    <x v="122"/>
    <x v="118"/>
    <x v="125"/>
    <x v="0"/>
    <x v="104"/>
    <x v="113"/>
    <x v="114"/>
    <x v="81"/>
    <x v="119"/>
    <x v="116"/>
    <x v="104"/>
    <x v="104"/>
    <x v="111"/>
  </r>
  <r>
    <x v="1"/>
    <x v="3"/>
    <x v="12"/>
    <x v="102"/>
    <x v="104"/>
    <x v="107"/>
    <x v="115"/>
    <x v="66"/>
    <x v="118"/>
    <x v="131"/>
    <x v="99"/>
    <x v="106"/>
    <x v="128"/>
    <x v="73"/>
    <x v="124"/>
    <x v="114"/>
    <x v="129"/>
    <x v="123"/>
    <x v="119"/>
    <x v="126"/>
    <x v="44"/>
    <x v="105"/>
    <x v="114"/>
    <x v="115"/>
    <x v="82"/>
    <x v="120"/>
    <x v="117"/>
    <x v="88"/>
    <x v="105"/>
    <x v="112"/>
  </r>
  <r>
    <x v="2"/>
    <x v="3"/>
    <x v="12"/>
    <x v="103"/>
    <x v="107"/>
    <x v="108"/>
    <x v="116"/>
    <x v="89"/>
    <x v="52"/>
    <x v="132"/>
    <x v="124"/>
    <x v="107"/>
    <x v="129"/>
    <x v="102"/>
    <x v="125"/>
    <x v="96"/>
    <x v="130"/>
    <x v="105"/>
    <x v="95"/>
    <x v="127"/>
    <x v="44"/>
    <x v="106"/>
    <x v="115"/>
    <x v="116"/>
    <x v="73"/>
    <x v="121"/>
    <x v="118"/>
    <x v="105"/>
    <x v="106"/>
    <x v="113"/>
  </r>
  <r>
    <x v="0"/>
    <x v="4"/>
    <x v="0"/>
    <x v="104"/>
    <x v="112"/>
    <x v="109"/>
    <x v="117"/>
    <x v="101"/>
    <x v="103"/>
    <x v="133"/>
    <x v="125"/>
    <x v="108"/>
    <x v="130"/>
    <x v="103"/>
    <x v="126"/>
    <x v="115"/>
    <x v="130"/>
    <x v="124"/>
    <x v="120"/>
    <x v="128"/>
    <x v="0"/>
    <x v="107"/>
    <x v="116"/>
    <x v="117"/>
    <x v="83"/>
    <x v="122"/>
    <x v="119"/>
    <x v="106"/>
    <x v="107"/>
    <x v="114"/>
  </r>
  <r>
    <x v="1"/>
    <x v="4"/>
    <x v="0"/>
    <x v="105"/>
    <x v="114"/>
    <x v="110"/>
    <x v="115"/>
    <x v="69"/>
    <x v="119"/>
    <x v="134"/>
    <x v="126"/>
    <x v="109"/>
    <x v="131"/>
    <x v="104"/>
    <x v="127"/>
    <x v="116"/>
    <x v="131"/>
    <x v="125"/>
    <x v="81"/>
    <x v="83"/>
    <x v="45"/>
    <x v="108"/>
    <x v="78"/>
    <x v="82"/>
    <x v="77"/>
    <x v="123"/>
    <x v="112"/>
    <x v="91"/>
    <x v="96"/>
    <x v="115"/>
  </r>
  <r>
    <x v="2"/>
    <x v="4"/>
    <x v="0"/>
    <x v="106"/>
    <x v="104"/>
    <x v="111"/>
    <x v="118"/>
    <x v="102"/>
    <x v="120"/>
    <x v="135"/>
    <x v="127"/>
    <x v="105"/>
    <x v="132"/>
    <x v="102"/>
    <x v="128"/>
    <x v="117"/>
    <x v="132"/>
    <x v="126"/>
    <x v="97"/>
    <x v="110"/>
    <x v="45"/>
    <x v="109"/>
    <x v="117"/>
    <x v="118"/>
    <x v="74"/>
    <x v="121"/>
    <x v="120"/>
    <x v="107"/>
    <x v="108"/>
    <x v="96"/>
  </r>
  <r>
    <x v="0"/>
    <x v="4"/>
    <x v="1"/>
    <x v="107"/>
    <x v="115"/>
    <x v="112"/>
    <x v="119"/>
    <x v="103"/>
    <x v="121"/>
    <x v="136"/>
    <x v="128"/>
    <x v="110"/>
    <x v="133"/>
    <x v="105"/>
    <x v="129"/>
    <x v="94"/>
    <x v="133"/>
    <x v="127"/>
    <x v="120"/>
    <x v="129"/>
    <x v="0"/>
    <x v="110"/>
    <x v="118"/>
    <x v="119"/>
    <x v="84"/>
    <x v="124"/>
    <x v="121"/>
    <x v="108"/>
    <x v="109"/>
    <x v="116"/>
  </r>
  <r>
    <x v="1"/>
    <x v="4"/>
    <x v="1"/>
    <x v="106"/>
    <x v="116"/>
    <x v="112"/>
    <x v="102"/>
    <x v="104"/>
    <x v="122"/>
    <x v="137"/>
    <x v="129"/>
    <x v="111"/>
    <x v="134"/>
    <x v="106"/>
    <x v="130"/>
    <x v="85"/>
    <x v="134"/>
    <x v="128"/>
    <x v="121"/>
    <x v="130"/>
    <x v="46"/>
    <x v="62"/>
    <x v="119"/>
    <x v="93"/>
    <x v="85"/>
    <x v="125"/>
    <x v="112"/>
    <x v="107"/>
    <x v="110"/>
    <x v="117"/>
  </r>
  <r>
    <x v="2"/>
    <x v="4"/>
    <x v="1"/>
    <x v="104"/>
    <x v="102"/>
    <x v="112"/>
    <x v="120"/>
    <x v="105"/>
    <x v="123"/>
    <x v="138"/>
    <x v="130"/>
    <x v="109"/>
    <x v="135"/>
    <x v="107"/>
    <x v="131"/>
    <x v="118"/>
    <x v="135"/>
    <x v="129"/>
    <x v="122"/>
    <x v="131"/>
    <x v="46"/>
    <x v="111"/>
    <x v="120"/>
    <x v="120"/>
    <x v="86"/>
    <x v="126"/>
    <x v="122"/>
    <x v="103"/>
    <x v="111"/>
    <x v="118"/>
  </r>
  <r>
    <x v="0"/>
    <x v="4"/>
    <x v="2"/>
    <x v="108"/>
    <x v="102"/>
    <x v="113"/>
    <x v="119"/>
    <x v="100"/>
    <x v="124"/>
    <x v="139"/>
    <x v="131"/>
    <x v="112"/>
    <x v="136"/>
    <x v="108"/>
    <x v="132"/>
    <x v="119"/>
    <x v="136"/>
    <x v="130"/>
    <x v="123"/>
    <x v="132"/>
    <x v="0"/>
    <x v="112"/>
    <x v="121"/>
    <x v="121"/>
    <x v="87"/>
    <x v="127"/>
    <x v="123"/>
    <x v="109"/>
    <x v="112"/>
    <x v="111"/>
  </r>
  <r>
    <x v="1"/>
    <x v="4"/>
    <x v="2"/>
    <x v="109"/>
    <x v="117"/>
    <x v="114"/>
    <x v="121"/>
    <x v="69"/>
    <x v="125"/>
    <x v="36"/>
    <x v="132"/>
    <x v="113"/>
    <x v="137"/>
    <x v="85"/>
    <x v="117"/>
    <x v="84"/>
    <x v="137"/>
    <x v="131"/>
    <x v="124"/>
    <x v="133"/>
    <x v="47"/>
    <x v="72"/>
    <x v="80"/>
    <x v="85"/>
    <x v="88"/>
    <x v="108"/>
    <x v="115"/>
    <x v="107"/>
    <x v="113"/>
    <x v="119"/>
  </r>
  <r>
    <x v="2"/>
    <x v="4"/>
    <x v="2"/>
    <x v="107"/>
    <x v="118"/>
    <x v="84"/>
    <x v="114"/>
    <x v="106"/>
    <x v="126"/>
    <x v="43"/>
    <x v="133"/>
    <x v="114"/>
    <x v="138"/>
    <x v="109"/>
    <x v="133"/>
    <x v="117"/>
    <x v="138"/>
    <x v="132"/>
    <x v="99"/>
    <x v="134"/>
    <x v="47"/>
    <x v="94"/>
    <x v="122"/>
    <x v="106"/>
    <x v="89"/>
    <x v="128"/>
    <x v="124"/>
    <x v="103"/>
    <x v="114"/>
    <x v="105"/>
  </r>
  <r>
    <x v="0"/>
    <x v="4"/>
    <x v="3"/>
    <x v="110"/>
    <x v="119"/>
    <x v="80"/>
    <x v="122"/>
    <x v="107"/>
    <x v="127"/>
    <x v="140"/>
    <x v="134"/>
    <x v="115"/>
    <x v="139"/>
    <x v="110"/>
    <x v="134"/>
    <x v="120"/>
    <x v="135"/>
    <x v="133"/>
    <x v="125"/>
    <x v="135"/>
    <x v="0"/>
    <x v="113"/>
    <x v="123"/>
    <x v="122"/>
    <x v="90"/>
    <x v="127"/>
    <x v="125"/>
    <x v="110"/>
    <x v="115"/>
    <x v="120"/>
  </r>
  <r>
    <x v="1"/>
    <x v="4"/>
    <x v="3"/>
    <x v="109"/>
    <x v="120"/>
    <x v="37"/>
    <x v="114"/>
    <x v="66"/>
    <x v="128"/>
    <x v="141"/>
    <x v="74"/>
    <x v="116"/>
    <x v="140"/>
    <x v="111"/>
    <x v="135"/>
    <x v="119"/>
    <x v="139"/>
    <x v="134"/>
    <x v="126"/>
    <x v="136"/>
    <x v="48"/>
    <x v="114"/>
    <x v="83"/>
    <x v="123"/>
    <x v="75"/>
    <x v="129"/>
    <x v="126"/>
    <x v="111"/>
    <x v="87"/>
    <x v="121"/>
  </r>
  <r>
    <x v="2"/>
    <x v="4"/>
    <x v="3"/>
    <x v="111"/>
    <x v="117"/>
    <x v="115"/>
    <x v="119"/>
    <x v="108"/>
    <x v="129"/>
    <x v="142"/>
    <x v="135"/>
    <x v="117"/>
    <x v="141"/>
    <x v="112"/>
    <x v="136"/>
    <x v="120"/>
    <x v="140"/>
    <x v="135"/>
    <x v="101"/>
    <x v="137"/>
    <x v="48"/>
    <x v="98"/>
    <x v="124"/>
    <x v="124"/>
    <x v="91"/>
    <x v="130"/>
    <x v="127"/>
    <x v="112"/>
    <x v="114"/>
    <x v="101"/>
  </r>
  <r>
    <x v="0"/>
    <x v="4"/>
    <x v="4"/>
    <x v="104"/>
    <x v="103"/>
    <x v="116"/>
    <x v="123"/>
    <x v="96"/>
    <x v="110"/>
    <x v="143"/>
    <x v="136"/>
    <x v="118"/>
    <x v="142"/>
    <x v="113"/>
    <x v="137"/>
    <x v="121"/>
    <x v="141"/>
    <x v="136"/>
    <x v="127"/>
    <x v="138"/>
    <x v="0"/>
    <x v="113"/>
    <x v="125"/>
    <x v="125"/>
    <x v="92"/>
    <x v="131"/>
    <x v="128"/>
    <x v="110"/>
    <x v="116"/>
    <x v="122"/>
  </r>
  <r>
    <x v="1"/>
    <x v="4"/>
    <x v="4"/>
    <x v="101"/>
    <x v="121"/>
    <x v="117"/>
    <x v="124"/>
    <x v="109"/>
    <x v="130"/>
    <x v="17"/>
    <x v="137"/>
    <x v="119"/>
    <x v="143"/>
    <x v="111"/>
    <x v="138"/>
    <x v="94"/>
    <x v="142"/>
    <x v="137"/>
    <x v="128"/>
    <x v="101"/>
    <x v="49"/>
    <x v="67"/>
    <x v="126"/>
    <x v="126"/>
    <x v="75"/>
    <x v="132"/>
    <x v="124"/>
    <x v="94"/>
    <x v="113"/>
    <x v="123"/>
  </r>
  <r>
    <x v="2"/>
    <x v="4"/>
    <x v="4"/>
    <x v="112"/>
    <x v="122"/>
    <x v="58"/>
    <x v="122"/>
    <x v="110"/>
    <x v="131"/>
    <x v="144"/>
    <x v="138"/>
    <x v="120"/>
    <x v="133"/>
    <x v="114"/>
    <x v="139"/>
    <x v="115"/>
    <x v="143"/>
    <x v="138"/>
    <x v="129"/>
    <x v="139"/>
    <x v="49"/>
    <x v="115"/>
    <x v="127"/>
    <x v="127"/>
    <x v="93"/>
    <x v="111"/>
    <x v="129"/>
    <x v="99"/>
    <x v="117"/>
    <x v="107"/>
  </r>
  <r>
    <x v="0"/>
    <x v="4"/>
    <x v="5"/>
    <x v="113"/>
    <x v="123"/>
    <x v="118"/>
    <x v="125"/>
    <x v="111"/>
    <x v="132"/>
    <x v="145"/>
    <x v="139"/>
    <x v="121"/>
    <x v="144"/>
    <x v="115"/>
    <x v="140"/>
    <x v="122"/>
    <x v="144"/>
    <x v="139"/>
    <x v="130"/>
    <x v="140"/>
    <x v="0"/>
    <x v="116"/>
    <x v="128"/>
    <x v="128"/>
    <x v="92"/>
    <x v="133"/>
    <x v="130"/>
    <x v="113"/>
    <x v="118"/>
    <x v="124"/>
  </r>
  <r>
    <x v="1"/>
    <x v="4"/>
    <x v="5"/>
    <x v="112"/>
    <x v="124"/>
    <x v="96"/>
    <x v="126"/>
    <x v="66"/>
    <x v="133"/>
    <x v="146"/>
    <x v="140"/>
    <x v="122"/>
    <x v="123"/>
    <x v="87"/>
    <x v="120"/>
    <x v="106"/>
    <x v="145"/>
    <x v="137"/>
    <x v="128"/>
    <x v="101"/>
    <x v="50"/>
    <x v="117"/>
    <x v="129"/>
    <x v="129"/>
    <x v="64"/>
    <x v="113"/>
    <x v="131"/>
    <x v="114"/>
    <x v="119"/>
    <x v="125"/>
  </r>
  <r>
    <x v="2"/>
    <x v="4"/>
    <x v="5"/>
    <x v="107"/>
    <x v="125"/>
    <x v="119"/>
    <x v="127"/>
    <x v="86"/>
    <x v="112"/>
    <x v="147"/>
    <x v="141"/>
    <x v="123"/>
    <x v="112"/>
    <x v="116"/>
    <x v="141"/>
    <x v="111"/>
    <x v="146"/>
    <x v="113"/>
    <x v="131"/>
    <x v="141"/>
    <x v="50"/>
    <x v="118"/>
    <x v="130"/>
    <x v="130"/>
    <x v="94"/>
    <x v="134"/>
    <x v="132"/>
    <x v="115"/>
    <x v="120"/>
    <x v="126"/>
  </r>
  <r>
    <x v="0"/>
    <x v="4"/>
    <x v="6"/>
    <x v="114"/>
    <x v="100"/>
    <x v="120"/>
    <x v="128"/>
    <x v="111"/>
    <x v="134"/>
    <x v="148"/>
    <x v="142"/>
    <x v="124"/>
    <x v="107"/>
    <x v="117"/>
    <x v="142"/>
    <x v="123"/>
    <x v="147"/>
    <x v="140"/>
    <x v="132"/>
    <x v="142"/>
    <x v="0"/>
    <x v="119"/>
    <x v="131"/>
    <x v="131"/>
    <x v="83"/>
    <x v="135"/>
    <x v="133"/>
    <x v="116"/>
    <x v="121"/>
    <x v="127"/>
  </r>
  <r>
    <x v="1"/>
    <x v="4"/>
    <x v="6"/>
    <x v="106"/>
    <x v="126"/>
    <x v="121"/>
    <x v="122"/>
    <x v="109"/>
    <x v="135"/>
    <x v="149"/>
    <x v="143"/>
    <x v="125"/>
    <x v="145"/>
    <x v="90"/>
    <x v="143"/>
    <x v="101"/>
    <x v="148"/>
    <x v="141"/>
    <x v="133"/>
    <x v="143"/>
    <x v="51"/>
    <x v="120"/>
    <x v="132"/>
    <x v="132"/>
    <x v="37"/>
    <x v="116"/>
    <x v="134"/>
    <x v="117"/>
    <x v="122"/>
    <x v="128"/>
  </r>
  <r>
    <x v="2"/>
    <x v="4"/>
    <x v="6"/>
    <x v="108"/>
    <x v="127"/>
    <x v="97"/>
    <x v="129"/>
    <x v="110"/>
    <x v="127"/>
    <x v="150"/>
    <x v="144"/>
    <x v="126"/>
    <x v="146"/>
    <x v="118"/>
    <x v="137"/>
    <x v="124"/>
    <x v="149"/>
    <x v="142"/>
    <x v="134"/>
    <x v="144"/>
    <x v="51"/>
    <x v="115"/>
    <x v="133"/>
    <x v="133"/>
    <x v="73"/>
    <x v="136"/>
    <x v="135"/>
    <x v="118"/>
    <x v="123"/>
    <x v="129"/>
  </r>
  <r>
    <x v="0"/>
    <x v="4"/>
    <x v="7"/>
    <x v="115"/>
    <x v="128"/>
    <x v="122"/>
    <x v="130"/>
    <x v="112"/>
    <x v="136"/>
    <x v="151"/>
    <x v="73"/>
    <x v="116"/>
    <x v="147"/>
    <x v="119"/>
    <x v="144"/>
    <x v="125"/>
    <x v="150"/>
    <x v="143"/>
    <x v="135"/>
    <x v="145"/>
    <x v="0"/>
    <x v="121"/>
    <x v="134"/>
    <x v="134"/>
    <x v="95"/>
    <x v="137"/>
    <x v="136"/>
    <x v="119"/>
    <x v="124"/>
    <x v="130"/>
  </r>
  <r>
    <x v="1"/>
    <x v="4"/>
    <x v="7"/>
    <x v="110"/>
    <x v="97"/>
    <x v="96"/>
    <x v="131"/>
    <x v="63"/>
    <x v="137"/>
    <x v="152"/>
    <x v="145"/>
    <x v="127"/>
    <x v="118"/>
    <x v="120"/>
    <x v="139"/>
    <x v="126"/>
    <x v="151"/>
    <x v="144"/>
    <x v="136"/>
    <x v="109"/>
    <x v="52"/>
    <x v="122"/>
    <x v="91"/>
    <x v="135"/>
    <x v="96"/>
    <x v="104"/>
    <x v="125"/>
    <x v="109"/>
    <x v="92"/>
    <x v="131"/>
  </r>
  <r>
    <x v="2"/>
    <x v="4"/>
    <x v="7"/>
    <x v="116"/>
    <x v="129"/>
    <x v="112"/>
    <x v="128"/>
    <x v="110"/>
    <x v="138"/>
    <x v="58"/>
    <x v="146"/>
    <x v="128"/>
    <x v="136"/>
    <x v="98"/>
    <x v="145"/>
    <x v="125"/>
    <x v="152"/>
    <x v="145"/>
    <x v="108"/>
    <x v="146"/>
    <x v="52"/>
    <x v="98"/>
    <x v="135"/>
    <x v="136"/>
    <x v="97"/>
    <x v="119"/>
    <x v="137"/>
    <x v="120"/>
    <x v="125"/>
    <x v="132"/>
  </r>
  <r>
    <x v="0"/>
    <x v="4"/>
    <x v="8"/>
    <x v="117"/>
    <x v="130"/>
    <x v="102"/>
    <x v="132"/>
    <x v="113"/>
    <x v="139"/>
    <x v="153"/>
    <x v="147"/>
    <x v="119"/>
    <x v="147"/>
    <x v="121"/>
    <x v="146"/>
    <x v="127"/>
    <x v="152"/>
    <x v="146"/>
    <x v="137"/>
    <x v="147"/>
    <x v="0"/>
    <x v="123"/>
    <x v="136"/>
    <x v="137"/>
    <x v="98"/>
    <x v="138"/>
    <x v="138"/>
    <x v="121"/>
    <x v="126"/>
    <x v="133"/>
  </r>
  <r>
    <x v="1"/>
    <x v="4"/>
    <x v="8"/>
    <x v="108"/>
    <x v="131"/>
    <x v="123"/>
    <x v="133"/>
    <x v="85"/>
    <x v="140"/>
    <x v="154"/>
    <x v="148"/>
    <x v="129"/>
    <x v="148"/>
    <x v="80"/>
    <x v="147"/>
    <x v="103"/>
    <x v="153"/>
    <x v="147"/>
    <x v="138"/>
    <x v="111"/>
    <x v="53"/>
    <x v="56"/>
    <x v="137"/>
    <x v="110"/>
    <x v="80"/>
    <x v="139"/>
    <x v="139"/>
    <x v="116"/>
    <x v="127"/>
    <x v="114"/>
  </r>
  <r>
    <x v="2"/>
    <x v="4"/>
    <x v="8"/>
    <x v="118"/>
    <x v="132"/>
    <x v="105"/>
    <x v="134"/>
    <x v="108"/>
    <x v="141"/>
    <x v="155"/>
    <x v="149"/>
    <x v="125"/>
    <x v="136"/>
    <x v="95"/>
    <x v="148"/>
    <x v="124"/>
    <x v="154"/>
    <x v="148"/>
    <x v="139"/>
    <x v="128"/>
    <x v="53"/>
    <x v="124"/>
    <x v="138"/>
    <x v="121"/>
    <x v="99"/>
    <x v="140"/>
    <x v="140"/>
    <x v="122"/>
    <x v="115"/>
    <x v="134"/>
  </r>
  <r>
    <x v="0"/>
    <x v="4"/>
    <x v="9"/>
    <x v="119"/>
    <x v="133"/>
    <x v="124"/>
    <x v="135"/>
    <x v="114"/>
    <x v="142"/>
    <x v="156"/>
    <x v="150"/>
    <x v="130"/>
    <x v="136"/>
    <x v="122"/>
    <x v="149"/>
    <x v="128"/>
    <x v="148"/>
    <x v="149"/>
    <x v="140"/>
    <x v="148"/>
    <x v="0"/>
    <x v="125"/>
    <x v="139"/>
    <x v="138"/>
    <x v="100"/>
    <x v="141"/>
    <x v="141"/>
    <x v="123"/>
    <x v="128"/>
    <x v="135"/>
  </r>
  <r>
    <x v="1"/>
    <x v="4"/>
    <x v="9"/>
    <x v="120"/>
    <x v="134"/>
    <x v="125"/>
    <x v="136"/>
    <x v="77"/>
    <x v="117"/>
    <x v="157"/>
    <x v="151"/>
    <x v="131"/>
    <x v="145"/>
    <x v="123"/>
    <x v="134"/>
    <x v="129"/>
    <x v="155"/>
    <x v="150"/>
    <x v="141"/>
    <x v="96"/>
    <x v="54"/>
    <x v="63"/>
    <x v="140"/>
    <x v="139"/>
    <x v="101"/>
    <x v="142"/>
    <x v="128"/>
    <x v="124"/>
    <x v="127"/>
    <x v="102"/>
  </r>
  <r>
    <x v="2"/>
    <x v="4"/>
    <x v="9"/>
    <x v="121"/>
    <x v="135"/>
    <x v="126"/>
    <x v="137"/>
    <x v="115"/>
    <x v="143"/>
    <x v="158"/>
    <x v="152"/>
    <x v="132"/>
    <x v="115"/>
    <x v="98"/>
    <x v="150"/>
    <x v="130"/>
    <x v="156"/>
    <x v="151"/>
    <x v="142"/>
    <x v="132"/>
    <x v="54"/>
    <x v="126"/>
    <x v="118"/>
    <x v="128"/>
    <x v="76"/>
    <x v="143"/>
    <x v="142"/>
    <x v="125"/>
    <x v="129"/>
    <x v="136"/>
  </r>
  <r>
    <x v="0"/>
    <x v="4"/>
    <x v="11"/>
    <x v="122"/>
    <x v="136"/>
    <x v="127"/>
    <x v="135"/>
    <x v="100"/>
    <x v="144"/>
    <x v="159"/>
    <x v="132"/>
    <x v="133"/>
    <x v="133"/>
    <x v="124"/>
    <x v="151"/>
    <x v="131"/>
    <x v="151"/>
    <x v="152"/>
    <x v="143"/>
    <x v="149"/>
    <x v="0"/>
    <x v="127"/>
    <x v="141"/>
    <x v="140"/>
    <x v="102"/>
    <x v="144"/>
    <x v="143"/>
    <x v="126"/>
    <x v="130"/>
    <x v="137"/>
  </r>
  <r>
    <x v="1"/>
    <x v="4"/>
    <x v="11"/>
    <x v="116"/>
    <x v="94"/>
    <x v="128"/>
    <x v="138"/>
    <x v="116"/>
    <x v="145"/>
    <x v="160"/>
    <x v="153"/>
    <x v="134"/>
    <x v="149"/>
    <x v="84"/>
    <x v="152"/>
    <x v="132"/>
    <x v="157"/>
    <x v="100"/>
    <x v="144"/>
    <x v="150"/>
    <x v="55"/>
    <x v="75"/>
    <x v="142"/>
    <x v="120"/>
    <x v="103"/>
    <x v="130"/>
    <x v="144"/>
    <x v="127"/>
    <x v="97"/>
    <x v="138"/>
  </r>
  <r>
    <x v="2"/>
    <x v="4"/>
    <x v="11"/>
    <x v="123"/>
    <x v="132"/>
    <x v="129"/>
    <x v="139"/>
    <x v="105"/>
    <x v="146"/>
    <x v="161"/>
    <x v="154"/>
    <x v="135"/>
    <x v="126"/>
    <x v="125"/>
    <x v="153"/>
    <x v="133"/>
    <x v="158"/>
    <x v="153"/>
    <x v="145"/>
    <x v="138"/>
    <x v="55"/>
    <x v="119"/>
    <x v="143"/>
    <x v="141"/>
    <x v="99"/>
    <x v="145"/>
    <x v="133"/>
    <x v="128"/>
    <x v="131"/>
    <x v="133"/>
  </r>
  <r>
    <x v="0"/>
    <x v="4"/>
    <x v="12"/>
    <x v="124"/>
    <x v="123"/>
    <x v="130"/>
    <x v="140"/>
    <x v="117"/>
    <x v="147"/>
    <x v="162"/>
    <x v="74"/>
    <x v="136"/>
    <x v="91"/>
    <x v="126"/>
    <x v="151"/>
    <x v="132"/>
    <x v="158"/>
    <x v="154"/>
    <x v="146"/>
    <x v="151"/>
    <x v="0"/>
    <x v="128"/>
    <x v="144"/>
    <x v="142"/>
    <x v="104"/>
    <x v="146"/>
    <x v="145"/>
    <x v="129"/>
    <x v="132"/>
    <x v="139"/>
  </r>
  <r>
    <x v="1"/>
    <x v="4"/>
    <x v="12"/>
    <x v="125"/>
    <x v="137"/>
    <x v="131"/>
    <x v="138"/>
    <x v="118"/>
    <x v="148"/>
    <x v="163"/>
    <x v="155"/>
    <x v="137"/>
    <x v="103"/>
    <x v="127"/>
    <x v="154"/>
    <x v="134"/>
    <x v="159"/>
    <x v="155"/>
    <x v="147"/>
    <x v="152"/>
    <x v="56"/>
    <x v="109"/>
    <x v="97"/>
    <x v="143"/>
    <x v="103"/>
    <x v="147"/>
    <x v="146"/>
    <x v="124"/>
    <x v="114"/>
    <x v="140"/>
  </r>
  <r>
    <x v="2"/>
    <x v="4"/>
    <x v="12"/>
    <x v="126"/>
    <x v="138"/>
    <x v="132"/>
    <x v="141"/>
    <x v="112"/>
    <x v="143"/>
    <x v="164"/>
    <x v="156"/>
    <x v="125"/>
    <x v="94"/>
    <x v="95"/>
    <x v="155"/>
    <x v="126"/>
    <x v="160"/>
    <x v="139"/>
    <x v="148"/>
    <x v="153"/>
    <x v="56"/>
    <x v="129"/>
    <x v="145"/>
    <x v="144"/>
    <x v="105"/>
    <x v="148"/>
    <x v="147"/>
    <x v="130"/>
    <x v="121"/>
    <x v="141"/>
  </r>
  <r>
    <x v="0"/>
    <x v="5"/>
    <x v="0"/>
    <x v="127"/>
    <x v="139"/>
    <x v="133"/>
    <x v="142"/>
    <x v="119"/>
    <x v="149"/>
    <x v="165"/>
    <x v="157"/>
    <x v="111"/>
    <x v="133"/>
    <x v="128"/>
    <x v="156"/>
    <x v="128"/>
    <x v="153"/>
    <x v="156"/>
    <x v="149"/>
    <x v="154"/>
    <x v="0"/>
    <x v="130"/>
    <x v="146"/>
    <x v="145"/>
    <x v="106"/>
    <x v="149"/>
    <x v="148"/>
    <x v="131"/>
    <x v="133"/>
    <x v="142"/>
  </r>
  <r>
    <x v="1"/>
    <x v="5"/>
    <x v="0"/>
    <x v="128"/>
    <x v="123"/>
    <x v="134"/>
    <x v="134"/>
    <x v="91"/>
    <x v="150"/>
    <x v="166"/>
    <x v="158"/>
    <x v="109"/>
    <x v="150"/>
    <x v="129"/>
    <x v="145"/>
    <x v="105"/>
    <x v="161"/>
    <x v="157"/>
    <x v="150"/>
    <x v="104"/>
    <x v="57"/>
    <x v="131"/>
    <x v="147"/>
    <x v="146"/>
    <x v="70"/>
    <x v="150"/>
    <x v="149"/>
    <x v="132"/>
    <x v="134"/>
    <x v="140"/>
  </r>
  <r>
    <x v="2"/>
    <x v="5"/>
    <x v="0"/>
    <x v="129"/>
    <x v="100"/>
    <x v="135"/>
    <x v="143"/>
    <x v="113"/>
    <x v="151"/>
    <x v="167"/>
    <x v="159"/>
    <x v="138"/>
    <x v="118"/>
    <x v="103"/>
    <x v="157"/>
    <x v="135"/>
    <x v="162"/>
    <x v="158"/>
    <x v="151"/>
    <x v="140"/>
    <x v="57"/>
    <x v="129"/>
    <x v="125"/>
    <x v="147"/>
    <x v="107"/>
    <x v="151"/>
    <x v="150"/>
    <x v="133"/>
    <x v="135"/>
    <x v="143"/>
  </r>
  <r>
    <x v="0"/>
    <x v="5"/>
    <x v="1"/>
    <x v="124"/>
    <x v="123"/>
    <x v="136"/>
    <x v="135"/>
    <x v="120"/>
    <x v="152"/>
    <x v="168"/>
    <x v="160"/>
    <x v="139"/>
    <x v="136"/>
    <x v="130"/>
    <x v="158"/>
    <x v="136"/>
    <x v="163"/>
    <x v="159"/>
    <x v="152"/>
    <x v="155"/>
    <x v="0"/>
    <x v="132"/>
    <x v="148"/>
    <x v="148"/>
    <x v="108"/>
    <x v="149"/>
    <x v="143"/>
    <x v="134"/>
    <x v="136"/>
    <x v="144"/>
  </r>
  <r>
    <x v="1"/>
    <x v="5"/>
    <x v="1"/>
    <x v="115"/>
    <x v="131"/>
    <x v="137"/>
    <x v="144"/>
    <x v="121"/>
    <x v="105"/>
    <x v="169"/>
    <x v="161"/>
    <x v="103"/>
    <x v="151"/>
    <x v="129"/>
    <x v="159"/>
    <x v="137"/>
    <x v="164"/>
    <x v="105"/>
    <x v="98"/>
    <x v="156"/>
    <x v="58"/>
    <x v="131"/>
    <x v="149"/>
    <x v="149"/>
    <x v="86"/>
    <x v="114"/>
    <x v="151"/>
    <x v="125"/>
    <x v="137"/>
    <x v="145"/>
  </r>
  <r>
    <x v="2"/>
    <x v="5"/>
    <x v="1"/>
    <x v="119"/>
    <x v="140"/>
    <x v="138"/>
    <x v="145"/>
    <x v="122"/>
    <x v="153"/>
    <x v="68"/>
    <x v="162"/>
    <x v="140"/>
    <x v="148"/>
    <x v="131"/>
    <x v="160"/>
    <x v="100"/>
    <x v="165"/>
    <x v="160"/>
    <x v="153"/>
    <x v="157"/>
    <x v="58"/>
    <x v="133"/>
    <x v="128"/>
    <x v="150"/>
    <x v="109"/>
    <x v="152"/>
    <x v="150"/>
    <x v="135"/>
    <x v="138"/>
    <x v="146"/>
  </r>
  <r>
    <x v="0"/>
    <x v="5"/>
    <x v="2"/>
    <x v="130"/>
    <x v="141"/>
    <x v="139"/>
    <x v="142"/>
    <x v="119"/>
    <x v="154"/>
    <x v="170"/>
    <x v="163"/>
    <x v="140"/>
    <x v="115"/>
    <x v="128"/>
    <x v="161"/>
    <x v="138"/>
    <x v="166"/>
    <x v="161"/>
    <x v="154"/>
    <x v="158"/>
    <x v="0"/>
    <x v="128"/>
    <x v="148"/>
    <x v="151"/>
    <x v="110"/>
    <x v="153"/>
    <x v="152"/>
    <x v="136"/>
    <x v="139"/>
    <x v="147"/>
  </r>
  <r>
    <x v="1"/>
    <x v="5"/>
    <x v="2"/>
    <x v="131"/>
    <x v="128"/>
    <x v="140"/>
    <x v="144"/>
    <x v="123"/>
    <x v="107"/>
    <x v="75"/>
    <x v="48"/>
    <x v="141"/>
    <x v="151"/>
    <x v="100"/>
    <x v="162"/>
    <x v="139"/>
    <x v="167"/>
    <x v="162"/>
    <x v="155"/>
    <x v="159"/>
    <x v="59"/>
    <x v="134"/>
    <x v="150"/>
    <x v="152"/>
    <x v="76"/>
    <x v="154"/>
    <x v="153"/>
    <x v="121"/>
    <x v="140"/>
    <x v="145"/>
  </r>
  <r>
    <x v="2"/>
    <x v="5"/>
    <x v="2"/>
    <x v="132"/>
    <x v="142"/>
    <x v="141"/>
    <x v="146"/>
    <x v="113"/>
    <x v="155"/>
    <x v="171"/>
    <x v="164"/>
    <x v="142"/>
    <x v="145"/>
    <x v="101"/>
    <x v="163"/>
    <x v="105"/>
    <x v="168"/>
    <x v="140"/>
    <x v="123"/>
    <x v="160"/>
    <x v="59"/>
    <x v="135"/>
    <x v="151"/>
    <x v="153"/>
    <x v="100"/>
    <x v="155"/>
    <x v="154"/>
    <x v="137"/>
    <x v="126"/>
    <x v="148"/>
  </r>
  <r>
    <x v="0"/>
    <x v="5"/>
    <x v="3"/>
    <x v="133"/>
    <x v="143"/>
    <x v="142"/>
    <x v="147"/>
    <x v="124"/>
    <x v="156"/>
    <x v="172"/>
    <x v="165"/>
    <x v="143"/>
    <x v="152"/>
    <x v="124"/>
    <x v="164"/>
    <x v="138"/>
    <x v="169"/>
    <x v="163"/>
    <x v="156"/>
    <x v="161"/>
    <x v="0"/>
    <x v="136"/>
    <x v="152"/>
    <x v="154"/>
    <x v="111"/>
    <x v="156"/>
    <x v="155"/>
    <x v="138"/>
    <x v="141"/>
    <x v="149"/>
  </r>
  <r>
    <x v="1"/>
    <x v="5"/>
    <x v="3"/>
    <x v="131"/>
    <x v="144"/>
    <x v="143"/>
    <x v="148"/>
    <x v="125"/>
    <x v="157"/>
    <x v="173"/>
    <x v="166"/>
    <x v="144"/>
    <x v="129"/>
    <x v="132"/>
    <x v="165"/>
    <x v="106"/>
    <x v="170"/>
    <x v="110"/>
    <x v="157"/>
    <x v="162"/>
    <x v="60"/>
    <x v="137"/>
    <x v="108"/>
    <x v="128"/>
    <x v="112"/>
    <x v="157"/>
    <x v="156"/>
    <x v="139"/>
    <x v="142"/>
    <x v="138"/>
  </r>
  <r>
    <x v="2"/>
    <x v="5"/>
    <x v="3"/>
    <x v="124"/>
    <x v="139"/>
    <x v="144"/>
    <x v="149"/>
    <x v="126"/>
    <x v="158"/>
    <x v="174"/>
    <x v="145"/>
    <x v="145"/>
    <x v="153"/>
    <x v="133"/>
    <x v="166"/>
    <x v="140"/>
    <x v="171"/>
    <x v="143"/>
    <x v="158"/>
    <x v="163"/>
    <x v="60"/>
    <x v="135"/>
    <x v="153"/>
    <x v="155"/>
    <x v="113"/>
    <x v="158"/>
    <x v="157"/>
    <x v="140"/>
    <x v="143"/>
    <x v="150"/>
  </r>
  <r>
    <x v="0"/>
    <x v="5"/>
    <x v="4"/>
    <x v="134"/>
    <x v="127"/>
    <x v="140"/>
    <x v="150"/>
    <x v="127"/>
    <x v="159"/>
    <x v="175"/>
    <x v="63"/>
    <x v="146"/>
    <x v="154"/>
    <x v="134"/>
    <x v="167"/>
    <x v="141"/>
    <x v="159"/>
    <x v="164"/>
    <x v="159"/>
    <x v="164"/>
    <x v="0"/>
    <x v="138"/>
    <x v="154"/>
    <x v="156"/>
    <x v="114"/>
    <x v="159"/>
    <x v="158"/>
    <x v="141"/>
    <x v="144"/>
    <x v="139"/>
  </r>
  <r>
    <x v="1"/>
    <x v="5"/>
    <x v="4"/>
    <x v="131"/>
    <x v="145"/>
    <x v="102"/>
    <x v="151"/>
    <x v="91"/>
    <x v="160"/>
    <x v="76"/>
    <x v="38"/>
    <x v="147"/>
    <x v="132"/>
    <x v="102"/>
    <x v="144"/>
    <x v="142"/>
    <x v="172"/>
    <x v="165"/>
    <x v="160"/>
    <x v="137"/>
    <x v="61"/>
    <x v="139"/>
    <x v="155"/>
    <x v="157"/>
    <x v="87"/>
    <x v="160"/>
    <x v="159"/>
    <x v="126"/>
    <x v="145"/>
    <x v="132"/>
  </r>
  <r>
    <x v="2"/>
    <x v="5"/>
    <x v="4"/>
    <x v="127"/>
    <x v="146"/>
    <x v="145"/>
    <x v="152"/>
    <x v="126"/>
    <x v="161"/>
    <x v="81"/>
    <x v="167"/>
    <x v="148"/>
    <x v="121"/>
    <x v="135"/>
    <x v="158"/>
    <x v="143"/>
    <x v="173"/>
    <x v="166"/>
    <x v="161"/>
    <x v="165"/>
    <x v="61"/>
    <x v="140"/>
    <x v="156"/>
    <x v="145"/>
    <x v="115"/>
    <x v="161"/>
    <x v="160"/>
    <x v="142"/>
    <x v="146"/>
    <x v="130"/>
  </r>
  <r>
    <x v="0"/>
    <x v="5"/>
    <x v="5"/>
    <x v="135"/>
    <x v="147"/>
    <x v="146"/>
    <x v="153"/>
    <x v="128"/>
    <x v="162"/>
    <x v="176"/>
    <x v="168"/>
    <x v="149"/>
    <x v="155"/>
    <x v="136"/>
    <x v="167"/>
    <x v="144"/>
    <x v="174"/>
    <x v="167"/>
    <x v="162"/>
    <x v="166"/>
    <x v="0"/>
    <x v="141"/>
    <x v="157"/>
    <x v="156"/>
    <x v="116"/>
    <x v="162"/>
    <x v="161"/>
    <x v="143"/>
    <x v="147"/>
    <x v="151"/>
  </r>
  <r>
    <x v="1"/>
    <x v="5"/>
    <x v="5"/>
    <x v="121"/>
    <x v="148"/>
    <x v="144"/>
    <x v="139"/>
    <x v="125"/>
    <x v="163"/>
    <x v="177"/>
    <x v="169"/>
    <x v="150"/>
    <x v="156"/>
    <x v="137"/>
    <x v="155"/>
    <x v="102"/>
    <x v="175"/>
    <x v="168"/>
    <x v="163"/>
    <x v="167"/>
    <x v="62"/>
    <x v="142"/>
    <x v="158"/>
    <x v="141"/>
    <x v="117"/>
    <x v="163"/>
    <x v="162"/>
    <x v="137"/>
    <x v="148"/>
    <x v="127"/>
  </r>
  <r>
    <x v="2"/>
    <x v="5"/>
    <x v="5"/>
    <x v="136"/>
    <x v="124"/>
    <x v="147"/>
    <x v="154"/>
    <x v="107"/>
    <x v="164"/>
    <x v="178"/>
    <x v="170"/>
    <x v="88"/>
    <x v="157"/>
    <x v="113"/>
    <x v="156"/>
    <x v="145"/>
    <x v="176"/>
    <x v="169"/>
    <x v="132"/>
    <x v="147"/>
    <x v="62"/>
    <x v="125"/>
    <x v="136"/>
    <x v="148"/>
    <x v="118"/>
    <x v="164"/>
    <x v="163"/>
    <x v="144"/>
    <x v="149"/>
    <x v="144"/>
  </r>
  <r>
    <x v="0"/>
    <x v="5"/>
    <x v="6"/>
    <x v="137"/>
    <x v="149"/>
    <x v="148"/>
    <x v="155"/>
    <x v="129"/>
    <x v="165"/>
    <x v="179"/>
    <x v="171"/>
    <x v="151"/>
    <x v="153"/>
    <x v="136"/>
    <x v="168"/>
    <x v="146"/>
    <x v="169"/>
    <x v="170"/>
    <x v="164"/>
    <x v="168"/>
    <x v="0"/>
    <x v="143"/>
    <x v="159"/>
    <x v="158"/>
    <x v="119"/>
    <x v="165"/>
    <x v="164"/>
    <x v="143"/>
    <x v="150"/>
    <x v="152"/>
  </r>
  <r>
    <x v="1"/>
    <x v="5"/>
    <x v="6"/>
    <x v="138"/>
    <x v="150"/>
    <x v="149"/>
    <x v="141"/>
    <x v="130"/>
    <x v="166"/>
    <x v="180"/>
    <x v="35"/>
    <x v="146"/>
    <x v="158"/>
    <x v="138"/>
    <x v="169"/>
    <x v="147"/>
    <x v="177"/>
    <x v="116"/>
    <x v="93"/>
    <x v="169"/>
    <x v="63"/>
    <x v="144"/>
    <x v="118"/>
    <x v="159"/>
    <x v="120"/>
    <x v="148"/>
    <x v="165"/>
    <x v="137"/>
    <x v="151"/>
    <x v="153"/>
  </r>
  <r>
    <x v="2"/>
    <x v="5"/>
    <x v="6"/>
    <x v="139"/>
    <x v="151"/>
    <x v="150"/>
    <x v="156"/>
    <x v="114"/>
    <x v="167"/>
    <x v="181"/>
    <x v="172"/>
    <x v="152"/>
    <x v="159"/>
    <x v="113"/>
    <x v="170"/>
    <x v="148"/>
    <x v="178"/>
    <x v="171"/>
    <x v="165"/>
    <x v="170"/>
    <x v="63"/>
    <x v="145"/>
    <x v="160"/>
    <x v="160"/>
    <x v="121"/>
    <x v="166"/>
    <x v="166"/>
    <x v="144"/>
    <x v="152"/>
    <x v="139"/>
  </r>
  <r>
    <x v="0"/>
    <x v="5"/>
    <x v="7"/>
    <x v="140"/>
    <x v="152"/>
    <x v="149"/>
    <x v="157"/>
    <x v="131"/>
    <x v="168"/>
    <x v="182"/>
    <x v="173"/>
    <x v="103"/>
    <x v="97"/>
    <x v="139"/>
    <x v="171"/>
    <x v="149"/>
    <x v="179"/>
    <x v="172"/>
    <x v="166"/>
    <x v="171"/>
    <x v="0"/>
    <x v="146"/>
    <x v="161"/>
    <x v="161"/>
    <x v="122"/>
    <x v="167"/>
    <x v="167"/>
    <x v="145"/>
    <x v="153"/>
    <x v="154"/>
  </r>
  <r>
    <x v="1"/>
    <x v="5"/>
    <x v="7"/>
    <x v="141"/>
    <x v="153"/>
    <x v="98"/>
    <x v="146"/>
    <x v="132"/>
    <x v="169"/>
    <x v="183"/>
    <x v="174"/>
    <x v="94"/>
    <x v="160"/>
    <x v="112"/>
    <x v="163"/>
    <x v="130"/>
    <x v="180"/>
    <x v="173"/>
    <x v="167"/>
    <x v="144"/>
    <x v="64"/>
    <x v="98"/>
    <x v="143"/>
    <x v="162"/>
    <x v="123"/>
    <x v="133"/>
    <x v="168"/>
    <x v="146"/>
    <x v="154"/>
    <x v="155"/>
  </r>
  <r>
    <x v="2"/>
    <x v="5"/>
    <x v="7"/>
    <x v="142"/>
    <x v="154"/>
    <x v="151"/>
    <x v="158"/>
    <x v="133"/>
    <x v="170"/>
    <x v="155"/>
    <x v="64"/>
    <x v="153"/>
    <x v="161"/>
    <x v="126"/>
    <x v="172"/>
    <x v="150"/>
    <x v="173"/>
    <x v="174"/>
    <x v="168"/>
    <x v="172"/>
    <x v="64"/>
    <x v="147"/>
    <x v="141"/>
    <x v="163"/>
    <x v="124"/>
    <x v="168"/>
    <x v="169"/>
    <x v="144"/>
    <x v="155"/>
    <x v="156"/>
  </r>
  <r>
    <x v="0"/>
    <x v="5"/>
    <x v="8"/>
    <x v="143"/>
    <x v="155"/>
    <x v="98"/>
    <x v="159"/>
    <x v="134"/>
    <x v="157"/>
    <x v="184"/>
    <x v="175"/>
    <x v="107"/>
    <x v="135"/>
    <x v="140"/>
    <x v="173"/>
    <x v="151"/>
    <x v="161"/>
    <x v="172"/>
    <x v="169"/>
    <x v="171"/>
    <x v="0"/>
    <x v="148"/>
    <x v="162"/>
    <x v="164"/>
    <x v="125"/>
    <x v="169"/>
    <x v="170"/>
    <x v="147"/>
    <x v="156"/>
    <x v="157"/>
  </r>
  <r>
    <x v="1"/>
    <x v="5"/>
    <x v="8"/>
    <x v="144"/>
    <x v="128"/>
    <x v="152"/>
    <x v="135"/>
    <x v="75"/>
    <x v="171"/>
    <x v="185"/>
    <x v="176"/>
    <x v="154"/>
    <x v="162"/>
    <x v="141"/>
    <x v="174"/>
    <x v="152"/>
    <x v="181"/>
    <x v="175"/>
    <x v="117"/>
    <x v="173"/>
    <x v="65"/>
    <x v="149"/>
    <x v="125"/>
    <x v="165"/>
    <x v="126"/>
    <x v="170"/>
    <x v="171"/>
    <x v="136"/>
    <x v="132"/>
    <x v="158"/>
  </r>
  <r>
    <x v="2"/>
    <x v="5"/>
    <x v="8"/>
    <x v="145"/>
    <x v="156"/>
    <x v="153"/>
    <x v="150"/>
    <x v="103"/>
    <x v="172"/>
    <x v="186"/>
    <x v="170"/>
    <x v="145"/>
    <x v="100"/>
    <x v="142"/>
    <x v="164"/>
    <x v="128"/>
    <x v="170"/>
    <x v="176"/>
    <x v="170"/>
    <x v="174"/>
    <x v="65"/>
    <x v="130"/>
    <x v="163"/>
    <x v="156"/>
    <x v="127"/>
    <x v="171"/>
    <x v="172"/>
    <x v="148"/>
    <x v="157"/>
    <x v="159"/>
  </r>
  <r>
    <x v="0"/>
    <x v="5"/>
    <x v="9"/>
    <x v="146"/>
    <x v="157"/>
    <x v="154"/>
    <x v="140"/>
    <x v="124"/>
    <x v="173"/>
    <x v="187"/>
    <x v="170"/>
    <x v="154"/>
    <x v="100"/>
    <x v="143"/>
    <x v="171"/>
    <x v="153"/>
    <x v="182"/>
    <x v="177"/>
    <x v="171"/>
    <x v="164"/>
    <x v="0"/>
    <x v="150"/>
    <x v="164"/>
    <x v="166"/>
    <x v="128"/>
    <x v="172"/>
    <x v="173"/>
    <x v="149"/>
    <x v="158"/>
    <x v="160"/>
  </r>
  <r>
    <x v="1"/>
    <x v="5"/>
    <x v="9"/>
    <x v="135"/>
    <x v="158"/>
    <x v="155"/>
    <x v="135"/>
    <x v="99"/>
    <x v="174"/>
    <x v="188"/>
    <x v="40"/>
    <x v="155"/>
    <x v="160"/>
    <x v="114"/>
    <x v="175"/>
    <x v="145"/>
    <x v="183"/>
    <x v="178"/>
    <x v="95"/>
    <x v="125"/>
    <x v="66"/>
    <x v="151"/>
    <x v="165"/>
    <x v="148"/>
    <x v="108"/>
    <x v="173"/>
    <x v="174"/>
    <x v="138"/>
    <x v="136"/>
    <x v="161"/>
  </r>
  <r>
    <x v="2"/>
    <x v="5"/>
    <x v="9"/>
    <x v="134"/>
    <x v="159"/>
    <x v="156"/>
    <x v="140"/>
    <x v="97"/>
    <x v="175"/>
    <x v="84"/>
    <x v="58"/>
    <x v="156"/>
    <x v="163"/>
    <x v="144"/>
    <x v="176"/>
    <x v="129"/>
    <x v="184"/>
    <x v="154"/>
    <x v="135"/>
    <x v="175"/>
    <x v="67"/>
    <x v="152"/>
    <x v="157"/>
    <x v="167"/>
    <x v="129"/>
    <x v="174"/>
    <x v="175"/>
    <x v="147"/>
    <x v="159"/>
    <x v="162"/>
  </r>
  <r>
    <x v="0"/>
    <x v="5"/>
    <x v="11"/>
    <x v="133"/>
    <x v="160"/>
    <x v="146"/>
    <x v="140"/>
    <x v="135"/>
    <x v="134"/>
    <x v="189"/>
    <x v="177"/>
    <x v="157"/>
    <x v="164"/>
    <x v="145"/>
    <x v="177"/>
    <x v="144"/>
    <x v="185"/>
    <x v="179"/>
    <x v="172"/>
    <x v="176"/>
    <x v="0"/>
    <x v="153"/>
    <x v="166"/>
    <x v="168"/>
    <x v="130"/>
    <x v="175"/>
    <x v="176"/>
    <x v="150"/>
    <x v="160"/>
    <x v="163"/>
  </r>
  <r>
    <x v="1"/>
    <x v="5"/>
    <x v="11"/>
    <x v="147"/>
    <x v="161"/>
    <x v="157"/>
    <x v="149"/>
    <x v="110"/>
    <x v="143"/>
    <x v="190"/>
    <x v="178"/>
    <x v="158"/>
    <x v="165"/>
    <x v="146"/>
    <x v="178"/>
    <x v="141"/>
    <x v="186"/>
    <x v="133"/>
    <x v="97"/>
    <x v="177"/>
    <x v="67"/>
    <x v="133"/>
    <x v="167"/>
    <x v="169"/>
    <x v="98"/>
    <x v="158"/>
    <x v="177"/>
    <x v="151"/>
    <x v="161"/>
    <x v="164"/>
  </r>
  <r>
    <x v="2"/>
    <x v="5"/>
    <x v="11"/>
    <x v="134"/>
    <x v="162"/>
    <x v="158"/>
    <x v="160"/>
    <x v="97"/>
    <x v="176"/>
    <x v="84"/>
    <x v="58"/>
    <x v="156"/>
    <x v="166"/>
    <x v="147"/>
    <x v="176"/>
    <x v="129"/>
    <x v="184"/>
    <x v="154"/>
    <x v="170"/>
    <x v="178"/>
    <x v="67"/>
    <x v="141"/>
    <x v="157"/>
    <x v="167"/>
    <x v="129"/>
    <x v="174"/>
    <x v="175"/>
    <x v="147"/>
    <x v="159"/>
    <x v="162"/>
  </r>
  <r>
    <x v="0"/>
    <x v="5"/>
    <x v="12"/>
    <x v="133"/>
    <x v="163"/>
    <x v="159"/>
    <x v="147"/>
    <x v="136"/>
    <x v="110"/>
    <x v="191"/>
    <x v="61"/>
    <x v="92"/>
    <x v="129"/>
    <x v="148"/>
    <x v="179"/>
    <x v="123"/>
    <x v="187"/>
    <x v="180"/>
    <x v="173"/>
    <x v="176"/>
    <x v="0"/>
    <x v="148"/>
    <x v="168"/>
    <x v="170"/>
    <x v="131"/>
    <x v="176"/>
    <x v="178"/>
    <x v="152"/>
    <x v="162"/>
    <x v="165"/>
  </r>
  <r>
    <x v="1"/>
    <x v="5"/>
    <x v="12"/>
    <x v="148"/>
    <x v="164"/>
    <x v="160"/>
    <x v="149"/>
    <x v="110"/>
    <x v="107"/>
    <x v="192"/>
    <x v="179"/>
    <x v="159"/>
    <x v="111"/>
    <x v="93"/>
    <x v="180"/>
    <x v="100"/>
    <x v="188"/>
    <x v="181"/>
    <x v="122"/>
    <x v="132"/>
    <x v="68"/>
    <x v="154"/>
    <x v="169"/>
    <x v="171"/>
    <x v="132"/>
    <x v="177"/>
    <x v="179"/>
    <x v="153"/>
    <x v="130"/>
    <x v="155"/>
  </r>
  <r>
    <x v="2"/>
    <x v="5"/>
    <x v="12"/>
    <x v="139"/>
    <x v="165"/>
    <x v="161"/>
    <x v="152"/>
    <x v="101"/>
    <x v="135"/>
    <x v="83"/>
    <x v="155"/>
    <x v="93"/>
    <x v="164"/>
    <x v="139"/>
    <x v="181"/>
    <x v="98"/>
    <x v="189"/>
    <x v="182"/>
    <x v="174"/>
    <x v="175"/>
    <x v="68"/>
    <x v="155"/>
    <x v="170"/>
    <x v="172"/>
    <x v="121"/>
    <x v="159"/>
    <x v="180"/>
    <x v="154"/>
    <x v="163"/>
    <x v="166"/>
  </r>
  <r>
    <x v="0"/>
    <x v="6"/>
    <x v="0"/>
    <x v="127"/>
    <x v="166"/>
    <x v="162"/>
    <x v="147"/>
    <x v="137"/>
    <x v="105"/>
    <x v="193"/>
    <x v="180"/>
    <x v="150"/>
    <x v="159"/>
    <x v="149"/>
    <x v="182"/>
    <x v="108"/>
    <x v="190"/>
    <x v="183"/>
    <x v="164"/>
    <x v="179"/>
    <x v="0"/>
    <x v="156"/>
    <x v="171"/>
    <x v="170"/>
    <x v="133"/>
    <x v="178"/>
    <x v="181"/>
    <x v="155"/>
    <x v="164"/>
    <x v="167"/>
  </r>
  <r>
    <x v="1"/>
    <x v="6"/>
    <x v="0"/>
    <x v="142"/>
    <x v="167"/>
    <x v="163"/>
    <x v="161"/>
    <x v="110"/>
    <x v="130"/>
    <x v="194"/>
    <x v="181"/>
    <x v="160"/>
    <x v="109"/>
    <x v="93"/>
    <x v="183"/>
    <x v="154"/>
    <x v="191"/>
    <x v="153"/>
    <x v="175"/>
    <x v="180"/>
    <x v="69"/>
    <x v="157"/>
    <x v="172"/>
    <x v="173"/>
    <x v="81"/>
    <x v="179"/>
    <x v="182"/>
    <x v="156"/>
    <x v="165"/>
    <x v="155"/>
  </r>
  <r>
    <x v="2"/>
    <x v="6"/>
    <x v="0"/>
    <x v="133"/>
    <x v="168"/>
    <x v="164"/>
    <x v="152"/>
    <x v="138"/>
    <x v="177"/>
    <x v="195"/>
    <x v="182"/>
    <x v="85"/>
    <x v="161"/>
    <x v="150"/>
    <x v="181"/>
    <x v="108"/>
    <x v="192"/>
    <x v="184"/>
    <x v="176"/>
    <x v="181"/>
    <x v="69"/>
    <x v="158"/>
    <x v="173"/>
    <x v="174"/>
    <x v="108"/>
    <x v="180"/>
    <x v="176"/>
    <x v="157"/>
    <x v="166"/>
    <x v="168"/>
  </r>
  <r>
    <x v="0"/>
    <x v="6"/>
    <x v="1"/>
    <x v="130"/>
    <x v="169"/>
    <x v="149"/>
    <x v="156"/>
    <x v="129"/>
    <x v="111"/>
    <x v="196"/>
    <x v="65"/>
    <x v="161"/>
    <x v="167"/>
    <x v="151"/>
    <x v="184"/>
    <x v="105"/>
    <x v="193"/>
    <x v="185"/>
    <x v="169"/>
    <x v="179"/>
    <x v="0"/>
    <x v="152"/>
    <x v="171"/>
    <x v="175"/>
    <x v="134"/>
    <x v="181"/>
    <x v="183"/>
    <x v="158"/>
    <x v="167"/>
    <x v="167"/>
  </r>
  <r>
    <x v="1"/>
    <x v="6"/>
    <x v="1"/>
    <x v="143"/>
    <x v="170"/>
    <x v="165"/>
    <x v="161"/>
    <x v="108"/>
    <x v="108"/>
    <x v="197"/>
    <x v="62"/>
    <x v="160"/>
    <x v="168"/>
    <x v="152"/>
    <x v="185"/>
    <x v="103"/>
    <x v="194"/>
    <x v="186"/>
    <x v="177"/>
    <x v="182"/>
    <x v="70"/>
    <x v="159"/>
    <x v="153"/>
    <x v="176"/>
    <x v="90"/>
    <x v="182"/>
    <x v="182"/>
    <x v="159"/>
    <x v="168"/>
    <x v="169"/>
  </r>
  <r>
    <x v="2"/>
    <x v="6"/>
    <x v="1"/>
    <x v="135"/>
    <x v="171"/>
    <x v="166"/>
    <x v="162"/>
    <x v="101"/>
    <x v="145"/>
    <x v="198"/>
    <x v="177"/>
    <x v="162"/>
    <x v="103"/>
    <x v="144"/>
    <x v="186"/>
    <x v="140"/>
    <x v="195"/>
    <x v="176"/>
    <x v="137"/>
    <x v="174"/>
    <x v="70"/>
    <x v="160"/>
    <x v="174"/>
    <x v="177"/>
    <x v="135"/>
    <x v="183"/>
    <x v="184"/>
    <x v="160"/>
    <x v="156"/>
    <x v="170"/>
  </r>
  <r>
    <x v="0"/>
    <x v="6"/>
    <x v="2"/>
    <x v="136"/>
    <x v="172"/>
    <x v="167"/>
    <x v="156"/>
    <x v="129"/>
    <x v="113"/>
    <x v="72"/>
    <x v="167"/>
    <x v="161"/>
    <x v="159"/>
    <x v="151"/>
    <x v="187"/>
    <x v="154"/>
    <x v="196"/>
    <x v="164"/>
    <x v="169"/>
    <x v="183"/>
    <x v="0"/>
    <x v="161"/>
    <x v="175"/>
    <x v="178"/>
    <x v="125"/>
    <x v="184"/>
    <x v="183"/>
    <x v="161"/>
    <x v="169"/>
    <x v="171"/>
  </r>
  <r>
    <x v="1"/>
    <x v="6"/>
    <x v="2"/>
    <x v="149"/>
    <x v="173"/>
    <x v="129"/>
    <x v="140"/>
    <x v="108"/>
    <x v="135"/>
    <x v="199"/>
    <x v="183"/>
    <x v="160"/>
    <x v="151"/>
    <x v="118"/>
    <x v="188"/>
    <x v="127"/>
    <x v="197"/>
    <x v="158"/>
    <x v="178"/>
    <x v="135"/>
    <x v="71"/>
    <x v="118"/>
    <x v="176"/>
    <x v="179"/>
    <x v="136"/>
    <x v="141"/>
    <x v="185"/>
    <x v="162"/>
    <x v="170"/>
    <x v="172"/>
  </r>
  <r>
    <x v="2"/>
    <x v="6"/>
    <x v="2"/>
    <x v="150"/>
    <x v="169"/>
    <x v="138"/>
    <x v="154"/>
    <x v="101"/>
    <x v="178"/>
    <x v="174"/>
    <x v="184"/>
    <x v="162"/>
    <x v="100"/>
    <x v="153"/>
    <x v="171"/>
    <x v="143"/>
    <x v="198"/>
    <x v="187"/>
    <x v="179"/>
    <x v="178"/>
    <x v="71"/>
    <x v="145"/>
    <x v="161"/>
    <x v="180"/>
    <x v="110"/>
    <x v="185"/>
    <x v="184"/>
    <x v="163"/>
    <x v="171"/>
    <x v="156"/>
  </r>
  <r>
    <x v="0"/>
    <x v="6"/>
    <x v="4"/>
    <x v="134"/>
    <x v="174"/>
    <x v="168"/>
    <x v="158"/>
    <x v="128"/>
    <x v="179"/>
    <x v="200"/>
    <x v="60"/>
    <x v="163"/>
    <x v="125"/>
    <x v="154"/>
    <x v="187"/>
    <x v="135"/>
    <x v="181"/>
    <x v="167"/>
    <x v="180"/>
    <x v="184"/>
    <x v="0"/>
    <x v="162"/>
    <x v="168"/>
    <x v="181"/>
    <x v="137"/>
    <x v="186"/>
    <x v="186"/>
    <x v="164"/>
    <x v="172"/>
    <x v="163"/>
  </r>
  <r>
    <x v="1"/>
    <x v="6"/>
    <x v="4"/>
    <x v="151"/>
    <x v="175"/>
    <x v="141"/>
    <x v="147"/>
    <x v="89"/>
    <x v="166"/>
    <x v="201"/>
    <x v="185"/>
    <x v="164"/>
    <x v="163"/>
    <x v="155"/>
    <x v="176"/>
    <x v="155"/>
    <x v="199"/>
    <x v="188"/>
    <x v="131"/>
    <x v="185"/>
    <x v="72"/>
    <x v="115"/>
    <x v="177"/>
    <x v="182"/>
    <x v="120"/>
    <x v="187"/>
    <x v="173"/>
    <x v="165"/>
    <x v="139"/>
    <x v="173"/>
  </r>
  <r>
    <x v="2"/>
    <x v="6"/>
    <x v="4"/>
    <x v="142"/>
    <x v="176"/>
    <x v="169"/>
    <x v="156"/>
    <x v="101"/>
    <x v="180"/>
    <x v="202"/>
    <x v="186"/>
    <x v="92"/>
    <x v="143"/>
    <x v="156"/>
    <x v="189"/>
    <x v="156"/>
    <x v="200"/>
    <x v="189"/>
    <x v="181"/>
    <x v="149"/>
    <x v="72"/>
    <x v="163"/>
    <x v="174"/>
    <x v="183"/>
    <x v="138"/>
    <x v="188"/>
    <x v="187"/>
    <x v="163"/>
    <x v="173"/>
    <x v="174"/>
  </r>
  <r>
    <x v="0"/>
    <x v="6"/>
    <x v="5"/>
    <x v="150"/>
    <x v="177"/>
    <x v="170"/>
    <x v="153"/>
    <x v="139"/>
    <x v="181"/>
    <x v="203"/>
    <x v="187"/>
    <x v="144"/>
    <x v="109"/>
    <x v="157"/>
    <x v="190"/>
    <x v="157"/>
    <x v="201"/>
    <x v="190"/>
    <x v="182"/>
    <x v="184"/>
    <x v="0"/>
    <x v="164"/>
    <x v="178"/>
    <x v="184"/>
    <x v="137"/>
    <x v="189"/>
    <x v="188"/>
    <x v="166"/>
    <x v="174"/>
    <x v="175"/>
  </r>
  <r>
    <x v="1"/>
    <x v="6"/>
    <x v="5"/>
    <x v="152"/>
    <x v="178"/>
    <x v="171"/>
    <x v="155"/>
    <x v="89"/>
    <x v="182"/>
    <x v="204"/>
    <x v="188"/>
    <x v="146"/>
    <x v="163"/>
    <x v="103"/>
    <x v="191"/>
    <x v="158"/>
    <x v="202"/>
    <x v="140"/>
    <x v="131"/>
    <x v="186"/>
    <x v="73"/>
    <x v="165"/>
    <x v="156"/>
    <x v="185"/>
    <x v="139"/>
    <x v="149"/>
    <x v="189"/>
    <x v="167"/>
    <x v="175"/>
    <x v="157"/>
  </r>
  <r>
    <x v="2"/>
    <x v="6"/>
    <x v="5"/>
    <x v="153"/>
    <x v="179"/>
    <x v="157"/>
    <x v="163"/>
    <x v="133"/>
    <x v="183"/>
    <x v="166"/>
    <x v="189"/>
    <x v="159"/>
    <x v="164"/>
    <x v="158"/>
    <x v="173"/>
    <x v="149"/>
    <x v="194"/>
    <x v="191"/>
    <x v="181"/>
    <x v="187"/>
    <x v="73"/>
    <x v="166"/>
    <x v="161"/>
    <x v="186"/>
    <x v="110"/>
    <x v="190"/>
    <x v="190"/>
    <x v="168"/>
    <x v="176"/>
    <x v="176"/>
  </r>
  <r>
    <x v="0"/>
    <x v="6"/>
    <x v="6"/>
    <x v="137"/>
    <x v="180"/>
    <x v="172"/>
    <x v="164"/>
    <x v="140"/>
    <x v="184"/>
    <x v="51"/>
    <x v="190"/>
    <x v="165"/>
    <x v="169"/>
    <x v="159"/>
    <x v="192"/>
    <x v="159"/>
    <x v="203"/>
    <x v="180"/>
    <x v="180"/>
    <x v="188"/>
    <x v="0"/>
    <x v="143"/>
    <x v="175"/>
    <x v="187"/>
    <x v="140"/>
    <x v="191"/>
    <x v="191"/>
    <x v="169"/>
    <x v="177"/>
    <x v="177"/>
  </r>
  <r>
    <x v="1"/>
    <x v="6"/>
    <x v="6"/>
    <x v="154"/>
    <x v="181"/>
    <x v="173"/>
    <x v="165"/>
    <x v="141"/>
    <x v="185"/>
    <x v="205"/>
    <x v="191"/>
    <x v="146"/>
    <x v="170"/>
    <x v="160"/>
    <x v="193"/>
    <x v="160"/>
    <x v="204"/>
    <x v="192"/>
    <x v="183"/>
    <x v="189"/>
    <x v="74"/>
    <x v="83"/>
    <x v="179"/>
    <x v="188"/>
    <x v="141"/>
    <x v="192"/>
    <x v="192"/>
    <x v="170"/>
    <x v="178"/>
    <x v="178"/>
  </r>
  <r>
    <x v="2"/>
    <x v="6"/>
    <x v="6"/>
    <x v="146"/>
    <x v="182"/>
    <x v="139"/>
    <x v="166"/>
    <x v="142"/>
    <x v="186"/>
    <x v="206"/>
    <x v="192"/>
    <x v="88"/>
    <x v="169"/>
    <x v="161"/>
    <x v="184"/>
    <x v="161"/>
    <x v="205"/>
    <x v="193"/>
    <x v="184"/>
    <x v="190"/>
    <x v="74"/>
    <x v="167"/>
    <x v="180"/>
    <x v="189"/>
    <x v="142"/>
    <x v="193"/>
    <x v="193"/>
    <x v="171"/>
    <x v="179"/>
    <x v="179"/>
  </r>
  <r>
    <x v="0"/>
    <x v="6"/>
    <x v="7"/>
    <x v="140"/>
    <x v="183"/>
    <x v="158"/>
    <x v="167"/>
    <x v="143"/>
    <x v="138"/>
    <x v="207"/>
    <x v="137"/>
    <x v="166"/>
    <x v="171"/>
    <x v="159"/>
    <x v="194"/>
    <x v="162"/>
    <x v="206"/>
    <x v="194"/>
    <x v="180"/>
    <x v="191"/>
    <x v="0"/>
    <x v="161"/>
    <x v="181"/>
    <x v="190"/>
    <x v="143"/>
    <x v="194"/>
    <x v="194"/>
    <x v="172"/>
    <x v="180"/>
    <x v="180"/>
  </r>
  <r>
    <x v="1"/>
    <x v="6"/>
    <x v="7"/>
    <x v="155"/>
    <x v="184"/>
    <x v="174"/>
    <x v="168"/>
    <x v="92"/>
    <x v="187"/>
    <x v="208"/>
    <x v="193"/>
    <x v="167"/>
    <x v="172"/>
    <x v="108"/>
    <x v="184"/>
    <x v="163"/>
    <x v="207"/>
    <x v="195"/>
    <x v="106"/>
    <x v="192"/>
    <x v="75"/>
    <x v="168"/>
    <x v="182"/>
    <x v="191"/>
    <x v="144"/>
    <x v="195"/>
    <x v="195"/>
    <x v="173"/>
    <x v="181"/>
    <x v="179"/>
  </r>
  <r>
    <x v="2"/>
    <x v="6"/>
    <x v="7"/>
    <x v="156"/>
    <x v="185"/>
    <x v="175"/>
    <x v="169"/>
    <x v="120"/>
    <x v="152"/>
    <x v="209"/>
    <x v="194"/>
    <x v="91"/>
    <x v="137"/>
    <x v="162"/>
    <x v="190"/>
    <x v="164"/>
    <x v="208"/>
    <x v="196"/>
    <x v="140"/>
    <x v="193"/>
    <x v="75"/>
    <x v="169"/>
    <x v="183"/>
    <x v="192"/>
    <x v="145"/>
    <x v="196"/>
    <x v="196"/>
    <x v="174"/>
    <x v="182"/>
    <x v="181"/>
  </r>
  <r>
    <x v="0"/>
    <x v="6"/>
    <x v="8"/>
    <x v="156"/>
    <x v="183"/>
    <x v="141"/>
    <x v="170"/>
    <x v="144"/>
    <x v="188"/>
    <x v="210"/>
    <x v="195"/>
    <x v="155"/>
    <x v="173"/>
    <x v="159"/>
    <x v="195"/>
    <x v="165"/>
    <x v="209"/>
    <x v="179"/>
    <x v="180"/>
    <x v="194"/>
    <x v="0"/>
    <x v="162"/>
    <x v="184"/>
    <x v="193"/>
    <x v="146"/>
    <x v="197"/>
    <x v="197"/>
    <x v="175"/>
    <x v="183"/>
    <x v="182"/>
  </r>
  <r>
    <x v="1"/>
    <x v="6"/>
    <x v="8"/>
    <x v="157"/>
    <x v="186"/>
    <x v="176"/>
    <x v="168"/>
    <x v="96"/>
    <x v="189"/>
    <x v="211"/>
    <x v="196"/>
    <x v="168"/>
    <x v="174"/>
    <x v="110"/>
    <x v="187"/>
    <x v="166"/>
    <x v="210"/>
    <x v="143"/>
    <x v="106"/>
    <x v="195"/>
    <x v="76"/>
    <x v="106"/>
    <x v="185"/>
    <x v="194"/>
    <x v="98"/>
    <x v="198"/>
    <x v="187"/>
    <x v="176"/>
    <x v="184"/>
    <x v="183"/>
  </r>
  <r>
    <x v="2"/>
    <x v="6"/>
    <x v="8"/>
    <x v="158"/>
    <x v="187"/>
    <x v="177"/>
    <x v="171"/>
    <x v="124"/>
    <x v="190"/>
    <x v="157"/>
    <x v="197"/>
    <x v="169"/>
    <x v="175"/>
    <x v="163"/>
    <x v="196"/>
    <x v="167"/>
    <x v="211"/>
    <x v="161"/>
    <x v="140"/>
    <x v="193"/>
    <x v="76"/>
    <x v="170"/>
    <x v="186"/>
    <x v="195"/>
    <x v="147"/>
    <x v="199"/>
    <x v="181"/>
    <x v="177"/>
    <x v="185"/>
    <x v="184"/>
  </r>
  <r>
    <x v="0"/>
    <x v="6"/>
    <x v="9"/>
    <x v="159"/>
    <x v="188"/>
    <x v="178"/>
    <x v="172"/>
    <x v="145"/>
    <x v="191"/>
    <x v="212"/>
    <x v="198"/>
    <x v="170"/>
    <x v="128"/>
    <x v="164"/>
    <x v="197"/>
    <x v="168"/>
    <x v="212"/>
    <x v="179"/>
    <x v="185"/>
    <x v="194"/>
    <x v="0"/>
    <x v="146"/>
    <x v="187"/>
    <x v="196"/>
    <x v="148"/>
    <x v="200"/>
    <x v="198"/>
    <x v="178"/>
    <x v="186"/>
    <x v="185"/>
  </r>
  <r>
    <x v="1"/>
    <x v="6"/>
    <x v="9"/>
    <x v="160"/>
    <x v="189"/>
    <x v="179"/>
    <x v="173"/>
    <x v="97"/>
    <x v="170"/>
    <x v="213"/>
    <x v="154"/>
    <x v="108"/>
    <x v="176"/>
    <x v="165"/>
    <x v="196"/>
    <x v="169"/>
    <x v="213"/>
    <x v="197"/>
    <x v="186"/>
    <x v="196"/>
    <x v="77"/>
    <x v="171"/>
    <x v="188"/>
    <x v="197"/>
    <x v="149"/>
    <x v="201"/>
    <x v="199"/>
    <x v="179"/>
    <x v="150"/>
    <x v="186"/>
  </r>
  <r>
    <x v="2"/>
    <x v="6"/>
    <x v="9"/>
    <x v="161"/>
    <x v="190"/>
    <x v="180"/>
    <x v="174"/>
    <x v="137"/>
    <x v="136"/>
    <x v="214"/>
    <x v="199"/>
    <x v="168"/>
    <x v="127"/>
    <x v="166"/>
    <x v="198"/>
    <x v="170"/>
    <x v="214"/>
    <x v="198"/>
    <x v="187"/>
    <x v="197"/>
    <x v="77"/>
    <x v="172"/>
    <x v="189"/>
    <x v="198"/>
    <x v="150"/>
    <x v="202"/>
    <x v="200"/>
    <x v="180"/>
    <x v="187"/>
    <x v="187"/>
  </r>
  <r>
    <x v="0"/>
    <x v="6"/>
    <x v="11"/>
    <x v="161"/>
    <x v="191"/>
    <x v="133"/>
    <x v="175"/>
    <x v="146"/>
    <x v="155"/>
    <x v="215"/>
    <x v="141"/>
    <x v="101"/>
    <x v="177"/>
    <x v="167"/>
    <x v="199"/>
    <x v="171"/>
    <x v="204"/>
    <x v="199"/>
    <x v="188"/>
    <x v="198"/>
    <x v="0"/>
    <x v="173"/>
    <x v="190"/>
    <x v="199"/>
    <x v="151"/>
    <x v="203"/>
    <x v="201"/>
    <x v="181"/>
    <x v="188"/>
    <x v="188"/>
  </r>
  <r>
    <x v="1"/>
    <x v="6"/>
    <x v="11"/>
    <x v="162"/>
    <x v="192"/>
    <x v="181"/>
    <x v="176"/>
    <x v="147"/>
    <x v="192"/>
    <x v="216"/>
    <x v="200"/>
    <x v="171"/>
    <x v="178"/>
    <x v="130"/>
    <x v="195"/>
    <x v="172"/>
    <x v="215"/>
    <x v="200"/>
    <x v="189"/>
    <x v="199"/>
    <x v="78"/>
    <x v="126"/>
    <x v="191"/>
    <x v="200"/>
    <x v="152"/>
    <x v="180"/>
    <x v="202"/>
    <x v="182"/>
    <x v="159"/>
    <x v="189"/>
  </r>
  <r>
    <x v="2"/>
    <x v="6"/>
    <x v="11"/>
    <x v="163"/>
    <x v="193"/>
    <x v="182"/>
    <x v="177"/>
    <x v="139"/>
    <x v="193"/>
    <x v="217"/>
    <x v="201"/>
    <x v="141"/>
    <x v="179"/>
    <x v="168"/>
    <x v="200"/>
    <x v="169"/>
    <x v="207"/>
    <x v="201"/>
    <x v="190"/>
    <x v="200"/>
    <x v="78"/>
    <x v="130"/>
    <x v="192"/>
    <x v="175"/>
    <x v="153"/>
    <x v="204"/>
    <x v="183"/>
    <x v="178"/>
    <x v="189"/>
    <x v="190"/>
  </r>
  <r>
    <x v="0"/>
    <x v="6"/>
    <x v="12"/>
    <x v="164"/>
    <x v="194"/>
    <x v="183"/>
    <x v="178"/>
    <x v="148"/>
    <x v="194"/>
    <x v="218"/>
    <x v="202"/>
    <x v="170"/>
    <x v="180"/>
    <x v="169"/>
    <x v="201"/>
    <x v="173"/>
    <x v="216"/>
    <x v="202"/>
    <x v="191"/>
    <x v="201"/>
    <x v="0"/>
    <x v="174"/>
    <x v="193"/>
    <x v="201"/>
    <x v="154"/>
    <x v="205"/>
    <x v="203"/>
    <x v="181"/>
    <x v="190"/>
    <x v="191"/>
  </r>
  <r>
    <x v="1"/>
    <x v="6"/>
    <x v="12"/>
    <x v="165"/>
    <x v="195"/>
    <x v="184"/>
    <x v="179"/>
    <x v="149"/>
    <x v="147"/>
    <x v="219"/>
    <x v="203"/>
    <x v="153"/>
    <x v="181"/>
    <x v="142"/>
    <x v="199"/>
    <x v="174"/>
    <x v="217"/>
    <x v="171"/>
    <x v="192"/>
    <x v="202"/>
    <x v="79"/>
    <x v="175"/>
    <x v="146"/>
    <x v="202"/>
    <x v="155"/>
    <x v="159"/>
    <x v="204"/>
    <x v="175"/>
    <x v="171"/>
    <x v="185"/>
  </r>
  <r>
    <x v="2"/>
    <x v="6"/>
    <x v="12"/>
    <x v="160"/>
    <x v="196"/>
    <x v="185"/>
    <x v="180"/>
    <x v="150"/>
    <x v="191"/>
    <x v="220"/>
    <x v="138"/>
    <x v="168"/>
    <x v="182"/>
    <x v="170"/>
    <x v="202"/>
    <x v="175"/>
    <x v="218"/>
    <x v="203"/>
    <x v="193"/>
    <x v="203"/>
    <x v="79"/>
    <x v="176"/>
    <x v="194"/>
    <x v="178"/>
    <x v="156"/>
    <x v="206"/>
    <x v="205"/>
    <x v="183"/>
    <x v="191"/>
    <x v="192"/>
  </r>
  <r>
    <x v="0"/>
    <x v="7"/>
    <x v="0"/>
    <x v="166"/>
    <x v="197"/>
    <x v="186"/>
    <x v="181"/>
    <x v="151"/>
    <x v="146"/>
    <x v="221"/>
    <x v="204"/>
    <x v="101"/>
    <x v="183"/>
    <x v="171"/>
    <x v="203"/>
    <x v="176"/>
    <x v="210"/>
    <x v="204"/>
    <x v="194"/>
    <x v="204"/>
    <x v="0"/>
    <x v="177"/>
    <x v="195"/>
    <x v="203"/>
    <x v="157"/>
    <x v="207"/>
    <x v="206"/>
    <x v="184"/>
    <x v="192"/>
    <x v="193"/>
  </r>
  <r>
    <x v="1"/>
    <x v="7"/>
    <x v="0"/>
    <x v="167"/>
    <x v="198"/>
    <x v="187"/>
    <x v="182"/>
    <x v="152"/>
    <x v="195"/>
    <x v="222"/>
    <x v="76"/>
    <x v="108"/>
    <x v="184"/>
    <x v="126"/>
    <x v="204"/>
    <x v="177"/>
    <x v="219"/>
    <x v="205"/>
    <x v="195"/>
    <x v="205"/>
    <x v="80"/>
    <x v="178"/>
    <x v="196"/>
    <x v="204"/>
    <x v="147"/>
    <x v="208"/>
    <x v="207"/>
    <x v="185"/>
    <x v="193"/>
    <x v="194"/>
  </r>
  <r>
    <x v="2"/>
    <x v="7"/>
    <x v="0"/>
    <x v="168"/>
    <x v="199"/>
    <x v="188"/>
    <x v="183"/>
    <x v="153"/>
    <x v="196"/>
    <x v="223"/>
    <x v="205"/>
    <x v="104"/>
    <x v="185"/>
    <x v="172"/>
    <x v="205"/>
    <x v="178"/>
    <x v="220"/>
    <x v="185"/>
    <x v="143"/>
    <x v="206"/>
    <x v="80"/>
    <x v="179"/>
    <x v="197"/>
    <x v="205"/>
    <x v="158"/>
    <x v="209"/>
    <x v="208"/>
    <x v="186"/>
    <x v="194"/>
    <x v="195"/>
  </r>
  <r>
    <x v="0"/>
    <x v="7"/>
    <x v="1"/>
    <x v="169"/>
    <x v="200"/>
    <x v="189"/>
    <x v="184"/>
    <x v="154"/>
    <x v="197"/>
    <x v="224"/>
    <x v="136"/>
    <x v="99"/>
    <x v="186"/>
    <x v="173"/>
    <x v="206"/>
    <x v="179"/>
    <x v="221"/>
    <x v="206"/>
    <x v="196"/>
    <x v="207"/>
    <x v="0"/>
    <x v="180"/>
    <x v="198"/>
    <x v="206"/>
    <x v="159"/>
    <x v="210"/>
    <x v="209"/>
    <x v="187"/>
    <x v="195"/>
    <x v="192"/>
  </r>
  <r>
    <x v="1"/>
    <x v="7"/>
    <x v="1"/>
    <x v="170"/>
    <x v="198"/>
    <x v="190"/>
    <x v="185"/>
    <x v="155"/>
    <x v="198"/>
    <x v="225"/>
    <x v="206"/>
    <x v="97"/>
    <x v="187"/>
    <x v="174"/>
    <x v="207"/>
    <x v="180"/>
    <x v="222"/>
    <x v="174"/>
    <x v="110"/>
    <x v="147"/>
    <x v="81"/>
    <x v="181"/>
    <x v="199"/>
    <x v="207"/>
    <x v="155"/>
    <x v="185"/>
    <x v="210"/>
    <x v="188"/>
    <x v="193"/>
    <x v="196"/>
  </r>
  <r>
    <x v="2"/>
    <x v="7"/>
    <x v="1"/>
    <x v="171"/>
    <x v="200"/>
    <x v="191"/>
    <x v="186"/>
    <x v="156"/>
    <x v="127"/>
    <x v="226"/>
    <x v="204"/>
    <x v="170"/>
    <x v="188"/>
    <x v="175"/>
    <x v="208"/>
    <x v="181"/>
    <x v="223"/>
    <x v="164"/>
    <x v="197"/>
    <x v="208"/>
    <x v="81"/>
    <x v="182"/>
    <x v="200"/>
    <x v="184"/>
    <x v="130"/>
    <x v="211"/>
    <x v="211"/>
    <x v="187"/>
    <x v="196"/>
    <x v="197"/>
  </r>
  <r>
    <x v="0"/>
    <x v="7"/>
    <x v="2"/>
    <x v="172"/>
    <x v="201"/>
    <x v="192"/>
    <x v="187"/>
    <x v="157"/>
    <x v="127"/>
    <x v="227"/>
    <x v="136"/>
    <x v="172"/>
    <x v="189"/>
    <x v="173"/>
    <x v="209"/>
    <x v="182"/>
    <x v="224"/>
    <x v="207"/>
    <x v="198"/>
    <x v="209"/>
    <x v="0"/>
    <x v="183"/>
    <x v="201"/>
    <x v="208"/>
    <x v="160"/>
    <x v="212"/>
    <x v="212"/>
    <x v="189"/>
    <x v="197"/>
    <x v="198"/>
  </r>
  <r>
    <x v="1"/>
    <x v="7"/>
    <x v="2"/>
    <x v="173"/>
    <x v="200"/>
    <x v="193"/>
    <x v="188"/>
    <x v="148"/>
    <x v="181"/>
    <x v="228"/>
    <x v="207"/>
    <x v="107"/>
    <x v="190"/>
    <x v="124"/>
    <x v="208"/>
    <x v="183"/>
    <x v="225"/>
    <x v="176"/>
    <x v="199"/>
    <x v="170"/>
    <x v="82"/>
    <x v="184"/>
    <x v="202"/>
    <x v="209"/>
    <x v="110"/>
    <x v="213"/>
    <x v="190"/>
    <x v="190"/>
    <x v="198"/>
    <x v="199"/>
  </r>
  <r>
    <x v="2"/>
    <x v="7"/>
    <x v="2"/>
    <x v="174"/>
    <x v="202"/>
    <x v="194"/>
    <x v="189"/>
    <x v="158"/>
    <x v="175"/>
    <x v="183"/>
    <x v="204"/>
    <x v="169"/>
    <x v="191"/>
    <x v="176"/>
    <x v="210"/>
    <x v="184"/>
    <x v="226"/>
    <x v="208"/>
    <x v="146"/>
    <x v="164"/>
    <x v="82"/>
    <x v="185"/>
    <x v="200"/>
    <x v="210"/>
    <x v="125"/>
    <x v="214"/>
    <x v="208"/>
    <x v="191"/>
    <x v="199"/>
    <x v="190"/>
  </r>
  <r>
    <x v="0"/>
    <x v="7"/>
    <x v="3"/>
    <x v="175"/>
    <x v="203"/>
    <x v="195"/>
    <x v="190"/>
    <x v="159"/>
    <x v="144"/>
    <x v="229"/>
    <x v="208"/>
    <x v="173"/>
    <x v="192"/>
    <x v="177"/>
    <x v="211"/>
    <x v="183"/>
    <x v="227"/>
    <x v="209"/>
    <x v="200"/>
    <x v="210"/>
    <x v="0"/>
    <x v="173"/>
    <x v="203"/>
    <x v="199"/>
    <x v="161"/>
    <x v="215"/>
    <x v="213"/>
    <x v="192"/>
    <x v="200"/>
    <x v="200"/>
  </r>
  <r>
    <x v="1"/>
    <x v="7"/>
    <x v="3"/>
    <x v="176"/>
    <x v="203"/>
    <x v="196"/>
    <x v="191"/>
    <x v="160"/>
    <x v="154"/>
    <x v="230"/>
    <x v="209"/>
    <x v="128"/>
    <x v="189"/>
    <x v="147"/>
    <x v="211"/>
    <x v="178"/>
    <x v="227"/>
    <x v="209"/>
    <x v="200"/>
    <x v="210"/>
    <x v="83"/>
    <x v="186"/>
    <x v="203"/>
    <x v="166"/>
    <x v="161"/>
    <x v="215"/>
    <x v="213"/>
    <x v="192"/>
    <x v="200"/>
    <x v="200"/>
  </r>
  <r>
    <x v="2"/>
    <x v="7"/>
    <x v="3"/>
    <x v="177"/>
    <x v="203"/>
    <x v="197"/>
    <x v="190"/>
    <x v="161"/>
    <x v="199"/>
    <x v="58"/>
    <x v="210"/>
    <x v="113"/>
    <x v="193"/>
    <x v="178"/>
    <x v="211"/>
    <x v="185"/>
    <x v="227"/>
    <x v="209"/>
    <x v="200"/>
    <x v="210"/>
    <x v="83"/>
    <x v="187"/>
    <x v="203"/>
    <x v="211"/>
    <x v="161"/>
    <x v="215"/>
    <x v="213"/>
    <x v="192"/>
    <x v="200"/>
    <x v="200"/>
  </r>
  <r>
    <x v="0"/>
    <x v="7"/>
    <x v="4"/>
    <x v="178"/>
    <x v="203"/>
    <x v="198"/>
    <x v="192"/>
    <x v="162"/>
    <x v="200"/>
    <x v="231"/>
    <x v="211"/>
    <x v="174"/>
    <x v="194"/>
    <x v="179"/>
    <x v="211"/>
    <x v="186"/>
    <x v="227"/>
    <x v="209"/>
    <x v="200"/>
    <x v="210"/>
    <x v="0"/>
    <x v="188"/>
    <x v="203"/>
    <x v="212"/>
    <x v="161"/>
    <x v="215"/>
    <x v="213"/>
    <x v="192"/>
    <x v="200"/>
    <x v="200"/>
  </r>
  <r>
    <x v="1"/>
    <x v="7"/>
    <x v="4"/>
    <x v="178"/>
    <x v="203"/>
    <x v="198"/>
    <x v="192"/>
    <x v="162"/>
    <x v="200"/>
    <x v="231"/>
    <x v="211"/>
    <x v="174"/>
    <x v="194"/>
    <x v="179"/>
    <x v="211"/>
    <x v="186"/>
    <x v="227"/>
    <x v="209"/>
    <x v="200"/>
    <x v="210"/>
    <x v="0"/>
    <x v="188"/>
    <x v="203"/>
    <x v="212"/>
    <x v="161"/>
    <x v="215"/>
    <x v="213"/>
    <x v="192"/>
    <x v="200"/>
    <x v="200"/>
  </r>
  <r>
    <x v="2"/>
    <x v="7"/>
    <x v="4"/>
    <x v="178"/>
    <x v="203"/>
    <x v="198"/>
    <x v="192"/>
    <x v="162"/>
    <x v="200"/>
    <x v="231"/>
    <x v="211"/>
    <x v="174"/>
    <x v="194"/>
    <x v="179"/>
    <x v="211"/>
    <x v="186"/>
    <x v="227"/>
    <x v="209"/>
    <x v="200"/>
    <x v="210"/>
    <x v="0"/>
    <x v="188"/>
    <x v="203"/>
    <x v="212"/>
    <x v="161"/>
    <x v="215"/>
    <x v="213"/>
    <x v="192"/>
    <x v="200"/>
    <x v="200"/>
  </r>
  <r>
    <x v="0"/>
    <x v="7"/>
    <x v="5"/>
    <x v="179"/>
    <x v="204"/>
    <x v="199"/>
    <x v="193"/>
    <x v="163"/>
    <x v="196"/>
    <x v="232"/>
    <x v="212"/>
    <x v="169"/>
    <x v="195"/>
    <x v="180"/>
    <x v="212"/>
    <x v="187"/>
    <x v="228"/>
    <x v="210"/>
    <x v="201"/>
    <x v="211"/>
    <x v="0"/>
    <x v="189"/>
    <x v="195"/>
    <x v="213"/>
    <x v="162"/>
    <x v="216"/>
    <x v="214"/>
    <x v="193"/>
    <x v="201"/>
    <x v="201"/>
  </r>
  <r>
    <x v="1"/>
    <x v="7"/>
    <x v="5"/>
    <x v="180"/>
    <x v="205"/>
    <x v="200"/>
    <x v="194"/>
    <x v="164"/>
    <x v="201"/>
    <x v="27"/>
    <x v="213"/>
    <x v="175"/>
    <x v="196"/>
    <x v="181"/>
    <x v="213"/>
    <x v="188"/>
    <x v="229"/>
    <x v="196"/>
    <x v="202"/>
    <x v="151"/>
    <x v="84"/>
    <x v="186"/>
    <x v="199"/>
    <x v="214"/>
    <x v="163"/>
    <x v="217"/>
    <x v="190"/>
    <x v="194"/>
    <x v="202"/>
    <x v="202"/>
  </r>
  <r>
    <x v="2"/>
    <x v="7"/>
    <x v="5"/>
    <x v="181"/>
    <x v="206"/>
    <x v="201"/>
    <x v="193"/>
    <x v="165"/>
    <x v="147"/>
    <x v="233"/>
    <x v="214"/>
    <x v="141"/>
    <x v="197"/>
    <x v="182"/>
    <x v="212"/>
    <x v="189"/>
    <x v="230"/>
    <x v="211"/>
    <x v="203"/>
    <x v="212"/>
    <x v="84"/>
    <x v="190"/>
    <x v="200"/>
    <x v="215"/>
    <x v="154"/>
    <x v="197"/>
    <x v="215"/>
    <x v="195"/>
    <x v="203"/>
    <x v="203"/>
  </r>
  <r>
    <x v="0"/>
    <x v="7"/>
    <x v="6"/>
    <x v="179"/>
    <x v="204"/>
    <x v="199"/>
    <x v="193"/>
    <x v="163"/>
    <x v="196"/>
    <x v="232"/>
    <x v="212"/>
    <x v="169"/>
    <x v="195"/>
    <x v="180"/>
    <x v="212"/>
    <x v="187"/>
    <x v="228"/>
    <x v="210"/>
    <x v="201"/>
    <x v="211"/>
    <x v="0"/>
    <x v="189"/>
    <x v="195"/>
    <x v="213"/>
    <x v="162"/>
    <x v="216"/>
    <x v="214"/>
    <x v="193"/>
    <x v="201"/>
    <x v="201"/>
  </r>
  <r>
    <x v="1"/>
    <x v="7"/>
    <x v="6"/>
    <x v="180"/>
    <x v="205"/>
    <x v="200"/>
    <x v="194"/>
    <x v="164"/>
    <x v="201"/>
    <x v="27"/>
    <x v="213"/>
    <x v="175"/>
    <x v="196"/>
    <x v="181"/>
    <x v="213"/>
    <x v="188"/>
    <x v="229"/>
    <x v="196"/>
    <x v="202"/>
    <x v="151"/>
    <x v="84"/>
    <x v="186"/>
    <x v="199"/>
    <x v="214"/>
    <x v="163"/>
    <x v="217"/>
    <x v="190"/>
    <x v="194"/>
    <x v="202"/>
    <x v="202"/>
  </r>
  <r>
    <x v="2"/>
    <x v="7"/>
    <x v="6"/>
    <x v="181"/>
    <x v="206"/>
    <x v="201"/>
    <x v="193"/>
    <x v="165"/>
    <x v="147"/>
    <x v="233"/>
    <x v="214"/>
    <x v="141"/>
    <x v="197"/>
    <x v="182"/>
    <x v="212"/>
    <x v="189"/>
    <x v="230"/>
    <x v="211"/>
    <x v="203"/>
    <x v="212"/>
    <x v="84"/>
    <x v="190"/>
    <x v="200"/>
    <x v="215"/>
    <x v="154"/>
    <x v="197"/>
    <x v="215"/>
    <x v="195"/>
    <x v="203"/>
    <x v="203"/>
  </r>
  <r>
    <x v="0"/>
    <x v="7"/>
    <x v="7"/>
    <x v="182"/>
    <x v="207"/>
    <x v="181"/>
    <x v="193"/>
    <x v="166"/>
    <x v="202"/>
    <x v="234"/>
    <x v="215"/>
    <x v="141"/>
    <x v="198"/>
    <x v="183"/>
    <x v="214"/>
    <x v="190"/>
    <x v="231"/>
    <x v="212"/>
    <x v="204"/>
    <x v="213"/>
    <x v="0"/>
    <x v="191"/>
    <x v="204"/>
    <x v="216"/>
    <x v="164"/>
    <x v="218"/>
    <x v="216"/>
    <x v="196"/>
    <x v="204"/>
    <x v="204"/>
  </r>
  <r>
    <x v="1"/>
    <x v="7"/>
    <x v="7"/>
    <x v="183"/>
    <x v="208"/>
    <x v="202"/>
    <x v="194"/>
    <x v="167"/>
    <x v="203"/>
    <x v="235"/>
    <x v="216"/>
    <x v="176"/>
    <x v="198"/>
    <x v="175"/>
    <x v="215"/>
    <x v="191"/>
    <x v="232"/>
    <x v="213"/>
    <x v="118"/>
    <x v="155"/>
    <x v="85"/>
    <x v="192"/>
    <x v="183"/>
    <x v="217"/>
    <x v="165"/>
    <x v="219"/>
    <x v="183"/>
    <x v="197"/>
    <x v="205"/>
    <x v="205"/>
  </r>
  <r>
    <x v="2"/>
    <x v="7"/>
    <x v="7"/>
    <x v="184"/>
    <x v="209"/>
    <x v="203"/>
    <x v="193"/>
    <x v="168"/>
    <x v="204"/>
    <x v="28"/>
    <x v="210"/>
    <x v="100"/>
    <x v="198"/>
    <x v="184"/>
    <x v="216"/>
    <x v="188"/>
    <x v="233"/>
    <x v="214"/>
    <x v="205"/>
    <x v="214"/>
    <x v="85"/>
    <x v="193"/>
    <x v="205"/>
    <x v="218"/>
    <x v="166"/>
    <x v="220"/>
    <x v="217"/>
    <x v="198"/>
    <x v="206"/>
    <x v="206"/>
  </r>
  <r>
    <x v="0"/>
    <x v="7"/>
    <x v="8"/>
    <x v="185"/>
    <x v="210"/>
    <x v="183"/>
    <x v="194"/>
    <x v="169"/>
    <x v="205"/>
    <x v="212"/>
    <x v="217"/>
    <x v="100"/>
    <x v="198"/>
    <x v="185"/>
    <x v="217"/>
    <x v="192"/>
    <x v="234"/>
    <x v="215"/>
    <x v="206"/>
    <x v="215"/>
    <x v="0"/>
    <x v="161"/>
    <x v="206"/>
    <x v="219"/>
    <x v="167"/>
    <x v="221"/>
    <x v="203"/>
    <x v="199"/>
    <x v="207"/>
    <x v="207"/>
  </r>
  <r>
    <x v="1"/>
    <x v="7"/>
    <x v="8"/>
    <x v="186"/>
    <x v="211"/>
    <x v="204"/>
    <x v="195"/>
    <x v="170"/>
    <x v="206"/>
    <x v="236"/>
    <x v="209"/>
    <x v="121"/>
    <x v="199"/>
    <x v="154"/>
    <x v="218"/>
    <x v="193"/>
    <x v="235"/>
    <x v="216"/>
    <x v="207"/>
    <x v="216"/>
    <x v="86"/>
    <x v="194"/>
    <x v="207"/>
    <x v="220"/>
    <x v="168"/>
    <x v="222"/>
    <x v="196"/>
    <x v="200"/>
    <x v="208"/>
    <x v="208"/>
  </r>
  <r>
    <x v="2"/>
    <x v="7"/>
    <x v="8"/>
    <x v="187"/>
    <x v="212"/>
    <x v="205"/>
    <x v="196"/>
    <x v="163"/>
    <x v="182"/>
    <x v="237"/>
    <x v="218"/>
    <x v="177"/>
    <x v="200"/>
    <x v="186"/>
    <x v="219"/>
    <x v="194"/>
    <x v="236"/>
    <x v="207"/>
    <x v="208"/>
    <x v="217"/>
    <x v="86"/>
    <x v="195"/>
    <x v="208"/>
    <x v="221"/>
    <x v="169"/>
    <x v="223"/>
    <x v="218"/>
    <x v="201"/>
    <x v="209"/>
    <x v="204"/>
  </r>
  <r>
    <x v="0"/>
    <x v="7"/>
    <x v="9"/>
    <x v="188"/>
    <x v="213"/>
    <x v="206"/>
    <x v="196"/>
    <x v="171"/>
    <x v="147"/>
    <x v="238"/>
    <x v="212"/>
    <x v="178"/>
    <x v="199"/>
    <x v="187"/>
    <x v="220"/>
    <x v="195"/>
    <x v="237"/>
    <x v="217"/>
    <x v="209"/>
    <x v="218"/>
    <x v="0"/>
    <x v="143"/>
    <x v="209"/>
    <x v="222"/>
    <x v="170"/>
    <x v="224"/>
    <x v="219"/>
    <x v="202"/>
    <x v="210"/>
    <x v="209"/>
  </r>
  <r>
    <x v="1"/>
    <x v="7"/>
    <x v="9"/>
    <x v="189"/>
    <x v="214"/>
    <x v="207"/>
    <x v="197"/>
    <x v="172"/>
    <x v="207"/>
    <x v="239"/>
    <x v="130"/>
    <x v="179"/>
    <x v="201"/>
    <x v="177"/>
    <x v="221"/>
    <x v="196"/>
    <x v="235"/>
    <x v="185"/>
    <x v="210"/>
    <x v="158"/>
    <x v="87"/>
    <x v="186"/>
    <x v="210"/>
    <x v="223"/>
    <x v="171"/>
    <x v="225"/>
    <x v="205"/>
    <x v="203"/>
    <x v="211"/>
    <x v="210"/>
  </r>
  <r>
    <x v="2"/>
    <x v="7"/>
    <x v="9"/>
    <x v="190"/>
    <x v="215"/>
    <x v="208"/>
    <x v="196"/>
    <x v="173"/>
    <x v="208"/>
    <x v="240"/>
    <x v="214"/>
    <x v="110"/>
    <x v="202"/>
    <x v="188"/>
    <x v="222"/>
    <x v="197"/>
    <x v="238"/>
    <x v="218"/>
    <x v="211"/>
    <x v="207"/>
    <x v="87"/>
    <x v="196"/>
    <x v="208"/>
    <x v="224"/>
    <x v="172"/>
    <x v="226"/>
    <x v="217"/>
    <x v="204"/>
    <x v="212"/>
    <x v="211"/>
  </r>
  <r>
    <x v="0"/>
    <x v="7"/>
    <x v="11"/>
    <x v="191"/>
    <x v="216"/>
    <x v="209"/>
    <x v="198"/>
    <x v="174"/>
    <x v="180"/>
    <x v="241"/>
    <x v="219"/>
    <x v="180"/>
    <x v="203"/>
    <x v="189"/>
    <x v="223"/>
    <x v="198"/>
    <x v="239"/>
    <x v="219"/>
    <x v="212"/>
    <x v="219"/>
    <x v="0"/>
    <x v="197"/>
    <x v="211"/>
    <x v="225"/>
    <x v="173"/>
    <x v="227"/>
    <x v="220"/>
    <x v="202"/>
    <x v="213"/>
    <x v="212"/>
  </r>
  <r>
    <x v="1"/>
    <x v="7"/>
    <x v="11"/>
    <x v="192"/>
    <x v="217"/>
    <x v="210"/>
    <x v="195"/>
    <x v="175"/>
    <x v="209"/>
    <x v="242"/>
    <x v="220"/>
    <x v="181"/>
    <x v="204"/>
    <x v="190"/>
    <x v="224"/>
    <x v="199"/>
    <x v="240"/>
    <x v="220"/>
    <x v="213"/>
    <x v="220"/>
    <x v="88"/>
    <x v="198"/>
    <x v="210"/>
    <x v="226"/>
    <x v="174"/>
    <x v="228"/>
    <x v="215"/>
    <x v="205"/>
    <x v="214"/>
    <x v="213"/>
  </r>
  <r>
    <x v="2"/>
    <x v="7"/>
    <x v="11"/>
    <x v="193"/>
    <x v="218"/>
    <x v="211"/>
    <x v="198"/>
    <x v="176"/>
    <x v="210"/>
    <x v="243"/>
    <x v="221"/>
    <x v="182"/>
    <x v="205"/>
    <x v="191"/>
    <x v="225"/>
    <x v="200"/>
    <x v="241"/>
    <x v="221"/>
    <x v="214"/>
    <x v="221"/>
    <x v="88"/>
    <x v="199"/>
    <x v="212"/>
    <x v="227"/>
    <x v="175"/>
    <x v="229"/>
    <x v="221"/>
    <x v="206"/>
    <x v="215"/>
    <x v="214"/>
  </r>
  <r>
    <x v="0"/>
    <x v="7"/>
    <x v="12"/>
    <x v="194"/>
    <x v="219"/>
    <x v="212"/>
    <x v="199"/>
    <x v="177"/>
    <x v="211"/>
    <x v="244"/>
    <x v="127"/>
    <x v="107"/>
    <x v="206"/>
    <x v="192"/>
    <x v="226"/>
    <x v="201"/>
    <x v="242"/>
    <x v="222"/>
    <x v="215"/>
    <x v="222"/>
    <x v="0"/>
    <x v="200"/>
    <x v="213"/>
    <x v="228"/>
    <x v="170"/>
    <x v="230"/>
    <x v="222"/>
    <x v="207"/>
    <x v="216"/>
    <x v="215"/>
  </r>
  <r>
    <x v="1"/>
    <x v="7"/>
    <x v="12"/>
    <x v="195"/>
    <x v="220"/>
    <x v="213"/>
    <x v="200"/>
    <x v="178"/>
    <x v="166"/>
    <x v="245"/>
    <x v="222"/>
    <x v="140"/>
    <x v="207"/>
    <x v="193"/>
    <x v="227"/>
    <x v="199"/>
    <x v="243"/>
    <x v="223"/>
    <x v="158"/>
    <x v="223"/>
    <x v="89"/>
    <x v="201"/>
    <x v="214"/>
    <x v="229"/>
    <x v="176"/>
    <x v="231"/>
    <x v="223"/>
    <x v="205"/>
    <x v="217"/>
    <x v="216"/>
  </r>
  <r>
    <x v="2"/>
    <x v="7"/>
    <x v="12"/>
    <x v="188"/>
    <x v="218"/>
    <x v="214"/>
    <x v="201"/>
    <x v="179"/>
    <x v="212"/>
    <x v="246"/>
    <x v="223"/>
    <x v="178"/>
    <x v="208"/>
    <x v="194"/>
    <x v="221"/>
    <x v="202"/>
    <x v="244"/>
    <x v="224"/>
    <x v="216"/>
    <x v="224"/>
    <x v="89"/>
    <x v="179"/>
    <x v="215"/>
    <x v="230"/>
    <x v="177"/>
    <x v="232"/>
    <x v="224"/>
    <x v="208"/>
    <x v="218"/>
    <x v="217"/>
  </r>
  <r>
    <x v="0"/>
    <x v="8"/>
    <x v="0"/>
    <x v="196"/>
    <x v="221"/>
    <x v="212"/>
    <x v="199"/>
    <x v="180"/>
    <x v="205"/>
    <x v="247"/>
    <x v="127"/>
    <x v="101"/>
    <x v="209"/>
    <x v="195"/>
    <x v="228"/>
    <x v="195"/>
    <x v="245"/>
    <x v="225"/>
    <x v="217"/>
    <x v="225"/>
    <x v="0"/>
    <x v="202"/>
    <x v="216"/>
    <x v="231"/>
    <x v="178"/>
    <x v="233"/>
    <x v="225"/>
    <x v="202"/>
    <x v="219"/>
    <x v="218"/>
  </r>
  <r>
    <x v="1"/>
    <x v="8"/>
    <x v="0"/>
    <x v="197"/>
    <x v="222"/>
    <x v="215"/>
    <x v="202"/>
    <x v="181"/>
    <x v="213"/>
    <x v="248"/>
    <x v="89"/>
    <x v="175"/>
    <x v="208"/>
    <x v="196"/>
    <x v="229"/>
    <x v="198"/>
    <x v="246"/>
    <x v="211"/>
    <x v="127"/>
    <x v="226"/>
    <x v="90"/>
    <x v="195"/>
    <x v="217"/>
    <x v="232"/>
    <x v="179"/>
    <x v="234"/>
    <x v="208"/>
    <x v="209"/>
    <x v="220"/>
    <x v="219"/>
  </r>
  <r>
    <x v="2"/>
    <x v="8"/>
    <x v="0"/>
    <x v="165"/>
    <x v="223"/>
    <x v="214"/>
    <x v="201"/>
    <x v="182"/>
    <x v="214"/>
    <x v="249"/>
    <x v="224"/>
    <x v="97"/>
    <x v="210"/>
    <x v="197"/>
    <x v="230"/>
    <x v="203"/>
    <x v="247"/>
    <x v="226"/>
    <x v="169"/>
    <x v="227"/>
    <x v="90"/>
    <x v="203"/>
    <x v="175"/>
    <x v="233"/>
    <x v="180"/>
    <x v="235"/>
    <x v="226"/>
    <x v="210"/>
    <x v="221"/>
    <x v="220"/>
  </r>
  <r>
    <x v="0"/>
    <x v="8"/>
    <x v="1"/>
    <x v="164"/>
    <x v="224"/>
    <x v="216"/>
    <x v="202"/>
    <x v="183"/>
    <x v="139"/>
    <x v="250"/>
    <x v="225"/>
    <x v="146"/>
    <x v="211"/>
    <x v="198"/>
    <x v="231"/>
    <x v="204"/>
    <x v="247"/>
    <x v="227"/>
    <x v="218"/>
    <x v="228"/>
    <x v="0"/>
    <x v="204"/>
    <x v="218"/>
    <x v="234"/>
    <x v="181"/>
    <x v="236"/>
    <x v="227"/>
    <x v="197"/>
    <x v="222"/>
    <x v="213"/>
  </r>
  <r>
    <x v="1"/>
    <x v="8"/>
    <x v="1"/>
    <x v="182"/>
    <x v="225"/>
    <x v="217"/>
    <x v="203"/>
    <x v="184"/>
    <x v="215"/>
    <x v="251"/>
    <x v="226"/>
    <x v="180"/>
    <x v="212"/>
    <x v="194"/>
    <x v="232"/>
    <x v="205"/>
    <x v="248"/>
    <x v="228"/>
    <x v="219"/>
    <x v="229"/>
    <x v="91"/>
    <x v="205"/>
    <x v="219"/>
    <x v="224"/>
    <x v="182"/>
    <x v="237"/>
    <x v="228"/>
    <x v="211"/>
    <x v="223"/>
    <x v="221"/>
  </r>
  <r>
    <x v="2"/>
    <x v="8"/>
    <x v="1"/>
    <x v="168"/>
    <x v="226"/>
    <x v="218"/>
    <x v="204"/>
    <x v="185"/>
    <x v="216"/>
    <x v="252"/>
    <x v="227"/>
    <x v="155"/>
    <x v="213"/>
    <x v="199"/>
    <x v="233"/>
    <x v="206"/>
    <x v="249"/>
    <x v="229"/>
    <x v="194"/>
    <x v="230"/>
    <x v="91"/>
    <x v="206"/>
    <x v="190"/>
    <x v="235"/>
    <x v="183"/>
    <x v="238"/>
    <x v="229"/>
    <x v="212"/>
    <x v="224"/>
    <x v="222"/>
  </r>
  <r>
    <x v="0"/>
    <x v="8"/>
    <x v="2"/>
    <x v="163"/>
    <x v="227"/>
    <x v="219"/>
    <x v="205"/>
    <x v="186"/>
    <x v="209"/>
    <x v="67"/>
    <x v="228"/>
    <x v="166"/>
    <x v="210"/>
    <x v="200"/>
    <x v="234"/>
    <x v="207"/>
    <x v="250"/>
    <x v="230"/>
    <x v="220"/>
    <x v="231"/>
    <x v="92"/>
    <x v="207"/>
    <x v="218"/>
    <x v="236"/>
    <x v="184"/>
    <x v="239"/>
    <x v="230"/>
    <x v="213"/>
    <x v="225"/>
    <x v="213"/>
  </r>
  <r>
    <x v="1"/>
    <x v="8"/>
    <x v="2"/>
    <x v="190"/>
    <x v="228"/>
    <x v="220"/>
    <x v="190"/>
    <x v="187"/>
    <x v="217"/>
    <x v="253"/>
    <x v="229"/>
    <x v="151"/>
    <x v="214"/>
    <x v="201"/>
    <x v="235"/>
    <x v="208"/>
    <x v="251"/>
    <x v="212"/>
    <x v="221"/>
    <x v="232"/>
    <x v="93"/>
    <x v="208"/>
    <x v="220"/>
    <x v="237"/>
    <x v="185"/>
    <x v="240"/>
    <x v="231"/>
    <x v="214"/>
    <x v="209"/>
    <x v="216"/>
  </r>
  <r>
    <x v="2"/>
    <x v="8"/>
    <x v="2"/>
    <x v="162"/>
    <x v="229"/>
    <x v="221"/>
    <x v="206"/>
    <x v="188"/>
    <x v="218"/>
    <x v="123"/>
    <x v="226"/>
    <x v="172"/>
    <x v="206"/>
    <x v="202"/>
    <x v="236"/>
    <x v="209"/>
    <x v="252"/>
    <x v="231"/>
    <x v="222"/>
    <x v="233"/>
    <x v="93"/>
    <x v="209"/>
    <x v="193"/>
    <x v="238"/>
    <x v="186"/>
    <x v="241"/>
    <x v="197"/>
    <x v="215"/>
    <x v="226"/>
    <x v="223"/>
  </r>
  <r>
    <x v="0"/>
    <x v="8"/>
    <x v="3"/>
    <x v="157"/>
    <x v="217"/>
    <x v="222"/>
    <x v="207"/>
    <x v="189"/>
    <x v="219"/>
    <x v="172"/>
    <x v="229"/>
    <x v="183"/>
    <x v="215"/>
    <x v="203"/>
    <x v="237"/>
    <x v="210"/>
    <x v="253"/>
    <x v="232"/>
    <x v="223"/>
    <x v="234"/>
    <x v="92"/>
    <x v="207"/>
    <x v="221"/>
    <x v="239"/>
    <x v="187"/>
    <x v="242"/>
    <x v="232"/>
    <x v="216"/>
    <x v="227"/>
    <x v="224"/>
  </r>
  <r>
    <x v="1"/>
    <x v="8"/>
    <x v="3"/>
    <x v="182"/>
    <x v="230"/>
    <x v="223"/>
    <x v="208"/>
    <x v="190"/>
    <x v="220"/>
    <x v="201"/>
    <x v="95"/>
    <x v="108"/>
    <x v="216"/>
    <x v="204"/>
    <x v="238"/>
    <x v="211"/>
    <x v="254"/>
    <x v="233"/>
    <x v="224"/>
    <x v="235"/>
    <x v="94"/>
    <x v="210"/>
    <x v="222"/>
    <x v="240"/>
    <x v="188"/>
    <x v="203"/>
    <x v="231"/>
    <x v="207"/>
    <x v="228"/>
    <x v="225"/>
  </r>
  <r>
    <x v="2"/>
    <x v="8"/>
    <x v="3"/>
    <x v="168"/>
    <x v="231"/>
    <x v="224"/>
    <x v="209"/>
    <x v="191"/>
    <x v="221"/>
    <x v="103"/>
    <x v="125"/>
    <x v="99"/>
    <x v="217"/>
    <x v="205"/>
    <x v="239"/>
    <x v="194"/>
    <x v="240"/>
    <x v="234"/>
    <x v="225"/>
    <x v="236"/>
    <x v="94"/>
    <x v="211"/>
    <x v="198"/>
    <x v="241"/>
    <x v="189"/>
    <x v="216"/>
    <x v="233"/>
    <x v="217"/>
    <x v="229"/>
    <x v="226"/>
  </r>
  <r>
    <x v="0"/>
    <x v="8"/>
    <x v="4"/>
    <x v="174"/>
    <x v="232"/>
    <x v="225"/>
    <x v="210"/>
    <x v="192"/>
    <x v="222"/>
    <x v="254"/>
    <x v="230"/>
    <x v="151"/>
    <x v="218"/>
    <x v="206"/>
    <x v="240"/>
    <x v="212"/>
    <x v="255"/>
    <x v="235"/>
    <x v="226"/>
    <x v="237"/>
    <x v="0"/>
    <x v="212"/>
    <x v="223"/>
    <x v="242"/>
    <x v="190"/>
    <x v="243"/>
    <x v="234"/>
    <x v="218"/>
    <x v="230"/>
    <x v="227"/>
  </r>
  <r>
    <x v="1"/>
    <x v="8"/>
    <x v="4"/>
    <x v="198"/>
    <x v="233"/>
    <x v="226"/>
    <x v="211"/>
    <x v="193"/>
    <x v="223"/>
    <x v="255"/>
    <x v="231"/>
    <x v="184"/>
    <x v="219"/>
    <x v="207"/>
    <x v="241"/>
    <x v="213"/>
    <x v="256"/>
    <x v="236"/>
    <x v="227"/>
    <x v="211"/>
    <x v="95"/>
    <x v="209"/>
    <x v="171"/>
    <x v="225"/>
    <x v="191"/>
    <x v="241"/>
    <x v="228"/>
    <x v="219"/>
    <x v="231"/>
    <x v="228"/>
  </r>
  <r>
    <x v="2"/>
    <x v="8"/>
    <x v="4"/>
    <x v="199"/>
    <x v="234"/>
    <x v="227"/>
    <x v="212"/>
    <x v="194"/>
    <x v="224"/>
    <x v="256"/>
    <x v="81"/>
    <x v="108"/>
    <x v="220"/>
    <x v="208"/>
    <x v="242"/>
    <x v="214"/>
    <x v="257"/>
    <x v="237"/>
    <x v="228"/>
    <x v="238"/>
    <x v="95"/>
    <x v="213"/>
    <x v="224"/>
    <x v="243"/>
    <x v="192"/>
    <x v="244"/>
    <x v="212"/>
    <x v="220"/>
    <x v="232"/>
    <x v="229"/>
  </r>
  <r>
    <x v="0"/>
    <x v="8"/>
    <x v="5"/>
    <x v="167"/>
    <x v="235"/>
    <x v="228"/>
    <x v="212"/>
    <x v="195"/>
    <x v="225"/>
    <x v="257"/>
    <x v="232"/>
    <x v="97"/>
    <x v="221"/>
    <x v="209"/>
    <x v="243"/>
    <x v="215"/>
    <x v="258"/>
    <x v="235"/>
    <x v="229"/>
    <x v="239"/>
    <x v="0"/>
    <x v="214"/>
    <x v="225"/>
    <x v="244"/>
    <x v="193"/>
    <x v="245"/>
    <x v="235"/>
    <x v="221"/>
    <x v="233"/>
    <x v="230"/>
  </r>
  <r>
    <x v="1"/>
    <x v="8"/>
    <x v="5"/>
    <x v="200"/>
    <x v="236"/>
    <x v="229"/>
    <x v="211"/>
    <x v="196"/>
    <x v="226"/>
    <x v="258"/>
    <x v="233"/>
    <x v="142"/>
    <x v="222"/>
    <x v="210"/>
    <x v="244"/>
    <x v="216"/>
    <x v="259"/>
    <x v="238"/>
    <x v="184"/>
    <x v="240"/>
    <x v="96"/>
    <x v="215"/>
    <x v="226"/>
    <x v="245"/>
    <x v="178"/>
    <x v="246"/>
    <x v="236"/>
    <x v="222"/>
    <x v="224"/>
    <x v="229"/>
  </r>
  <r>
    <x v="2"/>
    <x v="8"/>
    <x v="5"/>
    <x v="201"/>
    <x v="237"/>
    <x v="230"/>
    <x v="213"/>
    <x v="197"/>
    <x v="227"/>
    <x v="259"/>
    <x v="104"/>
    <x v="100"/>
    <x v="223"/>
    <x v="198"/>
    <x v="245"/>
    <x v="217"/>
    <x v="260"/>
    <x v="239"/>
    <x v="230"/>
    <x v="241"/>
    <x v="96"/>
    <x v="216"/>
    <x v="218"/>
    <x v="246"/>
    <x v="194"/>
    <x v="247"/>
    <x v="206"/>
    <x v="223"/>
    <x v="234"/>
    <x v="231"/>
  </r>
  <r>
    <x v="0"/>
    <x v="8"/>
    <x v="6"/>
    <x v="174"/>
    <x v="238"/>
    <x v="231"/>
    <x v="214"/>
    <x v="198"/>
    <x v="228"/>
    <x v="260"/>
    <x v="234"/>
    <x v="185"/>
    <x v="218"/>
    <x v="211"/>
    <x v="246"/>
    <x v="218"/>
    <x v="261"/>
    <x v="240"/>
    <x v="231"/>
    <x v="242"/>
    <x v="0"/>
    <x v="217"/>
    <x v="227"/>
    <x v="247"/>
    <x v="195"/>
    <x v="248"/>
    <x v="237"/>
    <x v="224"/>
    <x v="235"/>
    <x v="232"/>
  </r>
  <r>
    <x v="1"/>
    <x v="8"/>
    <x v="6"/>
    <x v="202"/>
    <x v="239"/>
    <x v="232"/>
    <x v="215"/>
    <x v="199"/>
    <x v="229"/>
    <x v="261"/>
    <x v="235"/>
    <x v="182"/>
    <x v="222"/>
    <x v="192"/>
    <x v="247"/>
    <x v="219"/>
    <x v="262"/>
    <x v="241"/>
    <x v="146"/>
    <x v="219"/>
    <x v="97"/>
    <x v="218"/>
    <x v="228"/>
    <x v="248"/>
    <x v="196"/>
    <x v="212"/>
    <x v="233"/>
    <x v="225"/>
    <x v="236"/>
    <x v="233"/>
  </r>
  <r>
    <x v="2"/>
    <x v="8"/>
    <x v="6"/>
    <x v="203"/>
    <x v="240"/>
    <x v="233"/>
    <x v="216"/>
    <x v="200"/>
    <x v="230"/>
    <x v="262"/>
    <x v="236"/>
    <x v="186"/>
    <x v="224"/>
    <x v="212"/>
    <x v="248"/>
    <x v="220"/>
    <x v="263"/>
    <x v="242"/>
    <x v="232"/>
    <x v="243"/>
    <x v="97"/>
    <x v="219"/>
    <x v="229"/>
    <x v="249"/>
    <x v="197"/>
    <x v="249"/>
    <x v="238"/>
    <x v="226"/>
    <x v="237"/>
    <x v="234"/>
  </r>
  <r>
    <x v="0"/>
    <x v="8"/>
    <x v="7"/>
    <x v="165"/>
    <x v="241"/>
    <x v="234"/>
    <x v="216"/>
    <x v="201"/>
    <x v="207"/>
    <x v="263"/>
    <x v="95"/>
    <x v="143"/>
    <x v="225"/>
    <x v="213"/>
    <x v="249"/>
    <x v="221"/>
    <x v="243"/>
    <x v="243"/>
    <x v="233"/>
    <x v="244"/>
    <x v="0"/>
    <x v="220"/>
    <x v="230"/>
    <x v="250"/>
    <x v="198"/>
    <x v="250"/>
    <x v="239"/>
    <x v="227"/>
    <x v="238"/>
    <x v="235"/>
  </r>
  <r>
    <x v="1"/>
    <x v="8"/>
    <x v="7"/>
    <x v="204"/>
    <x v="242"/>
    <x v="235"/>
    <x v="217"/>
    <x v="202"/>
    <x v="231"/>
    <x v="264"/>
    <x v="237"/>
    <x v="187"/>
    <x v="226"/>
    <x v="214"/>
    <x v="250"/>
    <x v="222"/>
    <x v="264"/>
    <x v="244"/>
    <x v="234"/>
    <x v="236"/>
    <x v="98"/>
    <x v="219"/>
    <x v="231"/>
    <x v="251"/>
    <x v="199"/>
    <x v="251"/>
    <x v="240"/>
    <x v="225"/>
    <x v="239"/>
    <x v="236"/>
  </r>
  <r>
    <x v="2"/>
    <x v="8"/>
    <x v="7"/>
    <x v="205"/>
    <x v="243"/>
    <x v="236"/>
    <x v="218"/>
    <x v="203"/>
    <x v="232"/>
    <x v="94"/>
    <x v="238"/>
    <x v="188"/>
    <x v="227"/>
    <x v="215"/>
    <x v="251"/>
    <x v="220"/>
    <x v="265"/>
    <x v="245"/>
    <x v="235"/>
    <x v="245"/>
    <x v="98"/>
    <x v="221"/>
    <x v="232"/>
    <x v="252"/>
    <x v="200"/>
    <x v="252"/>
    <x v="230"/>
    <x v="228"/>
    <x v="240"/>
    <x v="232"/>
  </r>
  <r>
    <x v="0"/>
    <x v="8"/>
    <x v="8"/>
    <x v="191"/>
    <x v="244"/>
    <x v="237"/>
    <x v="219"/>
    <x v="204"/>
    <x v="233"/>
    <x v="113"/>
    <x v="239"/>
    <x v="189"/>
    <x v="228"/>
    <x v="216"/>
    <x v="252"/>
    <x v="223"/>
    <x v="266"/>
    <x v="246"/>
    <x v="236"/>
    <x v="246"/>
    <x v="0"/>
    <x v="222"/>
    <x v="233"/>
    <x v="253"/>
    <x v="201"/>
    <x v="253"/>
    <x v="241"/>
    <x v="229"/>
    <x v="241"/>
    <x v="237"/>
  </r>
  <r>
    <x v="1"/>
    <x v="8"/>
    <x v="8"/>
    <x v="204"/>
    <x v="242"/>
    <x v="235"/>
    <x v="220"/>
    <x v="202"/>
    <x v="234"/>
    <x v="26"/>
    <x v="237"/>
    <x v="187"/>
    <x v="226"/>
    <x v="214"/>
    <x v="250"/>
    <x v="222"/>
    <x v="264"/>
    <x v="244"/>
    <x v="234"/>
    <x v="247"/>
    <x v="98"/>
    <x v="223"/>
    <x v="234"/>
    <x v="251"/>
    <x v="202"/>
    <x v="230"/>
    <x v="233"/>
    <x v="225"/>
    <x v="239"/>
    <x v="236"/>
  </r>
  <r>
    <x v="2"/>
    <x v="8"/>
    <x v="8"/>
    <x v="205"/>
    <x v="243"/>
    <x v="236"/>
    <x v="218"/>
    <x v="203"/>
    <x v="235"/>
    <x v="265"/>
    <x v="238"/>
    <x v="188"/>
    <x v="227"/>
    <x v="215"/>
    <x v="251"/>
    <x v="220"/>
    <x v="265"/>
    <x v="247"/>
    <x v="235"/>
    <x v="248"/>
    <x v="98"/>
    <x v="221"/>
    <x v="232"/>
    <x v="252"/>
    <x v="200"/>
    <x v="254"/>
    <x v="242"/>
    <x v="228"/>
    <x v="240"/>
    <x v="232"/>
  </r>
  <r>
    <x v="0"/>
    <x v="8"/>
    <x v="9"/>
    <x v="206"/>
    <x v="230"/>
    <x v="238"/>
    <x v="218"/>
    <x v="205"/>
    <x v="213"/>
    <x v="266"/>
    <x v="240"/>
    <x v="190"/>
    <x v="229"/>
    <x v="217"/>
    <x v="253"/>
    <x v="224"/>
    <x v="263"/>
    <x v="248"/>
    <x v="237"/>
    <x v="249"/>
    <x v="0"/>
    <x v="224"/>
    <x v="235"/>
    <x v="254"/>
    <x v="203"/>
    <x v="255"/>
    <x v="243"/>
    <x v="230"/>
    <x v="242"/>
    <x v="238"/>
  </r>
  <r>
    <x v="1"/>
    <x v="8"/>
    <x v="9"/>
    <x v="207"/>
    <x v="245"/>
    <x v="226"/>
    <x v="217"/>
    <x v="206"/>
    <x v="236"/>
    <x v="267"/>
    <x v="85"/>
    <x v="133"/>
    <x v="230"/>
    <x v="218"/>
    <x v="254"/>
    <x v="225"/>
    <x v="267"/>
    <x v="249"/>
    <x v="203"/>
    <x v="250"/>
    <x v="99"/>
    <x v="225"/>
    <x v="236"/>
    <x v="255"/>
    <x v="204"/>
    <x v="233"/>
    <x v="233"/>
    <x v="227"/>
    <x v="243"/>
    <x v="239"/>
  </r>
  <r>
    <x v="2"/>
    <x v="8"/>
    <x v="9"/>
    <x v="208"/>
    <x v="246"/>
    <x v="239"/>
    <x v="221"/>
    <x v="207"/>
    <x v="207"/>
    <x v="268"/>
    <x v="240"/>
    <x v="136"/>
    <x v="231"/>
    <x v="219"/>
    <x v="255"/>
    <x v="226"/>
    <x v="268"/>
    <x v="250"/>
    <x v="238"/>
    <x v="251"/>
    <x v="99"/>
    <x v="226"/>
    <x v="237"/>
    <x v="242"/>
    <x v="205"/>
    <x v="242"/>
    <x v="244"/>
    <x v="231"/>
    <x v="244"/>
    <x v="240"/>
  </r>
  <r>
    <x v="0"/>
    <x v="8"/>
    <x v="11"/>
    <x v="185"/>
    <x v="247"/>
    <x v="240"/>
    <x v="220"/>
    <x v="208"/>
    <x v="164"/>
    <x v="269"/>
    <x v="81"/>
    <x v="127"/>
    <x v="232"/>
    <x v="220"/>
    <x v="256"/>
    <x v="227"/>
    <x v="269"/>
    <x v="251"/>
    <x v="239"/>
    <x v="252"/>
    <x v="0"/>
    <x v="227"/>
    <x v="238"/>
    <x v="256"/>
    <x v="206"/>
    <x v="256"/>
    <x v="245"/>
    <x v="232"/>
    <x v="245"/>
    <x v="241"/>
  </r>
  <r>
    <x v="1"/>
    <x v="8"/>
    <x v="11"/>
    <x v="209"/>
    <x v="248"/>
    <x v="241"/>
    <x v="222"/>
    <x v="209"/>
    <x v="237"/>
    <x v="270"/>
    <x v="230"/>
    <x v="191"/>
    <x v="233"/>
    <x v="195"/>
    <x v="257"/>
    <x v="228"/>
    <x v="267"/>
    <x v="252"/>
    <x v="240"/>
    <x v="253"/>
    <x v="100"/>
    <x v="228"/>
    <x v="239"/>
    <x v="257"/>
    <x v="207"/>
    <x v="257"/>
    <x v="201"/>
    <x v="233"/>
    <x v="225"/>
    <x v="242"/>
  </r>
  <r>
    <x v="2"/>
    <x v="8"/>
    <x v="11"/>
    <x v="179"/>
    <x v="249"/>
    <x v="226"/>
    <x v="223"/>
    <x v="210"/>
    <x v="238"/>
    <x v="271"/>
    <x v="85"/>
    <x v="129"/>
    <x v="234"/>
    <x v="221"/>
    <x v="258"/>
    <x v="229"/>
    <x v="270"/>
    <x v="253"/>
    <x v="241"/>
    <x v="254"/>
    <x v="100"/>
    <x v="229"/>
    <x v="240"/>
    <x v="258"/>
    <x v="208"/>
    <x v="258"/>
    <x v="246"/>
    <x v="234"/>
    <x v="246"/>
    <x v="243"/>
  </r>
  <r>
    <x v="0"/>
    <x v="8"/>
    <x v="12"/>
    <x v="208"/>
    <x v="205"/>
    <x v="234"/>
    <x v="224"/>
    <x v="211"/>
    <x v="239"/>
    <x v="272"/>
    <x v="237"/>
    <x v="192"/>
    <x v="235"/>
    <x v="222"/>
    <x v="250"/>
    <x v="230"/>
    <x v="260"/>
    <x v="254"/>
    <x v="242"/>
    <x v="255"/>
    <x v="0"/>
    <x v="230"/>
    <x v="241"/>
    <x v="259"/>
    <x v="209"/>
    <x v="259"/>
    <x v="247"/>
    <x v="235"/>
    <x v="247"/>
    <x v="244"/>
  </r>
  <r>
    <x v="1"/>
    <x v="8"/>
    <x v="12"/>
    <x v="183"/>
    <x v="250"/>
    <x v="242"/>
    <x v="225"/>
    <x v="212"/>
    <x v="240"/>
    <x v="273"/>
    <x v="241"/>
    <x v="136"/>
    <x v="220"/>
    <x v="202"/>
    <x v="259"/>
    <x v="231"/>
    <x v="271"/>
    <x v="255"/>
    <x v="185"/>
    <x v="241"/>
    <x v="101"/>
    <x v="212"/>
    <x v="242"/>
    <x v="260"/>
    <x v="210"/>
    <x v="252"/>
    <x v="248"/>
    <x v="232"/>
    <x v="248"/>
    <x v="245"/>
  </r>
  <r>
    <x v="2"/>
    <x v="8"/>
    <x v="12"/>
    <x v="177"/>
    <x v="251"/>
    <x v="243"/>
    <x v="226"/>
    <x v="213"/>
    <x v="241"/>
    <x v="274"/>
    <x v="242"/>
    <x v="119"/>
    <x v="236"/>
    <x v="223"/>
    <x v="260"/>
    <x v="232"/>
    <x v="272"/>
    <x v="256"/>
    <x v="243"/>
    <x v="256"/>
    <x v="101"/>
    <x v="231"/>
    <x v="243"/>
    <x v="261"/>
    <x v="205"/>
    <x v="260"/>
    <x v="249"/>
    <x v="236"/>
    <x v="249"/>
    <x v="246"/>
  </r>
  <r>
    <x v="0"/>
    <x v="9"/>
    <x v="0"/>
    <x v="210"/>
    <x v="252"/>
    <x v="244"/>
    <x v="227"/>
    <x v="214"/>
    <x v="208"/>
    <x v="180"/>
    <x v="236"/>
    <x v="189"/>
    <x v="237"/>
    <x v="224"/>
    <x v="261"/>
    <x v="233"/>
    <x v="273"/>
    <x v="257"/>
    <x v="244"/>
    <x v="257"/>
    <x v="0"/>
    <x v="232"/>
    <x v="244"/>
    <x v="262"/>
    <x v="211"/>
    <x v="261"/>
    <x v="250"/>
    <x v="237"/>
    <x v="250"/>
    <x v="247"/>
  </r>
  <r>
    <x v="1"/>
    <x v="9"/>
    <x v="0"/>
    <x v="211"/>
    <x v="244"/>
    <x v="245"/>
    <x v="228"/>
    <x v="215"/>
    <x v="238"/>
    <x v="275"/>
    <x v="92"/>
    <x v="193"/>
    <x v="225"/>
    <x v="225"/>
    <x v="262"/>
    <x v="234"/>
    <x v="274"/>
    <x v="258"/>
    <x v="225"/>
    <x v="258"/>
    <x v="102"/>
    <x v="228"/>
    <x v="245"/>
    <x v="263"/>
    <x v="212"/>
    <x v="262"/>
    <x v="251"/>
    <x v="235"/>
    <x v="251"/>
    <x v="248"/>
  </r>
  <r>
    <x v="2"/>
    <x v="9"/>
    <x v="0"/>
    <x v="212"/>
    <x v="253"/>
    <x v="246"/>
    <x v="227"/>
    <x v="216"/>
    <x v="218"/>
    <x v="24"/>
    <x v="239"/>
    <x v="124"/>
    <x v="238"/>
    <x v="226"/>
    <x v="263"/>
    <x v="235"/>
    <x v="275"/>
    <x v="259"/>
    <x v="245"/>
    <x v="259"/>
    <x v="102"/>
    <x v="226"/>
    <x v="246"/>
    <x v="264"/>
    <x v="213"/>
    <x v="263"/>
    <x v="252"/>
    <x v="238"/>
    <x v="252"/>
    <x v="249"/>
  </r>
  <r>
    <x v="0"/>
    <x v="9"/>
    <x v="1"/>
    <x v="198"/>
    <x v="254"/>
    <x v="247"/>
    <x v="229"/>
    <x v="214"/>
    <x v="242"/>
    <x v="97"/>
    <x v="239"/>
    <x v="179"/>
    <x v="239"/>
    <x v="227"/>
    <x v="264"/>
    <x v="236"/>
    <x v="276"/>
    <x v="260"/>
    <x v="246"/>
    <x v="260"/>
    <x v="0"/>
    <x v="233"/>
    <x v="247"/>
    <x v="265"/>
    <x v="214"/>
    <x v="264"/>
    <x v="253"/>
    <x v="239"/>
    <x v="253"/>
    <x v="243"/>
  </r>
  <r>
    <x v="1"/>
    <x v="9"/>
    <x v="1"/>
    <x v="213"/>
    <x v="255"/>
    <x v="248"/>
    <x v="230"/>
    <x v="217"/>
    <x v="156"/>
    <x v="276"/>
    <x v="243"/>
    <x v="192"/>
    <x v="240"/>
    <x v="228"/>
    <x v="265"/>
    <x v="237"/>
    <x v="264"/>
    <x v="250"/>
    <x v="247"/>
    <x v="261"/>
    <x v="103"/>
    <x v="234"/>
    <x v="248"/>
    <x v="266"/>
    <x v="197"/>
    <x v="265"/>
    <x v="254"/>
    <x v="240"/>
    <x v="254"/>
    <x v="240"/>
  </r>
  <r>
    <x v="2"/>
    <x v="9"/>
    <x v="1"/>
    <x v="214"/>
    <x v="256"/>
    <x v="249"/>
    <x v="229"/>
    <x v="218"/>
    <x v="218"/>
    <x v="277"/>
    <x v="244"/>
    <x v="121"/>
    <x v="241"/>
    <x v="229"/>
    <x v="266"/>
    <x v="216"/>
    <x v="277"/>
    <x v="261"/>
    <x v="248"/>
    <x v="262"/>
    <x v="103"/>
    <x v="235"/>
    <x v="249"/>
    <x v="267"/>
    <x v="215"/>
    <x v="266"/>
    <x v="255"/>
    <x v="241"/>
    <x v="255"/>
    <x v="250"/>
  </r>
  <r>
    <x v="0"/>
    <x v="9"/>
    <x v="2"/>
    <x v="215"/>
    <x v="257"/>
    <x v="250"/>
    <x v="231"/>
    <x v="219"/>
    <x v="243"/>
    <x v="278"/>
    <x v="241"/>
    <x v="179"/>
    <x v="242"/>
    <x v="230"/>
    <x v="267"/>
    <x v="238"/>
    <x v="278"/>
    <x v="262"/>
    <x v="249"/>
    <x v="263"/>
    <x v="0"/>
    <x v="236"/>
    <x v="250"/>
    <x v="268"/>
    <x v="216"/>
    <x v="267"/>
    <x v="256"/>
    <x v="242"/>
    <x v="256"/>
    <x v="251"/>
  </r>
  <r>
    <x v="1"/>
    <x v="9"/>
    <x v="2"/>
    <x v="216"/>
    <x v="258"/>
    <x v="251"/>
    <x v="232"/>
    <x v="220"/>
    <x v="244"/>
    <x v="214"/>
    <x v="245"/>
    <x v="113"/>
    <x v="243"/>
    <x v="231"/>
    <x v="268"/>
    <x v="225"/>
    <x v="279"/>
    <x v="263"/>
    <x v="250"/>
    <x v="264"/>
    <x v="104"/>
    <x v="237"/>
    <x v="251"/>
    <x v="269"/>
    <x v="193"/>
    <x v="268"/>
    <x v="216"/>
    <x v="243"/>
    <x v="257"/>
    <x v="252"/>
  </r>
  <r>
    <x v="2"/>
    <x v="9"/>
    <x v="2"/>
    <x v="217"/>
    <x v="259"/>
    <x v="252"/>
    <x v="233"/>
    <x v="221"/>
    <x v="245"/>
    <x v="279"/>
    <x v="239"/>
    <x v="138"/>
    <x v="244"/>
    <x v="232"/>
    <x v="269"/>
    <x v="239"/>
    <x v="280"/>
    <x v="264"/>
    <x v="251"/>
    <x v="265"/>
    <x v="104"/>
    <x v="238"/>
    <x v="252"/>
    <x v="270"/>
    <x v="217"/>
    <x v="269"/>
    <x v="257"/>
    <x v="244"/>
    <x v="258"/>
    <x v="253"/>
  </r>
  <r>
    <x v="0"/>
    <x v="9"/>
    <x v="3"/>
    <x v="176"/>
    <x v="260"/>
    <x v="253"/>
    <x v="234"/>
    <x v="222"/>
    <x v="246"/>
    <x v="89"/>
    <x v="230"/>
    <x v="194"/>
    <x v="245"/>
    <x v="233"/>
    <x v="270"/>
    <x v="240"/>
    <x v="277"/>
    <x v="265"/>
    <x v="252"/>
    <x v="266"/>
    <x v="0"/>
    <x v="239"/>
    <x v="253"/>
    <x v="271"/>
    <x v="218"/>
    <x v="270"/>
    <x v="258"/>
    <x v="245"/>
    <x v="259"/>
    <x v="254"/>
  </r>
  <r>
    <x v="1"/>
    <x v="9"/>
    <x v="3"/>
    <x v="218"/>
    <x v="258"/>
    <x v="224"/>
    <x v="235"/>
    <x v="223"/>
    <x v="247"/>
    <x v="280"/>
    <x v="236"/>
    <x v="126"/>
    <x v="246"/>
    <x v="234"/>
    <x v="271"/>
    <x v="241"/>
    <x v="281"/>
    <x v="266"/>
    <x v="253"/>
    <x v="244"/>
    <x v="105"/>
    <x v="240"/>
    <x v="254"/>
    <x v="272"/>
    <x v="219"/>
    <x v="271"/>
    <x v="259"/>
    <x v="246"/>
    <x v="260"/>
    <x v="255"/>
  </r>
  <r>
    <x v="2"/>
    <x v="9"/>
    <x v="3"/>
    <x v="219"/>
    <x v="261"/>
    <x v="253"/>
    <x v="236"/>
    <x v="224"/>
    <x v="248"/>
    <x v="281"/>
    <x v="235"/>
    <x v="195"/>
    <x v="247"/>
    <x v="211"/>
    <x v="272"/>
    <x v="242"/>
    <x v="282"/>
    <x v="267"/>
    <x v="254"/>
    <x v="267"/>
    <x v="105"/>
    <x v="241"/>
    <x v="255"/>
    <x v="259"/>
    <x v="220"/>
    <x v="272"/>
    <x v="260"/>
    <x v="247"/>
    <x v="261"/>
    <x v="256"/>
  </r>
  <r>
    <x v="0"/>
    <x v="9"/>
    <x v="4"/>
    <x v="219"/>
    <x v="262"/>
    <x v="208"/>
    <x v="237"/>
    <x v="225"/>
    <x v="249"/>
    <x v="96"/>
    <x v="246"/>
    <x v="121"/>
    <x v="248"/>
    <x v="235"/>
    <x v="273"/>
    <x v="242"/>
    <x v="270"/>
    <x v="268"/>
    <x v="255"/>
    <x v="268"/>
    <x v="0"/>
    <x v="242"/>
    <x v="256"/>
    <x v="273"/>
    <x v="221"/>
    <x v="273"/>
    <x v="261"/>
    <x v="248"/>
    <x v="262"/>
    <x v="257"/>
  </r>
  <r>
    <x v="1"/>
    <x v="9"/>
    <x v="4"/>
    <x v="220"/>
    <x v="263"/>
    <x v="254"/>
    <x v="238"/>
    <x v="226"/>
    <x v="250"/>
    <x v="282"/>
    <x v="238"/>
    <x v="128"/>
    <x v="249"/>
    <x v="236"/>
    <x v="274"/>
    <x v="243"/>
    <x v="279"/>
    <x v="269"/>
    <x v="256"/>
    <x v="269"/>
    <x v="106"/>
    <x v="243"/>
    <x v="246"/>
    <x v="274"/>
    <x v="222"/>
    <x v="255"/>
    <x v="262"/>
    <x v="249"/>
    <x v="241"/>
    <x v="254"/>
  </r>
  <r>
    <x v="2"/>
    <x v="9"/>
    <x v="4"/>
    <x v="221"/>
    <x v="264"/>
    <x v="255"/>
    <x v="239"/>
    <x v="227"/>
    <x v="251"/>
    <x v="283"/>
    <x v="235"/>
    <x v="188"/>
    <x v="250"/>
    <x v="237"/>
    <x v="275"/>
    <x v="244"/>
    <x v="283"/>
    <x v="270"/>
    <x v="257"/>
    <x v="270"/>
    <x v="106"/>
    <x v="244"/>
    <x v="257"/>
    <x v="275"/>
    <x v="223"/>
    <x v="274"/>
    <x v="263"/>
    <x v="246"/>
    <x v="263"/>
    <x v="258"/>
  </r>
  <r>
    <x v="0"/>
    <x v="9"/>
    <x v="5"/>
    <x v="222"/>
    <x v="265"/>
    <x v="256"/>
    <x v="238"/>
    <x v="228"/>
    <x v="252"/>
    <x v="284"/>
    <x v="247"/>
    <x v="196"/>
    <x v="251"/>
    <x v="238"/>
    <x v="276"/>
    <x v="245"/>
    <x v="270"/>
    <x v="271"/>
    <x v="258"/>
    <x v="271"/>
    <x v="0"/>
    <x v="245"/>
    <x v="258"/>
    <x v="276"/>
    <x v="224"/>
    <x v="275"/>
    <x v="264"/>
    <x v="250"/>
    <x v="264"/>
    <x v="259"/>
  </r>
  <r>
    <x v="1"/>
    <x v="9"/>
    <x v="5"/>
    <x v="223"/>
    <x v="266"/>
    <x v="236"/>
    <x v="240"/>
    <x v="229"/>
    <x v="253"/>
    <x v="285"/>
    <x v="234"/>
    <x v="130"/>
    <x v="252"/>
    <x v="239"/>
    <x v="277"/>
    <x v="246"/>
    <x v="284"/>
    <x v="272"/>
    <x v="241"/>
    <x v="272"/>
    <x v="107"/>
    <x v="246"/>
    <x v="259"/>
    <x v="277"/>
    <x v="225"/>
    <x v="276"/>
    <x v="265"/>
    <x v="251"/>
    <x v="241"/>
    <x v="260"/>
  </r>
  <r>
    <x v="2"/>
    <x v="9"/>
    <x v="5"/>
    <x v="224"/>
    <x v="267"/>
    <x v="257"/>
    <x v="241"/>
    <x v="230"/>
    <x v="246"/>
    <x v="286"/>
    <x v="100"/>
    <x v="197"/>
    <x v="253"/>
    <x v="240"/>
    <x v="278"/>
    <x v="247"/>
    <x v="285"/>
    <x v="273"/>
    <x v="259"/>
    <x v="273"/>
    <x v="107"/>
    <x v="247"/>
    <x v="260"/>
    <x v="278"/>
    <x v="226"/>
    <x v="277"/>
    <x v="243"/>
    <x v="252"/>
    <x v="263"/>
    <x v="261"/>
  </r>
  <r>
    <x v="0"/>
    <x v="9"/>
    <x v="6"/>
    <x v="225"/>
    <x v="268"/>
    <x v="258"/>
    <x v="242"/>
    <x v="231"/>
    <x v="254"/>
    <x v="58"/>
    <x v="242"/>
    <x v="198"/>
    <x v="254"/>
    <x v="241"/>
    <x v="279"/>
    <x v="248"/>
    <x v="286"/>
    <x v="274"/>
    <x v="260"/>
    <x v="274"/>
    <x v="0"/>
    <x v="248"/>
    <x v="261"/>
    <x v="279"/>
    <x v="227"/>
    <x v="278"/>
    <x v="266"/>
    <x v="253"/>
    <x v="265"/>
    <x v="262"/>
  </r>
  <r>
    <x v="1"/>
    <x v="9"/>
    <x v="6"/>
    <x v="226"/>
    <x v="269"/>
    <x v="259"/>
    <x v="243"/>
    <x v="232"/>
    <x v="255"/>
    <x v="287"/>
    <x v="236"/>
    <x v="125"/>
    <x v="255"/>
    <x v="242"/>
    <x v="280"/>
    <x v="249"/>
    <x v="287"/>
    <x v="275"/>
    <x v="243"/>
    <x v="275"/>
    <x v="108"/>
    <x v="249"/>
    <x v="262"/>
    <x v="280"/>
    <x v="228"/>
    <x v="279"/>
    <x v="267"/>
    <x v="254"/>
    <x v="242"/>
    <x v="263"/>
  </r>
  <r>
    <x v="2"/>
    <x v="9"/>
    <x v="6"/>
    <x v="227"/>
    <x v="270"/>
    <x v="260"/>
    <x v="244"/>
    <x v="211"/>
    <x v="256"/>
    <x v="288"/>
    <x v="100"/>
    <x v="124"/>
    <x v="256"/>
    <x v="243"/>
    <x v="281"/>
    <x v="250"/>
    <x v="288"/>
    <x v="276"/>
    <x v="261"/>
    <x v="276"/>
    <x v="108"/>
    <x v="248"/>
    <x v="263"/>
    <x v="281"/>
    <x v="229"/>
    <x v="280"/>
    <x v="268"/>
    <x v="253"/>
    <x v="266"/>
    <x v="264"/>
  </r>
  <r>
    <x v="0"/>
    <x v="9"/>
    <x v="7"/>
    <x v="228"/>
    <x v="271"/>
    <x v="261"/>
    <x v="245"/>
    <x v="233"/>
    <x v="257"/>
    <x v="289"/>
    <x v="248"/>
    <x v="199"/>
    <x v="257"/>
    <x v="244"/>
    <x v="282"/>
    <x v="251"/>
    <x v="280"/>
    <x v="277"/>
    <x v="262"/>
    <x v="277"/>
    <x v="0"/>
    <x v="250"/>
    <x v="264"/>
    <x v="282"/>
    <x v="230"/>
    <x v="281"/>
    <x v="269"/>
    <x v="255"/>
    <x v="267"/>
    <x v="265"/>
  </r>
  <r>
    <x v="1"/>
    <x v="9"/>
    <x v="7"/>
    <x v="229"/>
    <x v="239"/>
    <x v="262"/>
    <x v="246"/>
    <x v="234"/>
    <x v="258"/>
    <x v="290"/>
    <x v="249"/>
    <x v="200"/>
    <x v="258"/>
    <x v="245"/>
    <x v="283"/>
    <x v="252"/>
    <x v="289"/>
    <x v="278"/>
    <x v="263"/>
    <x v="278"/>
    <x v="109"/>
    <x v="251"/>
    <x v="265"/>
    <x v="283"/>
    <x v="198"/>
    <x v="274"/>
    <x v="250"/>
    <x v="256"/>
    <x v="268"/>
    <x v="266"/>
  </r>
  <r>
    <x v="2"/>
    <x v="9"/>
    <x v="7"/>
    <x v="230"/>
    <x v="272"/>
    <x v="263"/>
    <x v="247"/>
    <x v="235"/>
    <x v="259"/>
    <x v="237"/>
    <x v="250"/>
    <x v="122"/>
    <x v="259"/>
    <x v="217"/>
    <x v="277"/>
    <x v="253"/>
    <x v="290"/>
    <x v="279"/>
    <x v="264"/>
    <x v="279"/>
    <x v="109"/>
    <x v="252"/>
    <x v="266"/>
    <x v="284"/>
    <x v="231"/>
    <x v="282"/>
    <x v="270"/>
    <x v="257"/>
    <x v="269"/>
    <x v="262"/>
  </r>
  <r>
    <x v="0"/>
    <x v="9"/>
    <x v="8"/>
    <x v="231"/>
    <x v="273"/>
    <x v="264"/>
    <x v="248"/>
    <x v="236"/>
    <x v="260"/>
    <x v="291"/>
    <x v="251"/>
    <x v="116"/>
    <x v="260"/>
    <x v="246"/>
    <x v="284"/>
    <x v="254"/>
    <x v="291"/>
    <x v="280"/>
    <x v="265"/>
    <x v="280"/>
    <x v="0"/>
    <x v="253"/>
    <x v="267"/>
    <x v="285"/>
    <x v="232"/>
    <x v="283"/>
    <x v="271"/>
    <x v="258"/>
    <x v="270"/>
    <x v="267"/>
  </r>
  <r>
    <x v="1"/>
    <x v="9"/>
    <x v="8"/>
    <x v="232"/>
    <x v="274"/>
    <x v="265"/>
    <x v="249"/>
    <x v="237"/>
    <x v="261"/>
    <x v="292"/>
    <x v="107"/>
    <x v="191"/>
    <x v="259"/>
    <x v="247"/>
    <x v="285"/>
    <x v="255"/>
    <x v="292"/>
    <x v="281"/>
    <x v="266"/>
    <x v="281"/>
    <x v="110"/>
    <x v="254"/>
    <x v="268"/>
    <x v="286"/>
    <x v="233"/>
    <x v="277"/>
    <x v="258"/>
    <x v="255"/>
    <x v="271"/>
    <x v="268"/>
  </r>
  <r>
    <x v="2"/>
    <x v="9"/>
    <x v="8"/>
    <x v="233"/>
    <x v="275"/>
    <x v="266"/>
    <x v="250"/>
    <x v="198"/>
    <x v="262"/>
    <x v="293"/>
    <x v="252"/>
    <x v="190"/>
    <x v="261"/>
    <x v="248"/>
    <x v="286"/>
    <x v="256"/>
    <x v="293"/>
    <x v="282"/>
    <x v="267"/>
    <x v="282"/>
    <x v="110"/>
    <x v="249"/>
    <x v="269"/>
    <x v="287"/>
    <x v="234"/>
    <x v="273"/>
    <x v="272"/>
    <x v="259"/>
    <x v="272"/>
    <x v="265"/>
  </r>
  <r>
    <x v="0"/>
    <x v="9"/>
    <x v="9"/>
    <x v="234"/>
    <x v="276"/>
    <x v="227"/>
    <x v="251"/>
    <x v="238"/>
    <x v="263"/>
    <x v="294"/>
    <x v="253"/>
    <x v="201"/>
    <x v="262"/>
    <x v="249"/>
    <x v="287"/>
    <x v="257"/>
    <x v="294"/>
    <x v="283"/>
    <x v="268"/>
    <x v="283"/>
    <x v="0"/>
    <x v="255"/>
    <x v="270"/>
    <x v="288"/>
    <x v="235"/>
    <x v="284"/>
    <x v="273"/>
    <x v="260"/>
    <x v="273"/>
    <x v="269"/>
  </r>
  <r>
    <x v="1"/>
    <x v="9"/>
    <x v="9"/>
    <x v="235"/>
    <x v="277"/>
    <x v="267"/>
    <x v="252"/>
    <x v="239"/>
    <x v="262"/>
    <x v="295"/>
    <x v="254"/>
    <x v="202"/>
    <x v="263"/>
    <x v="250"/>
    <x v="288"/>
    <x v="258"/>
    <x v="295"/>
    <x v="284"/>
    <x v="233"/>
    <x v="284"/>
    <x v="111"/>
    <x v="256"/>
    <x v="271"/>
    <x v="262"/>
    <x v="236"/>
    <x v="280"/>
    <x v="274"/>
    <x v="261"/>
    <x v="261"/>
    <x v="265"/>
  </r>
  <r>
    <x v="2"/>
    <x v="9"/>
    <x v="9"/>
    <x v="236"/>
    <x v="239"/>
    <x v="265"/>
    <x v="251"/>
    <x v="240"/>
    <x v="264"/>
    <x v="296"/>
    <x v="255"/>
    <x v="136"/>
    <x v="264"/>
    <x v="251"/>
    <x v="289"/>
    <x v="259"/>
    <x v="296"/>
    <x v="285"/>
    <x v="269"/>
    <x v="285"/>
    <x v="111"/>
    <x v="257"/>
    <x v="272"/>
    <x v="289"/>
    <x v="237"/>
    <x v="285"/>
    <x v="275"/>
    <x v="262"/>
    <x v="274"/>
    <x v="270"/>
  </r>
  <r>
    <x v="0"/>
    <x v="9"/>
    <x v="11"/>
    <x v="237"/>
    <x v="278"/>
    <x v="268"/>
    <x v="253"/>
    <x v="241"/>
    <x v="265"/>
    <x v="297"/>
    <x v="118"/>
    <x v="125"/>
    <x v="265"/>
    <x v="252"/>
    <x v="290"/>
    <x v="260"/>
    <x v="262"/>
    <x v="286"/>
    <x v="270"/>
    <x v="286"/>
    <x v="0"/>
    <x v="258"/>
    <x v="273"/>
    <x v="290"/>
    <x v="238"/>
    <x v="286"/>
    <x v="276"/>
    <x v="263"/>
    <x v="275"/>
    <x v="271"/>
  </r>
  <r>
    <x v="1"/>
    <x v="9"/>
    <x v="11"/>
    <x v="238"/>
    <x v="279"/>
    <x v="269"/>
    <x v="253"/>
    <x v="220"/>
    <x v="266"/>
    <x v="298"/>
    <x v="256"/>
    <x v="202"/>
    <x v="266"/>
    <x v="253"/>
    <x v="291"/>
    <x v="261"/>
    <x v="297"/>
    <x v="287"/>
    <x v="271"/>
    <x v="287"/>
    <x v="112"/>
    <x v="259"/>
    <x v="274"/>
    <x v="291"/>
    <x v="206"/>
    <x v="287"/>
    <x v="277"/>
    <x v="264"/>
    <x v="276"/>
    <x v="268"/>
  </r>
  <r>
    <x v="2"/>
    <x v="9"/>
    <x v="11"/>
    <x v="239"/>
    <x v="280"/>
    <x v="270"/>
    <x v="253"/>
    <x v="242"/>
    <x v="267"/>
    <x v="30"/>
    <x v="257"/>
    <x v="127"/>
    <x v="267"/>
    <x v="254"/>
    <x v="292"/>
    <x v="262"/>
    <x v="298"/>
    <x v="288"/>
    <x v="272"/>
    <x v="288"/>
    <x v="112"/>
    <x v="260"/>
    <x v="275"/>
    <x v="292"/>
    <x v="223"/>
    <x v="288"/>
    <x v="278"/>
    <x v="265"/>
    <x v="277"/>
    <x v="272"/>
  </r>
  <r>
    <x v="0"/>
    <x v="9"/>
    <x v="12"/>
    <x v="240"/>
    <x v="281"/>
    <x v="271"/>
    <x v="254"/>
    <x v="243"/>
    <x v="235"/>
    <x v="299"/>
    <x v="257"/>
    <x v="128"/>
    <x v="268"/>
    <x v="255"/>
    <x v="280"/>
    <x v="263"/>
    <x v="293"/>
    <x v="289"/>
    <x v="273"/>
    <x v="289"/>
    <x v="0"/>
    <x v="261"/>
    <x v="276"/>
    <x v="293"/>
    <x v="239"/>
    <x v="289"/>
    <x v="279"/>
    <x v="266"/>
    <x v="278"/>
    <x v="273"/>
  </r>
  <r>
    <x v="1"/>
    <x v="9"/>
    <x v="12"/>
    <x v="241"/>
    <x v="282"/>
    <x v="272"/>
    <x v="255"/>
    <x v="244"/>
    <x v="268"/>
    <x v="300"/>
    <x v="258"/>
    <x v="191"/>
    <x v="269"/>
    <x v="256"/>
    <x v="293"/>
    <x v="264"/>
    <x v="299"/>
    <x v="290"/>
    <x v="274"/>
    <x v="290"/>
    <x v="113"/>
    <x v="262"/>
    <x v="277"/>
    <x v="294"/>
    <x v="222"/>
    <x v="290"/>
    <x v="261"/>
    <x v="267"/>
    <x v="279"/>
    <x v="268"/>
  </r>
  <r>
    <x v="2"/>
    <x v="9"/>
    <x v="12"/>
    <x v="242"/>
    <x v="283"/>
    <x v="273"/>
    <x v="256"/>
    <x v="245"/>
    <x v="269"/>
    <x v="301"/>
    <x v="259"/>
    <x v="132"/>
    <x v="270"/>
    <x v="257"/>
    <x v="294"/>
    <x v="265"/>
    <x v="300"/>
    <x v="291"/>
    <x v="275"/>
    <x v="277"/>
    <x v="113"/>
    <x v="263"/>
    <x v="278"/>
    <x v="295"/>
    <x v="240"/>
    <x v="291"/>
    <x v="280"/>
    <x v="268"/>
    <x v="280"/>
    <x v="274"/>
  </r>
  <r>
    <x v="0"/>
    <x v="10"/>
    <x v="0"/>
    <x v="243"/>
    <x v="284"/>
    <x v="274"/>
    <x v="257"/>
    <x v="214"/>
    <x v="270"/>
    <x v="302"/>
    <x v="94"/>
    <x v="113"/>
    <x v="271"/>
    <x v="258"/>
    <x v="295"/>
    <x v="250"/>
    <x v="298"/>
    <x v="292"/>
    <x v="276"/>
    <x v="291"/>
    <x v="0"/>
    <x v="264"/>
    <x v="279"/>
    <x v="296"/>
    <x v="241"/>
    <x v="292"/>
    <x v="281"/>
    <x v="269"/>
    <x v="281"/>
    <x v="271"/>
  </r>
  <r>
    <x v="1"/>
    <x v="10"/>
    <x v="0"/>
    <x v="244"/>
    <x v="285"/>
    <x v="275"/>
    <x v="258"/>
    <x v="246"/>
    <x v="271"/>
    <x v="303"/>
    <x v="88"/>
    <x v="203"/>
    <x v="272"/>
    <x v="221"/>
    <x v="296"/>
    <x v="266"/>
    <x v="301"/>
    <x v="293"/>
    <x v="277"/>
    <x v="292"/>
    <x v="114"/>
    <x v="265"/>
    <x v="280"/>
    <x v="297"/>
    <x v="203"/>
    <x v="293"/>
    <x v="261"/>
    <x v="270"/>
    <x v="282"/>
    <x v="275"/>
  </r>
  <r>
    <x v="2"/>
    <x v="10"/>
    <x v="0"/>
    <x v="245"/>
    <x v="259"/>
    <x v="276"/>
    <x v="259"/>
    <x v="247"/>
    <x v="240"/>
    <x v="263"/>
    <x v="260"/>
    <x v="201"/>
    <x v="273"/>
    <x v="259"/>
    <x v="297"/>
    <x v="267"/>
    <x v="256"/>
    <x v="294"/>
    <x v="278"/>
    <x v="293"/>
    <x v="114"/>
    <x v="263"/>
    <x v="281"/>
    <x v="290"/>
    <x v="242"/>
    <x v="294"/>
    <x v="282"/>
    <x v="271"/>
    <x v="283"/>
    <x v="272"/>
  </r>
  <r>
    <x v="0"/>
    <x v="10"/>
    <x v="1"/>
    <x v="246"/>
    <x v="255"/>
    <x v="277"/>
    <x v="260"/>
    <x v="248"/>
    <x v="272"/>
    <x v="304"/>
    <x v="116"/>
    <x v="196"/>
    <x v="274"/>
    <x v="260"/>
    <x v="298"/>
    <x v="268"/>
    <x v="284"/>
    <x v="295"/>
    <x v="279"/>
    <x v="294"/>
    <x v="0"/>
    <x v="266"/>
    <x v="282"/>
    <x v="298"/>
    <x v="243"/>
    <x v="295"/>
    <x v="283"/>
    <x v="272"/>
    <x v="284"/>
    <x v="276"/>
  </r>
  <r>
    <x v="1"/>
    <x v="10"/>
    <x v="1"/>
    <x v="247"/>
    <x v="286"/>
    <x v="278"/>
    <x v="261"/>
    <x v="196"/>
    <x v="273"/>
    <x v="305"/>
    <x v="113"/>
    <x v="136"/>
    <x v="265"/>
    <x v="261"/>
    <x v="299"/>
    <x v="269"/>
    <x v="302"/>
    <x v="296"/>
    <x v="280"/>
    <x v="295"/>
    <x v="115"/>
    <x v="261"/>
    <x v="283"/>
    <x v="299"/>
    <x v="244"/>
    <x v="296"/>
    <x v="284"/>
    <x v="273"/>
    <x v="285"/>
    <x v="277"/>
  </r>
  <r>
    <x v="2"/>
    <x v="10"/>
    <x v="1"/>
    <x v="248"/>
    <x v="287"/>
    <x v="260"/>
    <x v="262"/>
    <x v="237"/>
    <x v="274"/>
    <x v="306"/>
    <x v="256"/>
    <x v="124"/>
    <x v="275"/>
    <x v="262"/>
    <x v="300"/>
    <x v="270"/>
    <x v="303"/>
    <x v="297"/>
    <x v="258"/>
    <x v="296"/>
    <x v="115"/>
    <x v="267"/>
    <x v="284"/>
    <x v="300"/>
    <x v="245"/>
    <x v="297"/>
    <x v="285"/>
    <x v="274"/>
    <x v="286"/>
    <x v="278"/>
  </r>
  <r>
    <x v="0"/>
    <x v="10"/>
    <x v="2"/>
    <x v="249"/>
    <x v="255"/>
    <x v="277"/>
    <x v="260"/>
    <x v="249"/>
    <x v="272"/>
    <x v="304"/>
    <x v="257"/>
    <x v="196"/>
    <x v="274"/>
    <x v="260"/>
    <x v="298"/>
    <x v="268"/>
    <x v="304"/>
    <x v="295"/>
    <x v="279"/>
    <x v="294"/>
    <x v="0"/>
    <x v="268"/>
    <x v="282"/>
    <x v="298"/>
    <x v="243"/>
    <x v="295"/>
    <x v="283"/>
    <x v="272"/>
    <x v="284"/>
    <x v="276"/>
  </r>
  <r>
    <x v="1"/>
    <x v="10"/>
    <x v="2"/>
    <x v="247"/>
    <x v="286"/>
    <x v="278"/>
    <x v="261"/>
    <x v="196"/>
    <x v="273"/>
    <x v="307"/>
    <x v="113"/>
    <x v="136"/>
    <x v="265"/>
    <x v="261"/>
    <x v="299"/>
    <x v="271"/>
    <x v="302"/>
    <x v="298"/>
    <x v="280"/>
    <x v="295"/>
    <x v="115"/>
    <x v="269"/>
    <x v="283"/>
    <x v="299"/>
    <x v="244"/>
    <x v="296"/>
    <x v="284"/>
    <x v="275"/>
    <x v="285"/>
    <x v="277"/>
  </r>
  <r>
    <x v="2"/>
    <x v="10"/>
    <x v="2"/>
    <x v="248"/>
    <x v="287"/>
    <x v="260"/>
    <x v="262"/>
    <x v="250"/>
    <x v="274"/>
    <x v="260"/>
    <x v="261"/>
    <x v="124"/>
    <x v="275"/>
    <x v="262"/>
    <x v="300"/>
    <x v="270"/>
    <x v="303"/>
    <x v="283"/>
    <x v="258"/>
    <x v="296"/>
    <x v="115"/>
    <x v="258"/>
    <x v="284"/>
    <x v="300"/>
    <x v="245"/>
    <x v="297"/>
    <x v="285"/>
    <x v="274"/>
    <x v="286"/>
    <x v="278"/>
  </r>
  <r>
    <x v="0"/>
    <x v="10"/>
    <x v="3"/>
    <x v="244"/>
    <x v="281"/>
    <x v="250"/>
    <x v="263"/>
    <x v="251"/>
    <x v="275"/>
    <x v="308"/>
    <x v="262"/>
    <x v="187"/>
    <x v="276"/>
    <x v="263"/>
    <x v="301"/>
    <x v="254"/>
    <x v="303"/>
    <x v="299"/>
    <x v="281"/>
    <x v="297"/>
    <x v="92"/>
    <x v="270"/>
    <x v="285"/>
    <x v="301"/>
    <x v="246"/>
    <x v="298"/>
    <x v="286"/>
    <x v="276"/>
    <x v="287"/>
    <x v="279"/>
  </r>
  <r>
    <x v="1"/>
    <x v="10"/>
    <x v="3"/>
    <x v="250"/>
    <x v="274"/>
    <x v="279"/>
    <x v="264"/>
    <x v="252"/>
    <x v="276"/>
    <x v="309"/>
    <x v="263"/>
    <x v="191"/>
    <x v="277"/>
    <x v="209"/>
    <x v="302"/>
    <x v="272"/>
    <x v="305"/>
    <x v="300"/>
    <x v="282"/>
    <x v="298"/>
    <x v="116"/>
    <x v="267"/>
    <x v="286"/>
    <x v="302"/>
    <x v="209"/>
    <x v="299"/>
    <x v="287"/>
    <x v="277"/>
    <x v="262"/>
    <x v="280"/>
  </r>
  <r>
    <x v="2"/>
    <x v="10"/>
    <x v="3"/>
    <x v="245"/>
    <x v="288"/>
    <x v="256"/>
    <x v="265"/>
    <x v="253"/>
    <x v="277"/>
    <x v="259"/>
    <x v="264"/>
    <x v="193"/>
    <x v="278"/>
    <x v="264"/>
    <x v="303"/>
    <x v="273"/>
    <x v="297"/>
    <x v="301"/>
    <x v="283"/>
    <x v="299"/>
    <x v="116"/>
    <x v="271"/>
    <x v="287"/>
    <x v="303"/>
    <x v="247"/>
    <x v="300"/>
    <x v="288"/>
    <x v="278"/>
    <x v="288"/>
    <x v="281"/>
  </r>
  <r>
    <x v="0"/>
    <x v="10"/>
    <x v="4"/>
    <x v="251"/>
    <x v="289"/>
    <x v="280"/>
    <x v="266"/>
    <x v="254"/>
    <x v="278"/>
    <x v="310"/>
    <x v="122"/>
    <x v="136"/>
    <x v="279"/>
    <x v="265"/>
    <x v="304"/>
    <x v="274"/>
    <x v="306"/>
    <x v="302"/>
    <x v="284"/>
    <x v="300"/>
    <x v="92"/>
    <x v="272"/>
    <x v="288"/>
    <x v="304"/>
    <x v="248"/>
    <x v="301"/>
    <x v="289"/>
    <x v="279"/>
    <x v="289"/>
    <x v="282"/>
  </r>
  <r>
    <x v="1"/>
    <x v="10"/>
    <x v="4"/>
    <x v="247"/>
    <x v="267"/>
    <x v="281"/>
    <x v="267"/>
    <x v="255"/>
    <x v="279"/>
    <x v="311"/>
    <x v="102"/>
    <x v="204"/>
    <x v="280"/>
    <x v="266"/>
    <x v="305"/>
    <x v="275"/>
    <x v="307"/>
    <x v="303"/>
    <x v="285"/>
    <x v="301"/>
    <x v="117"/>
    <x v="273"/>
    <x v="289"/>
    <x v="305"/>
    <x v="249"/>
    <x v="302"/>
    <x v="290"/>
    <x v="280"/>
    <x v="290"/>
    <x v="283"/>
  </r>
  <r>
    <x v="2"/>
    <x v="10"/>
    <x v="4"/>
    <x v="252"/>
    <x v="290"/>
    <x v="282"/>
    <x v="268"/>
    <x v="256"/>
    <x v="280"/>
    <x v="162"/>
    <x v="115"/>
    <x v="203"/>
    <x v="281"/>
    <x v="267"/>
    <x v="306"/>
    <x v="276"/>
    <x v="308"/>
    <x v="304"/>
    <x v="286"/>
    <x v="302"/>
    <x v="117"/>
    <x v="261"/>
    <x v="290"/>
    <x v="306"/>
    <x v="250"/>
    <x v="289"/>
    <x v="291"/>
    <x v="281"/>
    <x v="291"/>
    <x v="2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04DB2-EA57-419B-931D-1342BAE13C32}" name="PivotTable2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CREATION &amp; AMUSE">
  <location ref="DW9:DY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4">
        <item h="1" x="1"/>
        <item h="1" x="2"/>
        <item h="1" x="4"/>
        <item h="1" x="0"/>
        <item h="1" x="6"/>
        <item h="1" x="5"/>
        <item h="1" x="7"/>
        <item h="1" x="3"/>
        <item h="1" x="9"/>
        <item h="1" x="8"/>
        <item h="1" x="11"/>
        <item h="1" x="12"/>
        <item h="1" x="10"/>
        <item h="1" x="14"/>
        <item h="1" x="15"/>
        <item h="1" x="13"/>
        <item h="1" x="17"/>
        <item h="1" x="18"/>
        <item h="1" x="16"/>
        <item h="1" x="20"/>
        <item h="1" x="21"/>
        <item h="1" x="19"/>
        <item h="1" x="23"/>
        <item h="1" x="24"/>
        <item h="1" x="22"/>
        <item h="1" x="26"/>
        <item h="1" x="27"/>
        <item h="1" x="25"/>
        <item h="1" x="29"/>
        <item h="1" x="30"/>
        <item h="1" x="28"/>
        <item h="1" x="32"/>
        <item h="1" x="33"/>
        <item h="1" x="31"/>
        <item h="1" x="34"/>
        <item h="1" x="36"/>
        <item h="1" x="35"/>
        <item h="1" x="37"/>
        <item h="1" x="39"/>
        <item h="1" x="40"/>
        <item h="1" x="38"/>
        <item h="1" x="43"/>
        <item h="1" x="42"/>
        <item h="1" x="41"/>
        <item h="1" x="44"/>
        <item h="1" x="46"/>
        <item h="1" x="45"/>
        <item h="1" x="48"/>
        <item h="1" x="47"/>
        <item h="1" x="50"/>
        <item h="1" x="51"/>
        <item h="1" x="49"/>
        <item h="1" x="53"/>
        <item h="1" x="52"/>
        <item h="1" x="56"/>
        <item h="1" x="55"/>
        <item h="1" x="58"/>
        <item h="1" x="54"/>
        <item h="1" x="57"/>
        <item h="1" x="60"/>
        <item h="1" x="62"/>
        <item h="1" x="59"/>
        <item h="1" x="61"/>
        <item h="1" x="63"/>
        <item h="1" x="64"/>
        <item h="1" x="65"/>
        <item h="1" x="67"/>
        <item h="1" x="66"/>
        <item h="1" x="69"/>
        <item h="1" x="70"/>
        <item h="1" x="72"/>
        <item h="1" x="68"/>
        <item h="1" x="73"/>
        <item h="1" x="77"/>
        <item h="1" x="71"/>
        <item h="1" x="75"/>
        <item h="1" x="78"/>
        <item h="1" x="82"/>
        <item h="1" x="85"/>
        <item h="1" x="80"/>
        <item h="1" x="74"/>
        <item h="1" x="76"/>
        <item h="1" x="90"/>
        <item h="1" x="83"/>
        <item h="1" x="79"/>
        <item h="1" x="86"/>
        <item h="1" x="94"/>
        <item h="1" x="97"/>
        <item h="1" x="88"/>
        <item h="1" x="100"/>
        <item h="1" x="81"/>
        <item h="1" x="92"/>
        <item h="1" x="105"/>
        <item h="1" x="84"/>
        <item h="1" x="95"/>
        <item h="1" x="98"/>
        <item h="1" x="112"/>
        <item h="1" x="87"/>
        <item h="1" x="101"/>
        <item h="1" x="115"/>
        <item h="1" x="91"/>
        <item h="1" x="103"/>
        <item h="1" x="89"/>
        <item h="1" x="106"/>
        <item h="1" x="120"/>
        <item h="1" x="123"/>
        <item h="1" x="125"/>
        <item h="1" x="93"/>
        <item h="1" x="108"/>
        <item h="1" x="96"/>
        <item h="1" x="129"/>
        <item h="1" x="110"/>
        <item h="1" x="132"/>
        <item h="1" x="113"/>
        <item h="1" x="99"/>
        <item h="1" x="116"/>
        <item h="1" x="102"/>
        <item h="1" x="118"/>
        <item h="1" x="104"/>
        <item h="1" x="121"/>
        <item h="1" x="139"/>
        <item h="1" x="126"/>
        <item h="1" x="142"/>
        <item h="1" x="128"/>
        <item h="1" x="130"/>
        <item h="1" x="107"/>
        <item h="1" x="109"/>
        <item h="1" x="147"/>
        <item h="1" x="111"/>
        <item h="1" x="134"/>
        <item h="1" x="150"/>
        <item h="1" x="114"/>
        <item h="1" x="136"/>
        <item h="1" x="154"/>
        <item h="1" x="117"/>
        <item h="1" x="122"/>
        <item h="1" x="119"/>
        <item h="1" x="157"/>
        <item h="1" x="124"/>
        <item h="1" x="140"/>
        <item h="1" x="160"/>
        <item h="1" x="127"/>
        <item h="1" x="143"/>
        <item h="1" x="163"/>
        <item h="1" x="145"/>
        <item h="1" x="148"/>
        <item h="1" x="131"/>
        <item h="1" x="151"/>
        <item h="1" x="133"/>
        <item h="1" x="152"/>
        <item h="1" x="170"/>
        <item h="1" x="155"/>
        <item h="1" x="135"/>
        <item h="1" x="173"/>
        <item h="1" x="158"/>
        <item h="1" x="137"/>
        <item h="1" x="177"/>
        <item h="1" x="161"/>
        <item h="1" x="179"/>
        <item h="1" x="182"/>
        <item h="1" x="138"/>
        <item h="1" x="164"/>
        <item h="1" x="141"/>
        <item h="1" x="166"/>
        <item h="1" x="146"/>
        <item h="1" x="168"/>
        <item h="1" x="144"/>
        <item h="1" x="187"/>
        <item h="1" x="149"/>
        <item h="1" x="171"/>
        <item h="1" x="192"/>
        <item h="1" x="153"/>
        <item h="1" x="195"/>
        <item h="1" x="198"/>
        <item h="1" x="156"/>
        <item h="1" x="201"/>
        <item h="1" x="174"/>
        <item h="1" x="180"/>
        <item h="1" x="159"/>
        <item h="1" x="183"/>
        <item h="1" x="208"/>
        <item h="1" x="185"/>
        <item h="1" x="162"/>
        <item h="1" x="213"/>
        <item h="1" x="165"/>
        <item h="1" x="167"/>
        <item h="1" x="188"/>
        <item h="1" x="190"/>
        <item h="1" x="169"/>
        <item h="1" x="172"/>
        <item h="1" x="193"/>
        <item h="1" x="196"/>
        <item h="1" x="219"/>
        <item h="1" x="199"/>
        <item h="1" x="202"/>
        <item h="1" x="222"/>
        <item h="1" x="225"/>
        <item h="1" x="204"/>
        <item h="1" x="206"/>
        <item h="1" x="209"/>
        <item h="1" x="178"/>
        <item h="1" x="175"/>
        <item h="1" x="211"/>
        <item h="1" x="176"/>
        <item h="1" x="181"/>
        <item h="1" x="214"/>
        <item h="1" x="184"/>
        <item h="1" x="231"/>
        <item h="1" x="228"/>
        <item h="1" x="217"/>
        <item h="1" x="234"/>
        <item h="1" x="186"/>
        <item h="1" x="220"/>
        <item h="1" x="189"/>
        <item h="1" x="226"/>
        <item h="1" x="223"/>
        <item h="1" x="237"/>
        <item h="1" x="191"/>
        <item h="1" x="194"/>
        <item h="1" x="197"/>
        <item h="1" x="229"/>
        <item h="1" x="232"/>
        <item h="1" x="240"/>
        <item h="1" x="200"/>
        <item h="1" x="203"/>
        <item h="1" x="205"/>
        <item h="1" x="235"/>
        <item h="1" x="207"/>
        <item h="1" x="210"/>
        <item h="1" x="246"/>
        <item h="1" x="212"/>
        <item h="1" x="238"/>
        <item h="1" x="218"/>
        <item h="1" x="224"/>
        <item h="1" x="241"/>
        <item h="1" x="221"/>
        <item h="1" x="216"/>
        <item h="1" x="227"/>
        <item h="1" x="251"/>
        <item h="1" x="230"/>
        <item h="1" x="247"/>
        <item h="1" x="233"/>
        <item h="1" x="249"/>
        <item h="1" x="244"/>
        <item h="1" x="257"/>
        <item h="1" x="236"/>
        <item h="1" x="252"/>
        <item h="1" x="254"/>
        <item h="1" x="239"/>
        <item h="1" x="262"/>
        <item h="1" x="242"/>
        <item h="1" x="265"/>
        <item h="1" x="258"/>
        <item h="1" x="243"/>
        <item h="1" x="245"/>
        <item h="1" x="260"/>
        <item h="1" x="248"/>
        <item h="1" x="268"/>
        <item h="1" x="250"/>
        <item h="1" x="263"/>
        <item h="1" x="266"/>
        <item h="1" x="271"/>
        <item h="1" x="253"/>
        <item h="1" x="255"/>
        <item h="1" x="269"/>
        <item h="1" x="256"/>
        <item h="1" x="276"/>
        <item h="1" x="272"/>
        <item h="1" x="259"/>
        <item h="1" x="279"/>
        <item h="1" x="261"/>
        <item h="1" x="274"/>
        <item h="1" x="264"/>
        <item h="1" x="277"/>
        <item h="1" x="280"/>
        <item h="1" x="267"/>
        <item h="1" x="287"/>
        <item h="1" x="282"/>
        <item h="1" x="290"/>
        <item h="1" x="270"/>
        <item h="1" x="273"/>
        <item h="1" x="293"/>
        <item h="1" x="275"/>
        <item h="1" x="285"/>
        <item h="1" x="296"/>
        <item h="1" x="288"/>
        <item h="1" x="278"/>
        <item h="1" x="299"/>
        <item h="1" x="291"/>
        <item h="1" x="302"/>
        <item h="1" x="281"/>
        <item h="1" x="294"/>
        <item h="1" x="283"/>
        <item h="1" x="297"/>
        <item h="1" x="284"/>
        <item h="1" x="300"/>
        <item h="1" x="286"/>
        <item h="1" x="289"/>
        <item h="1" x="292"/>
        <item h="1" x="295"/>
        <item h="1" x="298"/>
        <item h="1" x="301"/>
        <item x="215"/>
        <item t="default"/>
      </items>
    </pivotField>
    <pivotField showAll="0"/>
    <pivotField showAll="0"/>
    <pivotField showAll="0"/>
    <pivotField dataField="1" showAll="0"/>
  </pivotFields>
  <rowFields count="1">
    <field x="25"/>
  </rowFields>
  <rowItems count="2">
    <i>
      <x v="302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6D711-0EC6-44C9-AAF5-FEDFE5AB3EC7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LOTHING &amp; FOOTWEAR">
  <location ref="CS9:CU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showAll="0"/>
    <pivotField axis="axisRow" showAll="0">
      <items count="304">
        <item h="1" x="1"/>
        <item h="1" x="2"/>
        <item h="1" x="0"/>
        <item h="1" x="4"/>
        <item h="1" x="3"/>
        <item h="1" x="6"/>
        <item h="1" x="5"/>
        <item h="1" x="8"/>
        <item h="1" x="9"/>
        <item h="1" x="7"/>
        <item h="1" x="11"/>
        <item h="1" x="12"/>
        <item h="1" x="10"/>
        <item h="1" x="14"/>
        <item h="1" x="15"/>
        <item h="1" x="13"/>
        <item h="1" x="17"/>
        <item h="1" x="19"/>
        <item h="1" x="16"/>
        <item h="1" x="20"/>
        <item h="1" x="18"/>
        <item h="1" x="22"/>
        <item h="1" x="24"/>
        <item h="1" x="21"/>
        <item h="1" x="25"/>
        <item h="1" x="27"/>
        <item h="1" x="23"/>
        <item h="1" x="30"/>
        <item h="1" x="28"/>
        <item h="1" x="33"/>
        <item h="1" x="26"/>
        <item h="1" x="36"/>
        <item h="1" x="31"/>
        <item h="1" x="39"/>
        <item h="1" x="34"/>
        <item h="1" x="29"/>
        <item h="1" x="42"/>
        <item h="1" x="37"/>
        <item h="1" x="32"/>
        <item h="1" x="40"/>
        <item h="1" x="35"/>
        <item h="1" x="43"/>
        <item h="1" x="38"/>
        <item h="1" x="49"/>
        <item h="1" x="45"/>
        <item h="1" x="41"/>
        <item h="1" x="52"/>
        <item h="1" x="47"/>
        <item h="1" x="55"/>
        <item h="1" x="44"/>
        <item h="1" x="58"/>
        <item h="1" x="50"/>
        <item h="1" x="46"/>
        <item h="1" x="61"/>
        <item h="1" x="53"/>
        <item h="1" x="64"/>
        <item h="1" x="56"/>
        <item h="1" x="67"/>
        <item h="1" x="48"/>
        <item h="1" x="70"/>
        <item h="1" x="51"/>
        <item h="1" x="72"/>
        <item h="1" x="59"/>
        <item h="1" x="54"/>
        <item h="1" x="62"/>
        <item h="1" x="65"/>
        <item h="1" x="57"/>
        <item h="1" x="68"/>
        <item h="1" x="81"/>
        <item h="1" x="60"/>
        <item h="1" x="86"/>
        <item h="1" x="63"/>
        <item h="1" x="89"/>
        <item h="1" x="73"/>
        <item h="1" x="66"/>
        <item h="1" x="75"/>
        <item h="1" x="92"/>
        <item h="1" x="95"/>
        <item h="1" x="77"/>
        <item h="1" x="97"/>
        <item h="1" x="69"/>
        <item h="1" x="100"/>
        <item h="1" x="71"/>
        <item h="1" x="79"/>
        <item h="1" x="105"/>
        <item h="1" x="74"/>
        <item h="1" x="82"/>
        <item h="1" x="108"/>
        <item h="1" x="84"/>
        <item h="1" x="76"/>
        <item h="1" x="113"/>
        <item h="1" x="87"/>
        <item h="1" x="116"/>
        <item h="1" x="119"/>
        <item h="1" x="90"/>
        <item h="1" x="78"/>
        <item h="1" x="80"/>
        <item h="1" x="123"/>
        <item h="1" x="93"/>
        <item h="1" x="126"/>
        <item h="1" x="83"/>
        <item h="1" x="130"/>
        <item h="1" x="98"/>
        <item h="1" x="133"/>
        <item h="1" x="85"/>
        <item h="1" x="136"/>
        <item h="1" x="101"/>
        <item h="1" x="143"/>
        <item h="1" x="103"/>
        <item h="1" x="88"/>
        <item h="1" x="106"/>
        <item h="1" x="109"/>
        <item h="1" x="91"/>
        <item h="1" x="94"/>
        <item h="1" x="111"/>
        <item h="1" x="96"/>
        <item h="1" x="114"/>
        <item h="1" x="117"/>
        <item h="1" x="99"/>
        <item h="1" x="150"/>
        <item h="1" x="102"/>
        <item h="1" x="152"/>
        <item h="1" x="104"/>
        <item h="1" x="121"/>
        <item h="1" x="156"/>
        <item h="1" x="107"/>
        <item h="1" x="124"/>
        <item h="1" x="159"/>
        <item h="1" x="127"/>
        <item h="1" x="110"/>
        <item h="1" x="131"/>
        <item h="1" x="162"/>
        <item h="1" x="134"/>
        <item h="1" x="112"/>
        <item h="1" x="137"/>
        <item h="1" x="115"/>
        <item h="1" x="139"/>
        <item h="1" x="167"/>
        <item h="1" x="141"/>
        <item h="1" x="118"/>
        <item h="1" x="169"/>
        <item h="1" x="144"/>
        <item h="1" x="120"/>
        <item h="1" x="173"/>
        <item h="1" x="122"/>
        <item h="1" x="146"/>
        <item h="1" x="125"/>
        <item h="1" x="128"/>
        <item h="1" x="129"/>
        <item h="1" x="177"/>
        <item h="1" x="132"/>
        <item h="1" x="180"/>
        <item h="1" x="182"/>
        <item h="1" x="135"/>
        <item h="1" x="138"/>
        <item h="1" x="153"/>
        <item h="1" x="185"/>
        <item h="1" x="140"/>
        <item h="1" x="186"/>
        <item h="1" x="157"/>
        <item h="1" x="189"/>
        <item h="1" x="192"/>
        <item h="1" x="160"/>
        <item h="1" x="195"/>
        <item h="1" x="142"/>
        <item h="1" x="196"/>
        <item h="1" x="163"/>
        <item h="1" x="199"/>
        <item h="1" x="145"/>
        <item h="1" x="202"/>
        <item h="1" x="165"/>
        <item h="1" x="205"/>
        <item h="1" x="147"/>
        <item h="1" x="170"/>
        <item h="1" x="172"/>
        <item h="1" x="148"/>
        <item h="1" x="181"/>
        <item h="1" x="174"/>
        <item h="1" x="178"/>
        <item h="1" x="175"/>
        <item h="1" x="151"/>
        <item h="1" x="149"/>
        <item h="1" x="187"/>
        <item h="1" x="154"/>
        <item h="1" x="190"/>
        <item h="1" x="155"/>
        <item h="1" x="193"/>
        <item h="1" x="216"/>
        <item h="1" x="197"/>
        <item h="1" x="158"/>
        <item h="1" x="200"/>
        <item h="1" x="220"/>
        <item h="1" x="203"/>
        <item h="1" x="161"/>
        <item h="1" x="206"/>
        <item h="1" x="208"/>
        <item h="1" x="223"/>
        <item h="1" x="164"/>
        <item h="1" x="179"/>
        <item h="1" x="183"/>
        <item h="1" x="226"/>
        <item h="1" x="166"/>
        <item h="1" x="168"/>
        <item h="1" x="184"/>
        <item h="1" x="176"/>
        <item h="1" x="188"/>
        <item h="1" x="194"/>
        <item h="1" x="191"/>
        <item h="1" x="171"/>
        <item h="1" x="212"/>
        <item h="1" x="198"/>
        <item h="1" x="214"/>
        <item h="1" x="229"/>
        <item h="1" x="201"/>
        <item h="1" x="217"/>
        <item h="1" x="204"/>
        <item h="1" x="207"/>
        <item h="1" x="209"/>
        <item h="1" x="232"/>
        <item h="1" x="221"/>
        <item h="1" x="235"/>
        <item h="1" x="224"/>
        <item h="1" x="211"/>
        <item h="1" x="227"/>
        <item h="1" x="213"/>
        <item h="1" x="215"/>
        <item h="1" x="240"/>
        <item h="1" x="218"/>
        <item h="1" x="219"/>
        <item h="1" x="230"/>
        <item h="1" x="222"/>
        <item h="1" x="233"/>
        <item h="1" x="225"/>
        <item h="1" x="236"/>
        <item h="1" x="247"/>
        <item h="1" x="250"/>
        <item h="1" x="228"/>
        <item h="1" x="231"/>
        <item h="1" x="253"/>
        <item h="1" x="234"/>
        <item h="1" x="238"/>
        <item h="1" x="241"/>
        <item h="1" x="243"/>
        <item h="1" x="258"/>
        <item h="1" x="245"/>
        <item h="1" x="248"/>
        <item h="1" x="261"/>
        <item h="1" x="251"/>
        <item h="1" x="237"/>
        <item h="1" x="239"/>
        <item h="1" x="264"/>
        <item h="1" x="242"/>
        <item h="1" x="254"/>
        <item h="1" x="244"/>
        <item h="1" x="256"/>
        <item h="1" x="246"/>
        <item h="1" x="269"/>
        <item h="1" x="249"/>
        <item h="1" x="259"/>
        <item h="1" x="272"/>
        <item h="1" x="262"/>
        <item h="1" x="252"/>
        <item h="1" x="275"/>
        <item h="1" x="265"/>
        <item h="1" x="255"/>
        <item h="1" x="278"/>
        <item h="1" x="257"/>
        <item h="1" x="267"/>
        <item h="1" x="281"/>
        <item h="1" x="284"/>
        <item h="1" x="260"/>
        <item h="1" x="270"/>
        <item h="1" x="287"/>
        <item h="1" x="263"/>
        <item h="1" x="290"/>
        <item h="1" x="273"/>
        <item h="1" x="292"/>
        <item h="1" x="266"/>
        <item h="1" x="276"/>
        <item h="1" x="295"/>
        <item h="1" x="279"/>
        <item h="1" x="298"/>
        <item h="1" x="268"/>
        <item h="1" x="301"/>
        <item h="1" x="282"/>
        <item h="1" x="271"/>
        <item h="1" x="285"/>
        <item h="1" x="274"/>
        <item h="1" x="288"/>
        <item h="1" x="277"/>
        <item h="1" x="293"/>
        <item h="1" x="280"/>
        <item h="1" x="296"/>
        <item h="1" x="299"/>
        <item h="1" x="283"/>
        <item h="1" x="302"/>
        <item h="1" x="286"/>
        <item h="1" x="289"/>
        <item h="1" x="291"/>
        <item h="1" x="294"/>
        <item h="1" x="297"/>
        <item h="1" x="300"/>
        <item x="2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9"/>
  </rowFields>
  <rowItems count="2">
    <i>
      <x v="302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AD7CA-454D-4E22-A781-406C81BD6A11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E MEALS, SNACKS, SWEETS ">
  <location ref="BT9:BV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8">
        <item h="1" x="0"/>
        <item h="1" x="2"/>
        <item h="1" x="3"/>
        <item h="1" x="1"/>
        <item h="1" x="6"/>
        <item h="1" x="5"/>
        <item h="1" x="9"/>
        <item h="1" x="8"/>
        <item h="1" x="4"/>
        <item h="1" x="11"/>
        <item h="1" x="7"/>
        <item h="1" x="12"/>
        <item h="1" x="14"/>
        <item h="1" x="10"/>
        <item h="1" x="15"/>
        <item h="1" x="13"/>
        <item h="1" x="17"/>
        <item h="1" x="18"/>
        <item h="1" x="16"/>
        <item h="1" x="20"/>
        <item h="1" x="19"/>
        <item h="1" x="22"/>
        <item h="1" x="23"/>
        <item h="1" x="21"/>
        <item h="1" x="25"/>
        <item h="1" x="26"/>
        <item h="1" x="24"/>
        <item h="1" x="27"/>
        <item h="1" x="29"/>
        <item h="1" x="30"/>
        <item h="1" x="28"/>
        <item h="1" x="33"/>
        <item h="1" x="32"/>
        <item h="1" x="35"/>
        <item h="1" x="31"/>
        <item h="1" x="38"/>
        <item h="1" x="41"/>
        <item h="1" x="37"/>
        <item h="1" x="34"/>
        <item h="1" x="44"/>
        <item h="1" x="40"/>
        <item h="1" x="43"/>
        <item h="1" x="36"/>
        <item h="1" x="47"/>
        <item h="1" x="46"/>
        <item h="1" x="39"/>
        <item h="1" x="50"/>
        <item h="1" x="42"/>
        <item h="1" x="49"/>
        <item h="1" x="45"/>
        <item h="1" x="52"/>
        <item h="1" x="48"/>
        <item h="1" x="55"/>
        <item h="1" x="54"/>
        <item h="1" x="58"/>
        <item h="1" x="51"/>
        <item h="1" x="57"/>
        <item h="1" x="60"/>
        <item h="1" x="53"/>
        <item h="1" x="63"/>
        <item h="1" x="56"/>
        <item h="1" x="62"/>
        <item h="1" x="59"/>
        <item h="1" x="65"/>
        <item h="1" x="67"/>
        <item h="1" x="68"/>
        <item h="1" x="61"/>
        <item h="1" x="64"/>
        <item h="1" x="70"/>
        <item h="1" x="66"/>
        <item h="1" x="72"/>
        <item h="1" x="69"/>
        <item h="1" x="73"/>
        <item h="1" x="75"/>
        <item h="1" x="71"/>
        <item h="1" x="74"/>
        <item h="1" x="76"/>
        <item h="1" x="77"/>
        <item h="1" x="79"/>
        <item h="1" x="80"/>
        <item h="1" x="82"/>
        <item h="1" x="78"/>
        <item h="1" x="83"/>
        <item h="1" x="81"/>
        <item h="1" x="85"/>
        <item h="1" x="87"/>
        <item h="1" x="84"/>
        <item h="1" x="86"/>
        <item h="1" x="89"/>
        <item h="1" x="90"/>
        <item h="1" x="88"/>
        <item h="1" x="92"/>
        <item h="1" x="93"/>
        <item h="1" x="91"/>
        <item h="1" x="95"/>
        <item h="1" x="94"/>
        <item h="1" x="99"/>
        <item h="1" x="97"/>
        <item h="1" x="102"/>
        <item h="1" x="100"/>
        <item h="1" x="96"/>
        <item h="1" x="103"/>
        <item h="1" x="98"/>
        <item h="1" x="105"/>
        <item h="1" x="108"/>
        <item h="1" x="101"/>
        <item h="1" x="104"/>
        <item h="1" x="111"/>
        <item h="1" x="109"/>
        <item h="1" x="106"/>
        <item h="1" x="112"/>
        <item h="1" x="107"/>
        <item h="1" x="114"/>
        <item h="1" x="118"/>
        <item h="1" x="110"/>
        <item h="1" x="116"/>
        <item h="1" x="121"/>
        <item h="1" x="113"/>
        <item h="1" x="124"/>
        <item h="1" x="119"/>
        <item h="1" x="115"/>
        <item h="1" x="127"/>
        <item h="1" x="122"/>
        <item h="1" x="130"/>
        <item h="1" x="125"/>
        <item h="1" x="117"/>
        <item h="1" x="135"/>
        <item h="1" x="128"/>
        <item h="1" x="138"/>
        <item h="1" x="120"/>
        <item h="1" x="131"/>
        <item h="1" x="123"/>
        <item h="1" x="143"/>
        <item h="1" x="126"/>
        <item h="1" x="133"/>
        <item h="1" x="136"/>
        <item h="1" x="129"/>
        <item h="1" x="139"/>
        <item h="1" x="141"/>
        <item h="1" x="147"/>
        <item h="1" x="132"/>
        <item h="1" x="134"/>
        <item h="1" x="137"/>
        <item h="1" x="152"/>
        <item h="1" x="154"/>
        <item h="1" x="140"/>
        <item h="1" x="145"/>
        <item h="1" x="159"/>
        <item h="1" x="148"/>
        <item h="1" x="162"/>
        <item h="1" x="142"/>
        <item h="1" x="150"/>
        <item h="1" x="165"/>
        <item h="1" x="144"/>
        <item h="1" x="153"/>
        <item h="1" x="155"/>
        <item h="1" x="146"/>
        <item h="1" x="169"/>
        <item h="1" x="157"/>
        <item h="1" x="160"/>
        <item h="1" x="149"/>
        <item h="1" x="163"/>
        <item h="1" x="166"/>
        <item h="1" x="174"/>
        <item h="1" x="151"/>
        <item h="1" x="158"/>
        <item h="1" x="156"/>
        <item h="1" x="175"/>
        <item h="1" x="170"/>
        <item h="1" x="178"/>
        <item h="1" x="161"/>
        <item h="1" x="180"/>
        <item h="1" x="172"/>
        <item h="1" x="183"/>
        <item h="1" x="185"/>
        <item h="1" x="164"/>
        <item h="1" x="188"/>
        <item h="1" x="167"/>
        <item h="1" x="176"/>
        <item h="1" x="181"/>
        <item h="1" x="168"/>
        <item h="1" x="186"/>
        <item h="1" x="191"/>
        <item h="1" x="171"/>
        <item h="1" x="189"/>
        <item h="1" x="193"/>
        <item h="1" x="182"/>
        <item h="1" x="173"/>
        <item h="1" x="179"/>
        <item h="1" x="177"/>
        <item h="1" x="184"/>
        <item h="1" x="187"/>
        <item h="1" x="190"/>
        <item h="1" x="192"/>
        <item h="1" x="196"/>
        <item h="1" x="194"/>
        <item h="1" x="198"/>
        <item h="1" x="195"/>
        <item h="1" x="197"/>
        <item h="1" x="200"/>
        <item h="1" x="199"/>
        <item h="1" x="202"/>
        <item h="1" x="201"/>
        <item h="1" x="204"/>
        <item h="1" x="205"/>
        <item h="1" x="203"/>
        <item h="1" x="207"/>
        <item h="1" x="208"/>
        <item h="1" x="206"/>
        <item h="1" x="210"/>
        <item h="1" x="209"/>
        <item h="1" x="214"/>
        <item h="1" x="217"/>
        <item h="1" x="213"/>
        <item h="1" x="212"/>
        <item h="1" x="220"/>
        <item h="1" x="216"/>
        <item h="1" x="223"/>
        <item h="1" x="219"/>
        <item h="1" x="222"/>
        <item h="1" x="215"/>
        <item h="1" x="226"/>
        <item h="1" x="225"/>
        <item h="1" x="228"/>
        <item h="1" x="218"/>
        <item h="1" x="221"/>
        <item h="1" x="224"/>
        <item h="1" x="230"/>
        <item h="1" x="231"/>
        <item h="1" x="227"/>
        <item h="1" x="234"/>
        <item h="1" x="237"/>
        <item h="1" x="229"/>
        <item h="1" x="233"/>
        <item h="1" x="236"/>
        <item h="1" x="239"/>
        <item h="1" x="232"/>
        <item h="1" x="240"/>
        <item h="1" x="235"/>
        <item h="1" x="242"/>
        <item h="1" x="246"/>
        <item h="1" x="241"/>
        <item h="1" x="238"/>
        <item h="1" x="243"/>
        <item h="1" x="249"/>
        <item h="1" x="248"/>
        <item h="1" x="245"/>
        <item h="1" x="252"/>
        <item h="1" x="244"/>
        <item h="1" x="247"/>
        <item h="1" x="253"/>
        <item h="1" x="251"/>
        <item h="1" x="256"/>
        <item h="1" x="255"/>
        <item h="1" x="250"/>
        <item h="1" x="258"/>
        <item h="1" x="261"/>
        <item h="1" x="254"/>
        <item h="1" x="264"/>
        <item h="1" x="260"/>
        <item h="1" x="257"/>
        <item h="1" x="263"/>
        <item h="1" x="267"/>
        <item h="1" x="266"/>
        <item h="1" x="259"/>
        <item h="1" x="270"/>
        <item h="1" x="262"/>
        <item h="1" x="269"/>
        <item h="1" x="265"/>
        <item h="1" x="273"/>
        <item h="1" x="272"/>
        <item h="1" x="268"/>
        <item h="1" x="276"/>
        <item h="1" x="275"/>
        <item h="1" x="279"/>
        <item h="1" x="271"/>
        <item h="1" x="278"/>
        <item h="1" x="282"/>
        <item h="1" x="284"/>
        <item h="1" x="274"/>
        <item h="1" x="281"/>
        <item h="1" x="287"/>
        <item h="1" x="277"/>
        <item h="1" x="290"/>
        <item h="1" x="286"/>
        <item h="1" x="280"/>
        <item h="1" x="289"/>
        <item h="1" x="295"/>
        <item h="1" x="283"/>
        <item h="1" x="292"/>
        <item h="1" x="298"/>
        <item h="1" x="294"/>
        <item h="1" x="285"/>
        <item h="1" x="301"/>
        <item h="1" x="304"/>
        <item h="1" x="297"/>
        <item h="1" x="288"/>
        <item h="1" x="291"/>
        <item h="1" x="300"/>
        <item h="1" x="293"/>
        <item h="1" x="303"/>
        <item h="1" x="306"/>
        <item h="1" x="296"/>
        <item h="1" x="299"/>
        <item h="1" x="302"/>
        <item h="1" x="305"/>
        <item x="2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4"/>
  </rowFields>
  <rowItems count="2">
    <i>
      <x v="306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C1915-13AA-43A2-9EEC-CB9E12A374D4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EAT AND FISH">
  <location ref="W9:Y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axis="axisRow" showAll="0">
      <items count="292">
        <item h="1" x="0"/>
        <item h="1" x="2"/>
        <item h="1" x="3"/>
        <item h="1" x="6"/>
        <item h="1" x="1"/>
        <item h="1" x="9"/>
        <item h="1" x="8"/>
        <item h="1" x="12"/>
        <item h="1" x="5"/>
        <item h="1" x="11"/>
        <item h="1" x="14"/>
        <item h="1" x="7"/>
        <item h="1" x="15"/>
        <item h="1" x="4"/>
        <item h="1" x="10"/>
        <item h="1" x="13"/>
        <item h="1" x="17"/>
        <item h="1" x="20"/>
        <item h="1" x="23"/>
        <item h="1" x="28"/>
        <item h="1" x="27"/>
        <item h="1" x="19"/>
        <item h="1" x="29"/>
        <item h="1" x="25"/>
        <item h="1" x="30"/>
        <item h="1" x="22"/>
        <item h="1" x="33"/>
        <item h="1" x="26"/>
        <item h="1" x="32"/>
        <item h="1" x="36"/>
        <item h="1" x="24"/>
        <item h="1" x="18"/>
        <item h="1" x="35"/>
        <item h="1" x="38"/>
        <item h="1" x="16"/>
        <item h="1" x="39"/>
        <item h="1" x="21"/>
        <item h="1" x="34"/>
        <item h="1" x="41"/>
        <item h="1" x="37"/>
        <item h="1" x="31"/>
        <item h="1" x="50"/>
        <item h="1" x="44"/>
        <item h="1" x="55"/>
        <item h="1" x="47"/>
        <item h="1" x="43"/>
        <item h="1" x="59"/>
        <item h="1" x="52"/>
        <item h="1" x="57"/>
        <item h="1" x="54"/>
        <item h="1" x="46"/>
        <item h="1" x="40"/>
        <item h="1" x="49"/>
        <item h="1" x="58"/>
        <item h="1" x="62"/>
        <item h="1" x="51"/>
        <item h="1" x="60"/>
        <item h="1" x="56"/>
        <item h="1" x="42"/>
        <item h="1" x="53"/>
        <item h="1" x="45"/>
        <item h="1" x="61"/>
        <item h="1" x="63"/>
        <item h="1" x="65"/>
        <item h="1" x="48"/>
        <item h="1" x="67"/>
        <item h="1" x="64"/>
        <item h="1" x="79"/>
        <item h="1" x="78"/>
        <item h="1" x="66"/>
        <item h="1" x="80"/>
        <item h="1" x="82"/>
        <item h="1" x="68"/>
        <item h="1" x="81"/>
        <item h="1" x="77"/>
        <item h="1" x="74"/>
        <item h="1" x="76"/>
        <item h="1" x="71"/>
        <item h="1" x="75"/>
        <item h="1" x="70"/>
        <item h="1" x="73"/>
        <item h="1" x="83"/>
        <item h="1" x="86"/>
        <item h="1" x="85"/>
        <item h="1" x="88"/>
        <item h="1" x="72"/>
        <item h="1" x="69"/>
        <item h="1" x="87"/>
        <item h="1" x="90"/>
        <item h="1" x="84"/>
        <item h="1" x="89"/>
        <item h="1" x="92"/>
        <item h="1" x="113"/>
        <item h="1" x="110"/>
        <item h="1" x="93"/>
        <item h="1" x="107"/>
        <item h="1" x="105"/>
        <item h="1" x="112"/>
        <item h="1" x="109"/>
        <item h="1" x="106"/>
        <item h="1" x="104"/>
        <item h="1" x="115"/>
        <item h="1" x="108"/>
        <item h="1" x="111"/>
        <item h="1" x="96"/>
        <item h="1" x="119"/>
        <item h="1" x="102"/>
        <item h="1" x="114"/>
        <item h="1" x="118"/>
        <item h="1" x="95"/>
        <item h="1" x="91"/>
        <item h="1" x="117"/>
        <item h="1" x="99"/>
        <item h="1" x="116"/>
        <item h="1" x="103"/>
        <item h="1" x="98"/>
        <item h="1" x="120"/>
        <item h="1" x="101"/>
        <item h="1" x="122"/>
        <item h="1" x="133"/>
        <item h="1" x="130"/>
        <item h="1" x="94"/>
        <item h="1" x="135"/>
        <item h="1" x="132"/>
        <item h="1" x="136"/>
        <item h="1" x="137"/>
        <item h="1" x="134"/>
        <item h="1" x="131"/>
        <item h="1" x="128"/>
        <item h="1" x="138"/>
        <item h="1" x="129"/>
        <item h="1" x="140"/>
        <item h="1" x="142"/>
        <item h="1" x="123"/>
        <item h="1" x="141"/>
        <item h="1" x="97"/>
        <item h="1" x="121"/>
        <item h="1" x="100"/>
        <item h="1" x="144"/>
        <item h="1" x="139"/>
        <item h="1" x="143"/>
        <item h="1" x="158"/>
        <item h="1" x="125"/>
        <item h="1" x="127"/>
        <item h="1" x="156"/>
        <item h="1" x="161"/>
        <item h="1" x="153"/>
        <item h="1" x="146"/>
        <item h="1" x="155"/>
        <item h="1" x="157"/>
        <item h="1" x="164"/>
        <item h="1" x="154"/>
        <item h="1" x="147"/>
        <item h="1" x="145"/>
        <item h="1" x="126"/>
        <item h="1" x="150"/>
        <item h="1" x="124"/>
        <item h="1" x="152"/>
        <item h="1" x="151"/>
        <item h="1" x="162"/>
        <item h="1" x="149"/>
        <item h="1" x="167"/>
        <item h="1" x="159"/>
        <item h="1" x="148"/>
        <item h="1" x="170"/>
        <item h="1" x="165"/>
        <item h="1" x="160"/>
        <item h="1" x="173"/>
        <item h="1" x="168"/>
        <item h="1" x="163"/>
        <item h="1" x="171"/>
        <item h="1" x="166"/>
        <item h="1" x="169"/>
        <item h="1" x="172"/>
        <item h="1" x="175"/>
        <item h="1" x="184"/>
        <item h="1" x="176"/>
        <item h="1" x="186"/>
        <item h="1" x="174"/>
        <item h="1" x="178"/>
        <item h="1" x="189"/>
        <item h="1" x="181"/>
        <item h="1" x="185"/>
        <item h="1" x="187"/>
        <item h="1" x="190"/>
        <item h="1" x="188"/>
        <item h="1" x="183"/>
        <item h="1" x="179"/>
        <item h="1" x="192"/>
        <item h="1" x="182"/>
        <item h="1" x="193"/>
        <item h="1" x="177"/>
        <item h="1" x="191"/>
        <item h="1" x="180"/>
        <item h="1" x="195"/>
        <item h="1" x="196"/>
        <item h="1" x="194"/>
        <item h="1" x="201"/>
        <item h="1" x="202"/>
        <item h="1" x="197"/>
        <item h="1" x="199"/>
        <item h="1" x="200"/>
        <item h="1" x="198"/>
        <item h="1" x="210"/>
        <item h="1" x="224"/>
        <item h="1" x="213"/>
        <item h="1" x="226"/>
        <item h="1" x="212"/>
        <item h="1" x="207"/>
        <item h="1" x="221"/>
        <item h="1" x="219"/>
        <item h="1" x="216"/>
        <item h="1" x="215"/>
        <item h="1" x="227"/>
        <item h="1" x="223"/>
        <item h="1" x="204"/>
        <item h="1" x="209"/>
        <item h="1" x="218"/>
        <item h="1" x="225"/>
        <item h="1" x="229"/>
        <item h="1" x="206"/>
        <item h="1" x="211"/>
        <item h="1" x="214"/>
        <item h="1" x="222"/>
        <item h="1" x="217"/>
        <item h="1" x="220"/>
        <item h="1" x="252"/>
        <item h="1" x="205"/>
        <item h="1" x="228"/>
        <item h="1" x="208"/>
        <item h="1" x="231"/>
        <item h="1" x="254"/>
        <item h="1" x="232"/>
        <item h="1" x="253"/>
        <item h="1" x="251"/>
        <item h="1" x="247"/>
        <item h="1" x="235"/>
        <item h="1" x="234"/>
        <item h="1" x="256"/>
        <item h="1" x="249"/>
        <item h="1" x="237"/>
        <item h="1" x="244"/>
        <item h="1" x="250"/>
        <item h="1" x="241"/>
        <item h="1" x="230"/>
        <item h="1" x="243"/>
        <item h="1" x="271"/>
        <item h="1" x="233"/>
        <item h="1" x="238"/>
        <item h="1" x="246"/>
        <item h="1" x="248"/>
        <item h="1" x="255"/>
        <item h="1" x="236"/>
        <item h="1" x="272"/>
        <item h="1" x="273"/>
        <item h="1" x="240"/>
        <item h="1" x="281"/>
        <item h="1" x="278"/>
        <item h="1" x="242"/>
        <item h="1" x="287"/>
        <item h="1" x="257"/>
        <item h="1" x="284"/>
        <item h="1" x="245"/>
        <item h="1" x="276"/>
        <item h="1" x="283"/>
        <item h="1" x="275"/>
        <item h="1" x="288"/>
        <item h="1" x="280"/>
        <item h="1" x="260"/>
        <item h="1" x="259"/>
        <item h="1" x="268"/>
        <item h="1" x="239"/>
        <item h="1" x="289"/>
        <item h="1" x="261"/>
        <item h="1" x="286"/>
        <item h="1" x="282"/>
        <item h="1" x="270"/>
        <item h="1" x="279"/>
        <item h="1" x="274"/>
        <item h="1" x="290"/>
        <item h="1" x="262"/>
        <item h="1" x="277"/>
        <item h="1" x="285"/>
        <item h="1" x="258"/>
        <item h="1" x="264"/>
        <item h="1" x="269"/>
        <item h="1" x="265"/>
        <item h="1" x="267"/>
        <item h="1" x="263"/>
        <item h="1" x="266"/>
        <item x="2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">
    <i>
      <x v="290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F8BC0-6199-400F-ABBD-CD52D7DCDC64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ILK &amp; P">
  <location ref="AG9:AI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axis="axisRow" showAll="0">
      <items count="270">
        <item h="1" x="1"/>
        <item h="1" x="4"/>
        <item h="1" x="6"/>
        <item h="1" x="2"/>
        <item h="1" x="9"/>
        <item h="1" x="0"/>
        <item h="1" x="7"/>
        <item h="1" x="3"/>
        <item h="1" x="12"/>
        <item h="1" x="5"/>
        <item h="1" x="10"/>
        <item h="1" x="8"/>
        <item h="1" x="13"/>
        <item h="1" x="15"/>
        <item h="1" x="11"/>
        <item h="1" x="16"/>
        <item h="1" x="14"/>
        <item h="1" x="18"/>
        <item h="1" x="17"/>
        <item h="1" x="20"/>
        <item h="1" x="19"/>
        <item h="1" x="24"/>
        <item h="1" x="22"/>
        <item h="1" x="21"/>
        <item h="1" x="25"/>
        <item h="1" x="23"/>
        <item h="1" x="27"/>
        <item h="1" x="28"/>
        <item h="1" x="26"/>
        <item h="1" x="30"/>
        <item h="1" x="32"/>
        <item h="1" x="29"/>
        <item h="1" x="33"/>
        <item h="1" x="31"/>
        <item h="1" x="34"/>
        <item h="1" x="36"/>
        <item h="1" x="35"/>
        <item h="1" x="37"/>
        <item h="1" x="38"/>
        <item h="1" x="39"/>
        <item h="1" x="40"/>
        <item h="1" x="42"/>
        <item h="1" x="41"/>
        <item h="1" x="43"/>
        <item h="1" x="45"/>
        <item h="1" x="44"/>
        <item h="1" x="46"/>
        <item h="1" x="48"/>
        <item h="1" x="47"/>
        <item h="1" x="49"/>
        <item h="1" x="51"/>
        <item h="1" x="50"/>
        <item h="1" x="52"/>
        <item h="1" x="54"/>
        <item h="1" x="53"/>
        <item h="1" x="55"/>
        <item h="1" x="57"/>
        <item h="1" x="59"/>
        <item h="1" x="56"/>
        <item h="1" x="58"/>
        <item h="1" x="61"/>
        <item h="1" x="60"/>
        <item h="1" x="63"/>
        <item h="1" x="64"/>
        <item h="1" x="62"/>
        <item h="1" x="66"/>
        <item h="1" x="65"/>
        <item h="1" x="68"/>
        <item h="1" x="69"/>
        <item h="1" x="67"/>
        <item h="1" x="71"/>
        <item h="1" x="70"/>
        <item h="1" x="76"/>
        <item h="1" x="73"/>
        <item h="1" x="74"/>
        <item h="1" x="77"/>
        <item h="1" x="83"/>
        <item h="1" x="72"/>
        <item h="1" x="75"/>
        <item h="1" x="79"/>
        <item h="1" x="81"/>
        <item h="1" x="78"/>
        <item h="1" x="80"/>
        <item h="1" x="82"/>
        <item h="1" x="88"/>
        <item h="1" x="90"/>
        <item h="1" x="84"/>
        <item h="1" x="86"/>
        <item h="1" x="91"/>
        <item h="1" x="85"/>
        <item h="1" x="95"/>
        <item h="1" x="89"/>
        <item h="1" x="87"/>
        <item h="1" x="93"/>
        <item h="1" x="98"/>
        <item h="1" x="92"/>
        <item h="1" x="96"/>
        <item h="1" x="101"/>
        <item h="1" x="104"/>
        <item h="1" x="94"/>
        <item h="1" x="99"/>
        <item h="1" x="109"/>
        <item h="1" x="112"/>
        <item h="1" x="115"/>
        <item h="1" x="102"/>
        <item h="1" x="97"/>
        <item h="1" x="105"/>
        <item h="1" x="107"/>
        <item h="1" x="100"/>
        <item h="1" x="110"/>
        <item h="1" x="121"/>
        <item h="1" x="113"/>
        <item h="1" x="116"/>
        <item h="1" x="103"/>
        <item h="1" x="118"/>
        <item h="1" x="106"/>
        <item h="1" x="120"/>
        <item h="1" x="108"/>
        <item h="1" x="111"/>
        <item h="1" x="114"/>
        <item h="1" x="117"/>
        <item h="1" x="124"/>
        <item h="1" x="119"/>
        <item h="1" x="126"/>
        <item h="1" x="122"/>
        <item h="1" x="127"/>
        <item h="1" x="123"/>
        <item h="1" x="131"/>
        <item h="1" x="129"/>
        <item h="1" x="125"/>
        <item h="1" x="133"/>
        <item h="1" x="128"/>
        <item h="1" x="136"/>
        <item h="1" x="130"/>
        <item h="1" x="138"/>
        <item h="1" x="134"/>
        <item h="1" x="144"/>
        <item h="1" x="132"/>
        <item h="1" x="148"/>
        <item h="1" x="137"/>
        <item h="1" x="151"/>
        <item h="1" x="139"/>
        <item h="1" x="145"/>
        <item h="1" x="141"/>
        <item h="1" x="143"/>
        <item h="1" x="146"/>
        <item h="1" x="135"/>
        <item h="1" x="149"/>
        <item h="1" x="161"/>
        <item h="1" x="160"/>
        <item h="1" x="140"/>
        <item h="1" x="142"/>
        <item h="1" x="152"/>
        <item h="1" x="162"/>
        <item h="1" x="154"/>
        <item h="1" x="147"/>
        <item h="1" x="156"/>
        <item h="1" x="158"/>
        <item h="1" x="150"/>
        <item h="1" x="153"/>
        <item h="1" x="163"/>
        <item h="1" x="155"/>
        <item h="1" x="157"/>
        <item h="1" x="159"/>
        <item h="1" x="164"/>
        <item h="1" x="166"/>
        <item h="1" x="165"/>
        <item h="1" x="167"/>
        <item h="1" x="169"/>
        <item h="1" x="168"/>
        <item h="1" x="171"/>
        <item h="1" x="173"/>
        <item h="1" x="170"/>
        <item h="1" x="176"/>
        <item h="1" x="174"/>
        <item h="1" x="172"/>
        <item h="1" x="177"/>
        <item h="1" x="175"/>
        <item h="1" x="179"/>
        <item h="1" x="180"/>
        <item h="1" x="178"/>
        <item h="1" x="182"/>
        <item h="1" x="183"/>
        <item h="1" x="181"/>
        <item h="1" x="185"/>
        <item h="1" x="186"/>
        <item h="1" x="184"/>
        <item h="1" x="188"/>
        <item h="1" x="189"/>
        <item h="1" x="187"/>
        <item h="1" x="193"/>
        <item h="1" x="194"/>
        <item h="1" x="196"/>
        <item h="1" x="197"/>
        <item h="1" x="198"/>
        <item h="1" x="195"/>
        <item h="1" x="199"/>
        <item h="1" x="201"/>
        <item h="1" x="200"/>
        <item h="1" x="202"/>
        <item h="1" x="205"/>
        <item h="1" x="204"/>
        <item h="1" x="206"/>
        <item h="1" x="207"/>
        <item h="1" x="203"/>
        <item h="1" x="209"/>
        <item h="1" x="191"/>
        <item h="1" x="190"/>
        <item h="1" x="210"/>
        <item h="1" x="208"/>
        <item h="1" x="212"/>
        <item h="1" x="213"/>
        <item h="1" x="211"/>
        <item h="1" x="214"/>
        <item h="1" x="216"/>
        <item h="1" x="219"/>
        <item h="1" x="215"/>
        <item h="1" x="218"/>
        <item h="1" x="221"/>
        <item h="1" x="220"/>
        <item h="1" x="217"/>
        <item h="1" x="223"/>
        <item h="1" x="222"/>
        <item h="1" x="224"/>
        <item h="1" x="226"/>
        <item h="1" x="225"/>
        <item h="1" x="228"/>
        <item h="1" x="227"/>
        <item h="1" x="230"/>
        <item h="1" x="229"/>
        <item h="1" x="231"/>
        <item h="1" x="233"/>
        <item h="1" x="232"/>
        <item h="1" x="234"/>
        <item h="1" x="236"/>
        <item h="1" x="235"/>
        <item h="1" x="237"/>
        <item h="1" x="239"/>
        <item h="1" x="238"/>
        <item h="1" x="241"/>
        <item h="1" x="242"/>
        <item h="1" x="240"/>
        <item h="1" x="244"/>
        <item h="1" x="243"/>
        <item h="1" x="245"/>
        <item h="1" x="247"/>
        <item h="1" x="246"/>
        <item h="1" x="248"/>
        <item h="1" x="250"/>
        <item h="1" x="249"/>
        <item h="1" x="251"/>
        <item h="1" x="252"/>
        <item h="1" x="253"/>
        <item h="1" x="254"/>
        <item h="1" x="256"/>
        <item h="1" x="255"/>
        <item h="1" x="257"/>
        <item h="1" x="259"/>
        <item h="1" x="258"/>
        <item h="1" x="260"/>
        <item h="1" x="262"/>
        <item h="1" x="261"/>
        <item h="1" x="263"/>
        <item h="1" x="265"/>
        <item h="1" x="264"/>
        <item h="1" x="267"/>
        <item h="1" x="268"/>
        <item h="1" x="266"/>
        <item x="19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2">
    <i>
      <x v="268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39B45-E152-40A7-B36F-1508B0825B5D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UGAR &amp; CONF">
  <location ref="BF9:BH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06">
        <item h="1" x="66"/>
        <item h="1" x="63"/>
        <item h="1" x="69"/>
        <item h="1" x="72"/>
        <item h="1" x="61"/>
        <item h="1" x="70"/>
        <item h="1" x="67"/>
        <item h="1" x="59"/>
        <item h="1" x="64"/>
        <item h="1" x="56"/>
        <item h="1" x="73"/>
        <item h="1" x="68"/>
        <item h="1" x="76"/>
        <item h="1" x="65"/>
        <item h="1" x="54"/>
        <item h="1" x="75"/>
        <item h="1" x="71"/>
        <item h="1" x="62"/>
        <item h="1" x="74"/>
        <item h="1" x="51"/>
        <item h="1" x="60"/>
        <item h="1" x="33"/>
        <item h="1" x="57"/>
        <item h="1" x="48"/>
        <item h="1" x="36"/>
        <item h="1" x="78"/>
        <item h="1" x="31"/>
        <item h="1" x="55"/>
        <item h="1" x="79"/>
        <item h="1" x="58"/>
        <item h="1" x="77"/>
        <item h="1" x="45"/>
        <item h="1" x="52"/>
        <item h="1" x="28"/>
        <item h="1" x="80"/>
        <item h="1" x="82"/>
        <item h="1" x="53"/>
        <item h="1" x="49"/>
        <item h="1" x="81"/>
        <item h="1" x="34"/>
        <item h="1" x="25"/>
        <item h="1" x="37"/>
        <item h="1" x="43"/>
        <item h="1" x="50"/>
        <item h="1" x="22"/>
        <item h="1" x="38"/>
        <item h="1" x="83"/>
        <item h="1" x="47"/>
        <item h="1" x="46"/>
        <item h="1" x="20"/>
        <item h="1" x="84"/>
        <item h="1" x="19"/>
        <item h="1" x="32"/>
        <item h="1" x="35"/>
        <item h="1" x="17"/>
        <item h="1" x="14"/>
        <item h="1" x="29"/>
        <item h="1" x="30"/>
        <item h="1" x="11"/>
        <item h="1" x="8"/>
        <item h="1" x="44"/>
        <item h="1" x="26"/>
        <item h="1" x="6"/>
        <item h="1" x="23"/>
        <item h="1" x="39"/>
        <item h="1" x="27"/>
        <item h="1" x="12"/>
        <item h="1" x="15"/>
        <item h="1" x="18"/>
        <item h="1" x="9"/>
        <item h="1" x="24"/>
        <item h="1" x="10"/>
        <item h="1" x="4"/>
        <item h="1" x="21"/>
        <item h="1" x="42"/>
        <item h="1" x="13"/>
        <item h="1" x="7"/>
        <item h="1" x="16"/>
        <item h="1" x="41"/>
        <item h="1" x="40"/>
        <item h="1" x="5"/>
        <item h="1" x="1"/>
        <item h="1" x="147"/>
        <item h="1" x="3"/>
        <item h="1" x="2"/>
        <item h="1" x="86"/>
        <item h="1" x="0"/>
        <item h="1" x="87"/>
        <item h="1" x="161"/>
        <item h="1" x="150"/>
        <item h="1" x="89"/>
        <item h="1" x="90"/>
        <item h="1" x="162"/>
        <item h="1" x="85"/>
        <item h="1" x="163"/>
        <item h="1" x="148"/>
        <item h="1" x="92"/>
        <item h="1" x="93"/>
        <item h="1" x="160"/>
        <item h="1" x="144"/>
        <item h="1" x="165"/>
        <item h="1" x="159"/>
        <item h="1" x="88"/>
        <item h="1" x="164"/>
        <item h="1" x="95"/>
        <item h="1" x="157"/>
        <item h="1" x="166"/>
        <item h="1" x="146"/>
        <item h="1" x="156"/>
        <item h="1" x="91"/>
        <item h="1" x="96"/>
        <item h="1" x="183"/>
        <item h="1" x="154"/>
        <item h="1" x="149"/>
        <item h="1" x="158"/>
        <item h="1" x="172"/>
        <item h="1" x="167"/>
        <item h="1" x="155"/>
        <item h="1" x="98"/>
        <item h="1" x="99"/>
        <item h="1" x="169"/>
        <item h="1" x="94"/>
        <item h="1" x="102"/>
        <item h="1" x="152"/>
        <item h="1" x="170"/>
        <item h="1" x="145"/>
        <item h="1" x="101"/>
        <item h="1" x="185"/>
        <item h="1" x="168"/>
        <item h="1" x="104"/>
        <item h="1" x="141"/>
        <item h="1" x="151"/>
        <item h="1" x="107"/>
        <item h="1" x="186"/>
        <item h="1" x="97"/>
        <item h="1" x="153"/>
        <item h="1" x="108"/>
        <item h="1" x="180"/>
        <item h="1" x="171"/>
        <item h="1" x="100"/>
        <item h="1" x="143"/>
        <item h="1" x="178"/>
        <item h="1" x="103"/>
        <item h="1" x="106"/>
        <item h="1" x="105"/>
        <item h="1" x="182"/>
        <item h="1" x="184"/>
        <item h="1" x="142"/>
        <item h="1" x="110"/>
        <item h="1" x="175"/>
        <item h="1" x="177"/>
        <item h="1" x="176"/>
        <item h="1" x="112"/>
        <item h="1" x="140"/>
        <item h="1" x="181"/>
        <item h="1" x="109"/>
        <item h="1" x="115"/>
        <item h="1" x="139"/>
        <item h="1" x="114"/>
        <item h="1" x="179"/>
        <item h="1" x="194"/>
        <item h="1" x="117"/>
        <item h="1" x="118"/>
        <item h="1" x="138"/>
        <item h="1" x="121"/>
        <item h="1" x="195"/>
        <item h="1" x="196"/>
        <item h="1" x="198"/>
        <item h="1" x="189"/>
        <item h="1" x="120"/>
        <item h="1" x="111"/>
        <item h="1" x="123"/>
        <item h="1" x="188"/>
        <item h="1" x="173"/>
        <item h="1" x="197"/>
        <item h="1" x="124"/>
        <item h="1" x="199"/>
        <item h="1" x="113"/>
        <item h="1" x="187"/>
        <item h="1" x="126"/>
        <item h="1" x="192"/>
        <item h="1" x="137"/>
        <item h="1" x="116"/>
        <item h="1" x="122"/>
        <item h="1" x="119"/>
        <item h="1" x="201"/>
        <item h="1" x="128"/>
        <item h="1" x="193"/>
        <item h="1" x="130"/>
        <item h="1" x="125"/>
        <item h="1" x="190"/>
        <item h="1" x="132"/>
        <item h="1" x="136"/>
        <item h="1" x="127"/>
        <item h="1" x="200"/>
        <item h="1" x="129"/>
        <item h="1" x="133"/>
        <item h="1" x="131"/>
        <item h="1" x="203"/>
        <item h="1" x="135"/>
        <item h="1" x="191"/>
        <item h="1" x="202"/>
        <item h="1" x="134"/>
        <item h="1" x="204"/>
        <item x="1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1"/>
  </rowFields>
  <rowItems count="2">
    <i>
      <x v="204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0B9BB-BF11-482C-8EBA-D3BEF843536A}" name="PivotTable3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ERSONAL CARE AND EFFECTS">
  <location ref="EG9:EI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3">
        <item h="1" x="8"/>
        <item h="1" x="10"/>
        <item h="1" x="11"/>
        <item h="1" x="9"/>
        <item h="1" x="5"/>
        <item h="1" x="13"/>
        <item h="1" x="7"/>
        <item h="1" x="6"/>
        <item h="1" x="12"/>
        <item h="1" x="4"/>
        <item h="1" x="1"/>
        <item h="1" x="2"/>
        <item h="1" x="3"/>
        <item h="1" x="0"/>
        <item h="1" x="14"/>
        <item h="1" x="16"/>
        <item h="1" x="15"/>
        <item h="1" x="17"/>
        <item h="1" x="19"/>
        <item h="1" x="18"/>
        <item h="1" x="21"/>
        <item h="1" x="22"/>
        <item h="1" x="20"/>
        <item h="1" x="26"/>
        <item h="1" x="24"/>
        <item h="1" x="28"/>
        <item h="1" x="25"/>
        <item h="1" x="23"/>
        <item h="1" x="27"/>
        <item h="1" x="29"/>
        <item h="1" x="35"/>
        <item h="1" x="30"/>
        <item h="1" x="32"/>
        <item h="1" x="33"/>
        <item h="1" x="31"/>
        <item h="1" x="34"/>
        <item h="1" x="37"/>
        <item h="1" x="41"/>
        <item h="1" x="43"/>
        <item h="1" x="36"/>
        <item h="1" x="45"/>
        <item h="1" x="39"/>
        <item h="1" x="40"/>
        <item h="1" x="42"/>
        <item h="1" x="46"/>
        <item h="1" x="44"/>
        <item h="1" x="38"/>
        <item h="1" x="48"/>
        <item h="1" x="49"/>
        <item h="1" x="53"/>
        <item h="1" x="51"/>
        <item h="1" x="52"/>
        <item h="1" x="47"/>
        <item h="1" x="54"/>
        <item h="1" x="50"/>
        <item h="1" x="55"/>
        <item h="1" x="62"/>
        <item h="1" x="56"/>
        <item h="1" x="57"/>
        <item h="1" x="59"/>
        <item h="1" x="61"/>
        <item h="1" x="60"/>
        <item h="1" x="64"/>
        <item h="1" x="58"/>
        <item h="1" x="72"/>
        <item h="1" x="69"/>
        <item h="1" x="65"/>
        <item h="1" x="67"/>
        <item h="1" x="63"/>
        <item h="1" x="70"/>
        <item h="1" x="68"/>
        <item h="1" x="74"/>
        <item h="1" x="71"/>
        <item h="1" x="66"/>
        <item h="1" x="75"/>
        <item h="1" x="73"/>
        <item h="1" x="77"/>
        <item h="1" x="78"/>
        <item h="1" x="76"/>
        <item h="1" x="80"/>
        <item h="1" x="81"/>
        <item h="1" x="79"/>
        <item h="1" x="83"/>
        <item h="1" x="84"/>
        <item h="1" x="82"/>
        <item h="1" x="86"/>
        <item h="1" x="89"/>
        <item h="1" x="87"/>
        <item h="1" x="90"/>
        <item h="1" x="85"/>
        <item h="1" x="88"/>
        <item h="1" x="92"/>
        <item h="1" x="93"/>
        <item h="1" x="100"/>
        <item h="1" x="91"/>
        <item h="1" x="105"/>
        <item h="1" x="97"/>
        <item h="1" x="102"/>
        <item h="1" x="95"/>
        <item h="1" x="107"/>
        <item h="1" x="104"/>
        <item h="1" x="94"/>
        <item h="1" x="98"/>
        <item h="1" x="111"/>
        <item h="1" x="106"/>
        <item h="1" x="117"/>
        <item h="1" x="114"/>
        <item h="1" x="103"/>
        <item h="1" x="96"/>
        <item h="1" x="99"/>
        <item h="1" x="112"/>
        <item h="1" x="108"/>
        <item h="1" x="109"/>
        <item h="1" x="115"/>
        <item h="1" x="101"/>
        <item h="1" x="118"/>
        <item h="1" x="110"/>
        <item h="1" x="113"/>
        <item h="1" x="116"/>
        <item h="1" x="120"/>
        <item h="1" x="124"/>
        <item h="1" x="127"/>
        <item h="1" x="119"/>
        <item h="1" x="132"/>
        <item h="1" x="122"/>
        <item h="1" x="125"/>
        <item h="1" x="130"/>
        <item h="1" x="121"/>
        <item h="1" x="128"/>
        <item h="1" x="133"/>
        <item h="1" x="123"/>
        <item h="1" x="139"/>
        <item h="1" x="135"/>
        <item h="1" x="129"/>
        <item h="1" x="126"/>
        <item h="1" x="137"/>
        <item h="1" x="146"/>
        <item h="1" x="131"/>
        <item h="1" x="134"/>
        <item h="1" x="140"/>
        <item h="1" x="136"/>
        <item h="1" x="142"/>
        <item h="1" x="144"/>
        <item h="1" x="138"/>
        <item h="1" x="151"/>
        <item h="1" x="153"/>
        <item h="1" x="148"/>
        <item h="1" x="141"/>
        <item h="1" x="145"/>
        <item h="1" x="143"/>
        <item h="1" x="156"/>
        <item h="1" x="147"/>
        <item h="1" x="154"/>
        <item h="1" x="162"/>
        <item h="1" x="165"/>
        <item h="1" x="157"/>
        <item h="1" x="159"/>
        <item h="1" x="150"/>
        <item h="1" x="152"/>
        <item h="1" x="163"/>
        <item h="1" x="155"/>
        <item h="1" x="167"/>
        <item h="1" x="164"/>
        <item h="1" x="161"/>
        <item h="1" x="160"/>
        <item h="1" x="168"/>
        <item h="1" x="149"/>
        <item h="1" x="166"/>
        <item h="1" x="158"/>
        <item h="1" x="170"/>
        <item h="1" x="171"/>
        <item h="1" x="169"/>
        <item h="1" x="173"/>
        <item h="1" x="174"/>
        <item h="1" x="172"/>
        <item h="1" x="176"/>
        <item h="1" x="179"/>
        <item h="1" x="177"/>
        <item h="1" x="182"/>
        <item h="1" x="180"/>
        <item h="1" x="175"/>
        <item h="1" x="178"/>
        <item h="1" x="183"/>
        <item h="1" x="181"/>
        <item h="1" x="185"/>
        <item h="1" x="186"/>
        <item h="1" x="184"/>
        <item h="1" x="187"/>
        <item h="1" x="188"/>
        <item h="1" x="189"/>
        <item h="1" x="191"/>
        <item h="1" x="190"/>
        <item h="1" x="193"/>
        <item h="1" x="195"/>
        <item h="1" x="194"/>
        <item h="1" x="213"/>
        <item h="1" x="196"/>
        <item h="1" x="215"/>
        <item h="1" x="198"/>
        <item h="1" x="216"/>
        <item h="1" x="214"/>
        <item h="1" x="197"/>
        <item h="1" x="217"/>
        <item h="1" x="212"/>
        <item h="1" x="202"/>
        <item h="1" x="207"/>
        <item h="1" x="211"/>
        <item h="1" x="210"/>
        <item h="1" x="206"/>
        <item h="1" x="204"/>
        <item h="1" x="208"/>
        <item h="1" x="199"/>
        <item h="1" x="219"/>
        <item h="1" x="209"/>
        <item h="1" x="205"/>
        <item h="1" x="222"/>
        <item h="1" x="203"/>
        <item h="1" x="201"/>
        <item h="1" x="220"/>
        <item h="1" x="223"/>
        <item h="1" x="218"/>
        <item h="1" x="221"/>
        <item h="1" x="225"/>
        <item h="1" x="200"/>
        <item h="1" x="228"/>
        <item h="1" x="226"/>
        <item h="1" x="229"/>
        <item h="1" x="227"/>
        <item h="1" x="224"/>
        <item h="1" x="231"/>
        <item h="1" x="230"/>
        <item h="1" x="233"/>
        <item h="1" x="234"/>
        <item h="1" x="232"/>
        <item h="1" x="236"/>
        <item h="1" x="235"/>
        <item h="1" x="238"/>
        <item h="1" x="237"/>
        <item h="1" x="240"/>
        <item h="1" x="241"/>
        <item h="1" x="239"/>
        <item h="1" x="243"/>
        <item h="1" x="244"/>
        <item h="1" x="242"/>
        <item h="1" x="249"/>
        <item h="1" x="246"/>
        <item h="1" x="248"/>
        <item h="1" x="247"/>
        <item h="1" x="245"/>
        <item h="1" x="251"/>
        <item h="1" x="252"/>
        <item h="1" x="250"/>
        <item h="1" x="253"/>
        <item h="1" x="254"/>
        <item h="1" x="258"/>
        <item h="1" x="259"/>
        <item h="1" x="255"/>
        <item h="1" x="257"/>
        <item h="1" x="256"/>
        <item h="1" x="260"/>
        <item h="1" x="262"/>
        <item h="1" x="261"/>
        <item h="1" x="263"/>
        <item h="1" x="265"/>
        <item h="1" x="264"/>
        <item h="1" x="266"/>
        <item h="1" x="268"/>
        <item h="1" x="267"/>
        <item h="1" x="269"/>
        <item h="1" x="271"/>
        <item h="1" x="270"/>
        <item h="1" x="272"/>
        <item h="1" x="274"/>
        <item h="1" x="273"/>
        <item h="1" x="275"/>
        <item h="1" x="276"/>
        <item h="1" x="278"/>
        <item h="1" x="277"/>
        <item h="1" x="279"/>
        <item h="1" x="281"/>
        <item h="1" x="280"/>
        <item x="192"/>
        <item t="default"/>
      </items>
    </pivotField>
    <pivotField showAll="0"/>
    <pivotField dataField="1" showAll="0"/>
  </pivotFields>
  <rowFields count="1">
    <field x="27"/>
  </rowFields>
  <rowItems count="2">
    <i>
      <x v="281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46E57-C092-4565-826F-6B6E9E72C6AB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LOTHING">
  <location ref="CI9:CK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axis="axisRow" showAll="0">
      <items count="306">
        <item h="1" x="1"/>
        <item h="1" x="2"/>
        <item h="1" x="0"/>
        <item h="1" x="4"/>
        <item h="1" x="5"/>
        <item h="1" x="3"/>
        <item h="1" x="7"/>
        <item h="1" x="8"/>
        <item h="1" x="6"/>
        <item h="1" x="10"/>
        <item h="1" x="11"/>
        <item h="1" x="9"/>
        <item h="1" x="13"/>
        <item h="1" x="14"/>
        <item h="1" x="12"/>
        <item h="1" x="16"/>
        <item h="1" x="17"/>
        <item h="1" x="15"/>
        <item h="1" x="19"/>
        <item h="1" x="20"/>
        <item h="1" x="18"/>
        <item h="1" x="22"/>
        <item h="1" x="23"/>
        <item h="1" x="21"/>
        <item h="1" x="25"/>
        <item h="1" x="26"/>
        <item h="1" x="28"/>
        <item h="1" x="24"/>
        <item h="1" x="29"/>
        <item h="1" x="31"/>
        <item h="1" x="27"/>
        <item h="1" x="32"/>
        <item h="1" x="30"/>
        <item h="1" x="36"/>
        <item h="1" x="34"/>
        <item h="1" x="38"/>
        <item h="1" x="33"/>
        <item h="1" x="43"/>
        <item h="1" x="39"/>
        <item h="1" x="35"/>
        <item h="1" x="41"/>
        <item h="1" x="37"/>
        <item h="1" x="44"/>
        <item h="1" x="40"/>
        <item h="1" x="46"/>
        <item h="1" x="42"/>
        <item h="1" x="52"/>
        <item h="1" x="45"/>
        <item h="1" x="48"/>
        <item h="1" x="55"/>
        <item h="1" x="50"/>
        <item h="1" x="47"/>
        <item h="1" x="53"/>
        <item h="1" x="59"/>
        <item h="1" x="49"/>
        <item h="1" x="51"/>
        <item h="1" x="64"/>
        <item h="1" x="67"/>
        <item h="1" x="57"/>
        <item h="1" x="54"/>
        <item h="1" x="60"/>
        <item h="1" x="73"/>
        <item h="1" x="62"/>
        <item h="1" x="56"/>
        <item h="1" x="65"/>
        <item h="1" x="75"/>
        <item h="1" x="58"/>
        <item h="1" x="77"/>
        <item h="1" x="80"/>
        <item h="1" x="61"/>
        <item h="1" x="83"/>
        <item h="1" x="69"/>
        <item h="1" x="63"/>
        <item h="1" x="71"/>
        <item h="1" x="88"/>
        <item h="1" x="66"/>
        <item h="1" x="93"/>
        <item h="1" x="68"/>
        <item h="1" x="96"/>
        <item h="1" x="70"/>
        <item h="1" x="78"/>
        <item h="1" x="101"/>
        <item h="1" x="81"/>
        <item h="1" x="72"/>
        <item h="1" x="106"/>
        <item h="1" x="84"/>
        <item h="1" x="111"/>
        <item h="1" x="74"/>
        <item h="1" x="86"/>
        <item h="1" x="114"/>
        <item h="1" x="76"/>
        <item h="1" x="117"/>
        <item h="1" x="89"/>
        <item h="1" x="79"/>
        <item h="1" x="120"/>
        <item h="1" x="91"/>
        <item h="1" x="123"/>
        <item h="1" x="125"/>
        <item h="1" x="94"/>
        <item h="1" x="82"/>
        <item h="1" x="128"/>
        <item h="1" x="131"/>
        <item h="1" x="97"/>
        <item h="1" x="85"/>
        <item h="1" x="134"/>
        <item h="1" x="99"/>
        <item h="1" x="137"/>
        <item h="1" x="141"/>
        <item h="1" x="102"/>
        <item h="1" x="87"/>
        <item h="1" x="104"/>
        <item h="1" x="90"/>
        <item h="1" x="144"/>
        <item h="1" x="107"/>
        <item h="1" x="92"/>
        <item h="1" x="147"/>
        <item h="1" x="109"/>
        <item h="1" x="95"/>
        <item h="1" x="150"/>
        <item h="1" x="112"/>
        <item h="1" x="98"/>
        <item h="1" x="115"/>
        <item h="1" x="100"/>
        <item h="1" x="103"/>
        <item h="1" x="118"/>
        <item h="1" x="155"/>
        <item h="1" x="121"/>
        <item h="1" x="157"/>
        <item h="1" x="105"/>
        <item h="1" x="126"/>
        <item h="1" x="162"/>
        <item h="1" x="129"/>
        <item h="1" x="108"/>
        <item h="1" x="132"/>
        <item h="1" x="110"/>
        <item h="1" x="135"/>
        <item h="1" x="138"/>
        <item h="1" x="113"/>
        <item h="1" x="165"/>
        <item h="1" x="168"/>
        <item h="1" x="142"/>
        <item h="1" x="116"/>
        <item h="1" x="119"/>
        <item h="1" x="173"/>
        <item h="1" x="145"/>
        <item h="1" x="122"/>
        <item h="1" x="124"/>
        <item h="1" x="175"/>
        <item h="1" x="127"/>
        <item h="1" x="148"/>
        <item h="1" x="178"/>
        <item h="1" x="130"/>
        <item h="1" x="151"/>
        <item h="1" x="133"/>
        <item h="1" x="136"/>
        <item h="1" x="181"/>
        <item h="1" x="153"/>
        <item h="1" x="139"/>
        <item h="1" x="186"/>
        <item h="1" x="158"/>
        <item h="1" x="160"/>
        <item h="1" x="188"/>
        <item h="1" x="140"/>
        <item h="1" x="192"/>
        <item h="1" x="195"/>
        <item h="1" x="143"/>
        <item h="1" x="197"/>
        <item h="1" x="166"/>
        <item h="1" x="146"/>
        <item h="1" x="200"/>
        <item h="1" x="169"/>
        <item h="1" x="171"/>
        <item h="1" x="205"/>
        <item h="1" x="149"/>
        <item h="1" x="174"/>
        <item h="1" x="184"/>
        <item h="1" x="176"/>
        <item h="1" x="187"/>
        <item h="1" x="154"/>
        <item h="1" x="182"/>
        <item h="1" x="152"/>
        <item h="1" x="156"/>
        <item h="1" x="189"/>
        <item h="1" x="191"/>
        <item h="1" x="159"/>
        <item h="1" x="193"/>
        <item h="1" x="196"/>
        <item h="1" x="161"/>
        <item h="1" x="198"/>
        <item h="1" x="201"/>
        <item h="1" x="213"/>
        <item h="1" x="163"/>
        <item h="1" x="216"/>
        <item h="1" x="203"/>
        <item h="1" x="185"/>
        <item h="1" x="183"/>
        <item h="1" x="177"/>
        <item h="1" x="164"/>
        <item h="1" x="220"/>
        <item h="1" x="208"/>
        <item h="1" x="167"/>
        <item h="1" x="190"/>
        <item h="1" x="170"/>
        <item h="1" x="180"/>
        <item h="1" x="179"/>
        <item h="1" x="194"/>
        <item h="1" x="223"/>
        <item h="1" x="172"/>
        <item h="1" x="199"/>
        <item h="1" x="211"/>
        <item h="1" x="202"/>
        <item h="1" x="204"/>
        <item h="1" x="206"/>
        <item h="1" x="214"/>
        <item h="1" x="207"/>
        <item h="1" x="218"/>
        <item h="1" x="228"/>
        <item h="1" x="221"/>
        <item h="1" x="210"/>
        <item h="1" x="224"/>
        <item h="1" x="212"/>
        <item h="1" x="215"/>
        <item h="1" x="226"/>
        <item h="1" x="217"/>
        <item h="1" x="233"/>
        <item h="1" x="219"/>
        <item h="1" x="236"/>
        <item h="1" x="222"/>
        <item h="1" x="229"/>
        <item h="1" x="238"/>
        <item h="1" x="225"/>
        <item h="1" x="231"/>
        <item h="1" x="241"/>
        <item h="1" x="234"/>
        <item h="1" x="227"/>
        <item h="1" x="230"/>
        <item h="1" x="244"/>
        <item h="1" x="232"/>
        <item h="1" x="249"/>
        <item h="1" x="237"/>
        <item h="1" x="239"/>
        <item h="1" x="252"/>
        <item h="1" x="242"/>
        <item h="1" x="255"/>
        <item h="1" x="245"/>
        <item h="1" x="247"/>
        <item h="1" x="258"/>
        <item h="1" x="235"/>
        <item h="1" x="250"/>
        <item h="1" x="240"/>
        <item h="1" x="243"/>
        <item h="1" x="263"/>
        <item h="1" x="253"/>
        <item h="1" x="246"/>
        <item h="1" x="266"/>
        <item h="1" x="256"/>
        <item h="1" x="248"/>
        <item h="1" x="259"/>
        <item h="1" x="269"/>
        <item h="1" x="251"/>
        <item h="1" x="261"/>
        <item h="1" x="272"/>
        <item h="1" x="254"/>
        <item h="1" x="264"/>
        <item h="1" x="275"/>
        <item h="1" x="257"/>
        <item h="1" x="278"/>
        <item h="1" x="267"/>
        <item h="1" x="260"/>
        <item h="1" x="281"/>
        <item h="1" x="262"/>
        <item h="1" x="284"/>
        <item h="1" x="270"/>
        <item h="1" x="287"/>
        <item h="1" x="273"/>
        <item h="1" x="265"/>
        <item h="1" x="290"/>
        <item h="1" x="276"/>
        <item h="1" x="293"/>
        <item h="1" x="268"/>
        <item h="1" x="279"/>
        <item h="1" x="298"/>
        <item h="1" x="296"/>
        <item h="1" x="271"/>
        <item h="1" x="282"/>
        <item h="1" x="300"/>
        <item h="1" x="303"/>
        <item h="1" x="285"/>
        <item h="1" x="274"/>
        <item h="1" x="288"/>
        <item h="1" x="277"/>
        <item h="1" x="291"/>
        <item h="1" x="280"/>
        <item h="1" x="294"/>
        <item h="1" x="283"/>
        <item h="1" x="297"/>
        <item h="1" x="301"/>
        <item h="1" x="286"/>
        <item h="1" x="304"/>
        <item h="1" x="289"/>
        <item h="1" x="292"/>
        <item h="1" x="295"/>
        <item h="1" x="299"/>
        <item h="1" x="302"/>
        <item x="2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7"/>
  </rowFields>
  <rowItems count="2">
    <i>
      <x v="304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4A63D-9394-4452-8205-12FC012FF909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ULSES &amp; P">
  <location ref="BA9:BC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66">
        <item h="1" x="7"/>
        <item h="1" x="4"/>
        <item h="1" x="9"/>
        <item h="1" x="18"/>
        <item h="1" x="8"/>
        <item h="1" x="15"/>
        <item h="1" x="10"/>
        <item h="1" x="5"/>
        <item h="1" x="12"/>
        <item h="1" x="6"/>
        <item h="1" x="1"/>
        <item h="1" x="3"/>
        <item h="1" x="2"/>
        <item h="1" x="0"/>
        <item h="1" x="13"/>
        <item h="1" x="16"/>
        <item h="1" x="19"/>
        <item h="1" x="11"/>
        <item h="1" x="14"/>
        <item h="1" x="22"/>
        <item h="1" x="17"/>
        <item h="1" x="28"/>
        <item h="1" x="20"/>
        <item h="1" x="24"/>
        <item h="1" x="21"/>
        <item h="1" x="26"/>
        <item h="1" x="29"/>
        <item h="1" x="23"/>
        <item h="1" x="31"/>
        <item h="1" x="25"/>
        <item h="1" x="27"/>
        <item h="1" x="30"/>
        <item h="1" x="32"/>
        <item h="1" x="33"/>
        <item h="1" x="34"/>
        <item h="1" x="36"/>
        <item h="1" x="37"/>
        <item h="1" x="169"/>
        <item h="1" x="39"/>
        <item h="1" x="35"/>
        <item h="1" x="38"/>
        <item h="1" x="41"/>
        <item h="1" x="40"/>
        <item h="1" x="176"/>
        <item h="1" x="174"/>
        <item h="1" x="166"/>
        <item h="1" x="42"/>
        <item h="1" x="44"/>
        <item h="1" x="45"/>
        <item h="1" x="43"/>
        <item h="1" x="178"/>
        <item h="1" x="48"/>
        <item h="1" x="47"/>
        <item h="1" x="50"/>
        <item h="1" x="51"/>
        <item h="1" x="54"/>
        <item h="1" x="46"/>
        <item h="1" x="161"/>
        <item h="1" x="53"/>
        <item h="1" x="49"/>
        <item h="1" x="179"/>
        <item h="1" x="56"/>
        <item h="1" x="181"/>
        <item h="1" x="158"/>
        <item h="1" x="59"/>
        <item h="1" x="58"/>
        <item h="1" x="52"/>
        <item h="1" x="155"/>
        <item h="1" x="62"/>
        <item h="1" x="55"/>
        <item h="1" x="182"/>
        <item h="1" x="183"/>
        <item h="1" x="61"/>
        <item h="1" x="177"/>
        <item h="1" x="180"/>
        <item h="1" x="170"/>
        <item h="1" x="65"/>
        <item h="1" x="172"/>
        <item h="1" x="184"/>
        <item h="1" x="153"/>
        <item h="1" x="167"/>
        <item h="1" x="64"/>
        <item h="1" x="57"/>
        <item h="1" x="145"/>
        <item h="1" x="151"/>
        <item h="1" x="68"/>
        <item h="1" x="185"/>
        <item h="1" x="148"/>
        <item h="1" x="164"/>
        <item h="1" x="143"/>
        <item h="1" x="67"/>
        <item h="1" x="186"/>
        <item h="1" x="60"/>
        <item h="1" x="175"/>
        <item h="1" x="162"/>
        <item h="1" x="168"/>
        <item h="1" x="171"/>
        <item h="1" x="173"/>
        <item h="1" x="63"/>
        <item h="1" x="159"/>
        <item h="1" x="188"/>
        <item h="1" x="140"/>
        <item h="1" x="189"/>
        <item h="1" x="165"/>
        <item h="1" x="187"/>
        <item h="1" x="191"/>
        <item h="1" x="156"/>
        <item h="1" x="163"/>
        <item h="1" x="193"/>
        <item h="1" x="192"/>
        <item h="1" x="160"/>
        <item h="1" x="196"/>
        <item h="1" x="70"/>
        <item h="1" x="190"/>
        <item h="1" x="194"/>
        <item h="1" x="154"/>
        <item h="1" x="66"/>
        <item h="1" x="137"/>
        <item h="1" x="197"/>
        <item h="1" x="157"/>
        <item h="1" x="71"/>
        <item h="1" x="195"/>
        <item h="1" x="152"/>
        <item h="1" x="199"/>
        <item h="1" x="146"/>
        <item h="1" x="149"/>
        <item h="1" x="198"/>
        <item h="1" x="144"/>
        <item h="1" x="74"/>
        <item h="1" x="200"/>
        <item h="1" x="201"/>
        <item h="1" x="132"/>
        <item h="1" x="141"/>
        <item h="1" x="150"/>
        <item h="1" x="147"/>
        <item h="1" x="203"/>
        <item h="1" x="73"/>
        <item h="1" x="77"/>
        <item h="1" x="142"/>
        <item h="1" x="138"/>
        <item h="1" x="202"/>
        <item h="1" x="76"/>
        <item h="1" x="206"/>
        <item h="1" x="207"/>
        <item h="1" x="139"/>
        <item h="1" x="205"/>
        <item h="1" x="135"/>
        <item h="1" x="204"/>
        <item h="1" x="136"/>
        <item h="1" x="80"/>
        <item h="1" x="69"/>
        <item h="1" x="129"/>
        <item h="1" x="133"/>
        <item h="1" x="79"/>
        <item h="1" x="134"/>
        <item h="1" x="131"/>
        <item h="1" x="72"/>
        <item h="1" x="217"/>
        <item h="1" x="75"/>
        <item h="1" x="218"/>
        <item h="1" x="215"/>
        <item h="1" x="82"/>
        <item h="1" x="208"/>
        <item h="1" x="212"/>
        <item h="1" x="210"/>
        <item h="1" x="209"/>
        <item h="1" x="214"/>
        <item h="1" x="216"/>
        <item h="1" x="213"/>
        <item h="1" x="130"/>
        <item h="1" x="83"/>
        <item h="1" x="126"/>
        <item h="1" x="219"/>
        <item h="1" x="78"/>
        <item h="1" x="221"/>
        <item h="1" x="128"/>
        <item h="1" x="225"/>
        <item h="1" x="220"/>
        <item h="1" x="227"/>
        <item h="1" x="228"/>
        <item h="1" x="127"/>
        <item h="1" x="226"/>
        <item h="1" x="223"/>
        <item h="1" x="224"/>
        <item h="1" x="86"/>
        <item h="1" x="229"/>
        <item h="1" x="98"/>
        <item h="1" x="222"/>
        <item h="1" x="125"/>
        <item h="1" x="89"/>
        <item h="1" x="101"/>
        <item h="1" x="95"/>
        <item h="1" x="243"/>
        <item h="1" x="245"/>
        <item h="1" x="234"/>
        <item h="1" x="244"/>
        <item h="1" x="92"/>
        <item h="1" x="239"/>
        <item h="1" x="236"/>
        <item h="1" x="238"/>
        <item h="1" x="241"/>
        <item h="1" x="100"/>
        <item h="1" x="242"/>
        <item h="1" x="237"/>
        <item h="1" x="247"/>
        <item h="1" x="235"/>
        <item h="1" x="246"/>
        <item h="1" x="230"/>
        <item h="1" x="240"/>
        <item h="1" x="85"/>
        <item h="1" x="81"/>
        <item h="1" x="232"/>
        <item h="1" x="231"/>
        <item h="1" x="104"/>
        <item h="1" x="233"/>
        <item h="1" x="248"/>
        <item h="1" x="250"/>
        <item h="1" x="249"/>
        <item h="1" x="97"/>
        <item h="1" x="103"/>
        <item h="1" x="123"/>
        <item h="1" x="124"/>
        <item h="1" x="251"/>
        <item h="1" x="252"/>
        <item h="1" x="107"/>
        <item h="1" x="253"/>
        <item h="1" x="255"/>
        <item h="1" x="254"/>
        <item h="1" x="121"/>
        <item h="1" x="118"/>
        <item h="1" x="99"/>
        <item h="1" x="116"/>
        <item h="1" x="257"/>
        <item h="1" x="94"/>
        <item h="1" x="259"/>
        <item h="1" x="260"/>
        <item h="1" x="256"/>
        <item h="1" x="261"/>
        <item h="1" x="88"/>
        <item h="1" x="258"/>
        <item h="1" x="91"/>
        <item h="1" x="106"/>
        <item h="1" x="110"/>
        <item h="1" x="120"/>
        <item h="1" x="113"/>
        <item h="1" x="262"/>
        <item h="1" x="264"/>
        <item h="1" x="117"/>
        <item h="1" x="109"/>
        <item h="1" x="263"/>
        <item h="1" x="122"/>
        <item h="1" x="115"/>
        <item h="1" x="119"/>
        <item h="1" x="96"/>
        <item h="1" x="102"/>
        <item h="1" x="112"/>
        <item h="1" x="114"/>
        <item h="1" x="105"/>
        <item h="1" x="93"/>
        <item h="1" x="108"/>
        <item h="1" x="84"/>
        <item h="1" x="111"/>
        <item h="1" x="90"/>
        <item h="1" x="87"/>
        <item x="2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2">
    <i>
      <x v="264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AF89C-900A-4FA9-81B2-3485CD58120C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RUITS">
  <location ref="AQ9:AS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axis="axisRow" showAll="0">
      <items count="282">
        <item h="1" x="1"/>
        <item h="1" x="4"/>
        <item h="1" x="2"/>
        <item h="1" x="5"/>
        <item h="1" x="0"/>
        <item h="1" x="3"/>
        <item h="1" x="7"/>
        <item h="1" x="8"/>
        <item h="1" x="6"/>
        <item h="1" x="26"/>
        <item h="1" x="25"/>
        <item h="1" x="12"/>
        <item h="1" x="9"/>
        <item h="1" x="22"/>
        <item h="1" x="11"/>
        <item h="1" x="15"/>
        <item h="1" x="14"/>
        <item h="1" x="10"/>
        <item h="1" x="23"/>
        <item h="1" x="27"/>
        <item h="1" x="29"/>
        <item h="1" x="18"/>
        <item h="1" x="13"/>
        <item h="1" x="17"/>
        <item h="1" x="21"/>
        <item h="1" x="24"/>
        <item h="1" x="20"/>
        <item h="1" x="33"/>
        <item h="1" x="16"/>
        <item h="1" x="19"/>
        <item h="1" x="32"/>
        <item h="1" x="30"/>
        <item h="1" x="34"/>
        <item h="1" x="35"/>
        <item h="1" x="36"/>
        <item h="1" x="31"/>
        <item h="1" x="28"/>
        <item h="1" x="38"/>
        <item h="1" x="96"/>
        <item h="1" x="39"/>
        <item h="1" x="95"/>
        <item h="1" x="37"/>
        <item h="1" x="99"/>
        <item h="1" x="93"/>
        <item h="1" x="66"/>
        <item h="1" x="69"/>
        <item h="1" x="61"/>
        <item h="1" x="64"/>
        <item h="1" x="58"/>
        <item h="1" x="90"/>
        <item h="1" x="71"/>
        <item h="1" x="85"/>
        <item h="1" x="87"/>
        <item h="1" x="55"/>
        <item h="1" x="97"/>
        <item h="1" x="40"/>
        <item h="1" x="62"/>
        <item h="1" x="46"/>
        <item h="1" x="42"/>
        <item h="1" x="67"/>
        <item h="1" x="43"/>
        <item h="1" x="59"/>
        <item h="1" x="94"/>
        <item h="1" x="41"/>
        <item h="1" x="56"/>
        <item h="1" x="72"/>
        <item h="1" x="45"/>
        <item h="1" x="91"/>
        <item h="1" x="48"/>
        <item h="1" x="86"/>
        <item h="1" x="63"/>
        <item h="1" x="60"/>
        <item h="1" x="57"/>
        <item h="1" x="88"/>
        <item h="1" x="49"/>
        <item h="1" x="44"/>
        <item h="1" x="118"/>
        <item h="1" x="68"/>
        <item h="1" x="119"/>
        <item h="1" x="51"/>
        <item h="1" x="54"/>
        <item h="1" x="84"/>
        <item h="1" x="65"/>
        <item h="1" x="74"/>
        <item h="1" x="77"/>
        <item h="1" x="70"/>
        <item h="1" x="53"/>
        <item h="1" x="47"/>
        <item h="1" x="122"/>
        <item h="1" x="92"/>
        <item h="1" x="98"/>
        <item h="1" x="89"/>
        <item h="1" x="80"/>
        <item h="1" x="75"/>
        <item h="1" x="78"/>
        <item h="1" x="52"/>
        <item h="1" x="81"/>
        <item h="1" x="120"/>
        <item h="1" x="83"/>
        <item h="1" x="79"/>
        <item h="1" x="82"/>
        <item h="1" x="102"/>
        <item h="1" x="50"/>
        <item h="1" x="150"/>
        <item h="1" x="76"/>
        <item h="1" x="73"/>
        <item h="1" x="115"/>
        <item h="1" x="101"/>
        <item h="1" x="148"/>
        <item h="1" x="130"/>
        <item h="1" x="123"/>
        <item h="1" x="177"/>
        <item h="1" x="105"/>
        <item h="1" x="117"/>
        <item h="1" x="111"/>
        <item h="1" x="103"/>
        <item h="1" x="113"/>
        <item h="1" x="145"/>
        <item h="1" x="106"/>
        <item h="1" x="125"/>
        <item h="1" x="116"/>
        <item h="1" x="108"/>
        <item h="1" x="133"/>
        <item h="1" x="104"/>
        <item h="1" x="140"/>
        <item h="1" x="178"/>
        <item h="1" x="128"/>
        <item h="1" x="109"/>
        <item h="1" x="131"/>
        <item h="1" x="100"/>
        <item h="1" x="126"/>
        <item h="1" x="114"/>
        <item h="1" x="107"/>
        <item h="1" x="121"/>
        <item h="1" x="112"/>
        <item h="1" x="135"/>
        <item h="1" x="174"/>
        <item h="1" x="124"/>
        <item h="1" x="129"/>
        <item h="1" x="171"/>
        <item h="1" x="110"/>
        <item h="1" x="197"/>
        <item h="1" x="132"/>
        <item h="1" x="151"/>
        <item h="1" x="143"/>
        <item h="1" x="127"/>
        <item h="1" x="146"/>
        <item h="1" x="175"/>
        <item h="1" x="137"/>
        <item h="1" x="176"/>
        <item h="1" x="153"/>
        <item h="1" x="141"/>
        <item h="1" x="198"/>
        <item h="1" x="196"/>
        <item h="1" x="181"/>
        <item h="1" x="179"/>
        <item h="1" x="188"/>
        <item h="1" x="134"/>
        <item h="1" x="194"/>
        <item h="1" x="195"/>
        <item h="1" x="173"/>
        <item h="1" x="172"/>
        <item h="1" x="138"/>
        <item h="1" x="191"/>
        <item h="1" x="211"/>
        <item h="1" x="155"/>
        <item h="1" x="169"/>
        <item h="1" x="184"/>
        <item h="1" x="180"/>
        <item h="1" x="190"/>
        <item h="1" x="142"/>
        <item h="1" x="183"/>
        <item h="1" x="202"/>
        <item h="1" x="205"/>
        <item h="1" x="147"/>
        <item h="1" x="144"/>
        <item h="1" x="193"/>
        <item h="1" x="212"/>
        <item h="1" x="139"/>
        <item h="1" x="149"/>
        <item h="1" x="136"/>
        <item h="1" x="210"/>
        <item h="1" x="192"/>
        <item h="1" x="152"/>
        <item h="1" x="214"/>
        <item h="1" x="166"/>
        <item h="1" x="189"/>
        <item h="1" x="199"/>
        <item h="1" x="157"/>
        <item h="1" x="186"/>
        <item h="1" x="204"/>
        <item h="1" x="209"/>
        <item h="1" x="170"/>
        <item h="1" x="216"/>
        <item h="1" x="182"/>
        <item h="1" x="208"/>
        <item h="1" x="160"/>
        <item h="1" x="242"/>
        <item h="1" x="167"/>
        <item h="1" x="201"/>
        <item h="1" x="239"/>
        <item h="1" x="163"/>
        <item h="1" x="213"/>
        <item h="1" x="233"/>
        <item h="1" x="154"/>
        <item h="1" x="164"/>
        <item h="1" x="165"/>
        <item h="1" x="158"/>
        <item h="1" x="218"/>
        <item h="1" x="187"/>
        <item h="1" x="215"/>
        <item h="1" x="162"/>
        <item h="1" x="168"/>
        <item h="1" x="203"/>
        <item h="1" x="161"/>
        <item h="1" x="185"/>
        <item h="1" x="241"/>
        <item h="1" x="206"/>
        <item h="1" x="207"/>
        <item h="1" x="243"/>
        <item h="1" x="270"/>
        <item h="1" x="156"/>
        <item h="1" x="238"/>
        <item h="1" x="235"/>
        <item h="1" x="232"/>
        <item h="1" x="217"/>
        <item h="1" x="159"/>
        <item h="1" x="245"/>
        <item h="1" x="228"/>
        <item h="1" x="269"/>
        <item h="1" x="240"/>
        <item h="1" x="225"/>
        <item h="1" x="265"/>
        <item h="1" x="236"/>
        <item h="1" x="268"/>
        <item h="1" x="244"/>
        <item h="1" x="237"/>
        <item h="1" x="271"/>
        <item h="1" x="219"/>
        <item h="1" x="267"/>
        <item h="1" x="234"/>
        <item h="1" x="231"/>
        <item h="1" x="263"/>
        <item h="1" x="222"/>
        <item h="1" x="266"/>
        <item h="1" x="264"/>
        <item h="1" x="230"/>
        <item h="1" x="260"/>
        <item h="1" x="221"/>
        <item h="1" x="227"/>
        <item h="1" x="262"/>
        <item h="1" x="252"/>
        <item h="1" x="224"/>
        <item h="1" x="272"/>
        <item h="1" x="261"/>
        <item h="1" x="249"/>
        <item h="1" x="220"/>
        <item h="1" x="278"/>
        <item h="1" x="257"/>
        <item h="1" x="274"/>
        <item h="1" x="254"/>
        <item h="1" x="246"/>
        <item h="1" x="229"/>
        <item h="1" x="251"/>
        <item h="1" x="226"/>
        <item h="1" x="273"/>
        <item h="1" x="280"/>
        <item h="1" x="223"/>
        <item h="1" x="248"/>
        <item h="1" x="259"/>
        <item h="1" x="275"/>
        <item h="1" x="253"/>
        <item h="1" x="256"/>
        <item h="1" x="250"/>
        <item h="1" x="279"/>
        <item h="1" x="247"/>
        <item h="1" x="277"/>
        <item h="1" x="258"/>
        <item h="1" x="276"/>
        <item h="1" x="255"/>
        <item x="2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8"/>
  </rowFields>
  <rowItems count="2">
    <i>
      <x v="280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A4D71-65BB-462D-B2B3-9DBC094F23F4}" name="PivotTable1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AN, TOBACCO &amp; INTOXICANT">
  <location ref="CD9:CF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axis="axisRow" showAll="0">
      <items count="310">
        <item h="1" x="0"/>
        <item h="1" x="1"/>
        <item h="1" x="2"/>
        <item h="1" x="4"/>
        <item h="1" x="3"/>
        <item h="1" x="5"/>
        <item h="1" x="7"/>
        <item h="1" x="6"/>
        <item h="1" x="8"/>
        <item h="1" x="10"/>
        <item h="1" x="11"/>
        <item h="1" x="9"/>
        <item h="1" x="13"/>
        <item h="1" x="14"/>
        <item h="1" x="16"/>
        <item h="1" x="12"/>
        <item h="1" x="18"/>
        <item h="1" x="19"/>
        <item h="1" x="15"/>
        <item h="1" x="21"/>
        <item h="1" x="17"/>
        <item h="1" x="23"/>
        <item h="1" x="24"/>
        <item h="1" x="20"/>
        <item h="1" x="26"/>
        <item h="1" x="27"/>
        <item h="1" x="22"/>
        <item h="1" x="29"/>
        <item h="1" x="25"/>
        <item h="1" x="30"/>
        <item h="1" x="32"/>
        <item h="1" x="28"/>
        <item h="1" x="35"/>
        <item h="1" x="34"/>
        <item h="1" x="38"/>
        <item h="1" x="37"/>
        <item h="1" x="31"/>
        <item h="1" x="40"/>
        <item h="1" x="41"/>
        <item h="1" x="33"/>
        <item h="1" x="43"/>
        <item h="1" x="36"/>
        <item h="1" x="44"/>
        <item h="1" x="39"/>
        <item h="1" x="46"/>
        <item h="1" x="47"/>
        <item h="1" x="42"/>
        <item h="1" x="49"/>
        <item h="1" x="50"/>
        <item h="1" x="45"/>
        <item h="1" x="52"/>
        <item h="1" x="48"/>
        <item h="1" x="55"/>
        <item h="1" x="54"/>
        <item h="1" x="58"/>
        <item h="1" x="57"/>
        <item h="1" x="51"/>
        <item h="1" x="59"/>
        <item h="1" x="62"/>
        <item h="1" x="61"/>
        <item h="1" x="64"/>
        <item h="1" x="53"/>
        <item h="1" x="66"/>
        <item h="1" x="67"/>
        <item h="1" x="56"/>
        <item h="1" x="70"/>
        <item h="1" x="69"/>
        <item h="1" x="72"/>
        <item h="1" x="60"/>
        <item h="1" x="63"/>
        <item h="1" x="75"/>
        <item h="1" x="74"/>
        <item h="1" x="65"/>
        <item h="1" x="77"/>
        <item h="1" x="68"/>
        <item h="1" x="78"/>
        <item h="1" x="71"/>
        <item h="1" x="80"/>
        <item h="1" x="81"/>
        <item h="1" x="73"/>
        <item h="1" x="83"/>
        <item h="1" x="86"/>
        <item h="1" x="85"/>
        <item h="1" x="76"/>
        <item h="1" x="89"/>
        <item h="1" x="88"/>
        <item h="1" x="79"/>
        <item h="1" x="92"/>
        <item h="1" x="91"/>
        <item h="1" x="82"/>
        <item h="1" x="94"/>
        <item h="1" x="84"/>
        <item h="1" x="99"/>
        <item h="1" x="96"/>
        <item h="1" x="87"/>
        <item h="1" x="102"/>
        <item h="1" x="98"/>
        <item h="1" x="90"/>
        <item h="1" x="105"/>
        <item h="1" x="101"/>
        <item h="1" x="108"/>
        <item h="1" x="104"/>
        <item h="1" x="107"/>
        <item h="1" x="111"/>
        <item h="1" x="93"/>
        <item h="1" x="110"/>
        <item h="1" x="114"/>
        <item h="1" x="95"/>
        <item h="1" x="113"/>
        <item h="1" x="117"/>
        <item h="1" x="116"/>
        <item h="1" x="97"/>
        <item h="1" x="120"/>
        <item h="1" x="100"/>
        <item h="1" x="119"/>
        <item h="1" x="103"/>
        <item h="1" x="123"/>
        <item h="1" x="122"/>
        <item h="1" x="126"/>
        <item h="1" x="106"/>
        <item h="1" x="125"/>
        <item h="1" x="127"/>
        <item h="1" x="109"/>
        <item h="1" x="128"/>
        <item h="1" x="112"/>
        <item h="1" x="115"/>
        <item h="1" x="130"/>
        <item h="1" x="118"/>
        <item h="1" x="133"/>
        <item h="1" x="132"/>
        <item h="1" x="121"/>
        <item h="1" x="136"/>
        <item h="1" x="124"/>
        <item h="1" x="135"/>
        <item h="1" x="129"/>
        <item h="1" x="138"/>
        <item h="1" x="140"/>
        <item h="1" x="141"/>
        <item h="1" x="131"/>
        <item h="1" x="144"/>
        <item h="1" x="143"/>
        <item h="1" x="134"/>
        <item h="1" x="146"/>
        <item h="1" x="147"/>
        <item h="1" x="137"/>
        <item h="1" x="139"/>
        <item h="1" x="149"/>
        <item h="1" x="142"/>
        <item h="1" x="145"/>
        <item h="1" x="150"/>
        <item h="1" x="152"/>
        <item h="1" x="148"/>
        <item h="1" x="154"/>
        <item h="1" x="156"/>
        <item h="1" x="151"/>
        <item h="1" x="158"/>
        <item h="1" x="163"/>
        <item h="1" x="153"/>
        <item h="1" x="160"/>
        <item h="1" x="155"/>
        <item h="1" x="162"/>
        <item h="1" x="165"/>
        <item h="1" x="166"/>
        <item h="1" x="169"/>
        <item h="1" x="157"/>
        <item h="1" x="168"/>
        <item h="1" x="179"/>
        <item h="1" x="171"/>
        <item h="1" x="159"/>
        <item h="1" x="174"/>
        <item h="1" x="178"/>
        <item h="1" x="161"/>
        <item h="1" x="173"/>
        <item h="1" x="176"/>
        <item h="1" x="170"/>
        <item h="1" x="164"/>
        <item h="1" x="182"/>
        <item h="1" x="167"/>
        <item h="1" x="172"/>
        <item h="1" x="175"/>
        <item h="1" x="177"/>
        <item h="1" x="185"/>
        <item h="1" x="180"/>
        <item h="1" x="187"/>
        <item h="1" x="184"/>
        <item h="1" x="190"/>
        <item h="1" x="193"/>
        <item h="1" x="196"/>
        <item h="1" x="189"/>
        <item h="1" x="192"/>
        <item h="1" x="181"/>
        <item h="1" x="195"/>
        <item h="1" x="198"/>
        <item h="1" x="183"/>
        <item h="1" x="200"/>
        <item h="1" x="201"/>
        <item h="1" x="186"/>
        <item h="1" x="203"/>
        <item h="1" x="188"/>
        <item h="1" x="191"/>
        <item h="1" x="194"/>
        <item h="1" x="206"/>
        <item h="1" x="205"/>
        <item h="1" x="197"/>
        <item h="1" x="209"/>
        <item h="1" x="208"/>
        <item h="1" x="199"/>
        <item h="1" x="212"/>
        <item h="1" x="211"/>
        <item h="1" x="202"/>
        <item h="1" x="214"/>
        <item h="1" x="204"/>
        <item h="1" x="216"/>
        <item h="1" x="207"/>
        <item h="1" x="218"/>
        <item h="1" x="210"/>
        <item h="1" x="220"/>
        <item h="1" x="213"/>
        <item h="1" x="221"/>
        <item h="1" x="215"/>
        <item h="1" x="223"/>
        <item h="1" x="217"/>
        <item h="1" x="224"/>
        <item h="1" x="219"/>
        <item h="1" x="226"/>
        <item h="1" x="222"/>
        <item h="1" x="225"/>
        <item h="1" x="231"/>
        <item h="1" x="228"/>
        <item h="1" x="233"/>
        <item h="1" x="237"/>
        <item h="1" x="234"/>
        <item h="1" x="239"/>
        <item h="1" x="230"/>
        <item h="1" x="242"/>
        <item h="1" x="238"/>
        <item h="1" x="236"/>
        <item h="1" x="245"/>
        <item h="1" x="241"/>
        <item h="1" x="244"/>
        <item h="1" x="250"/>
        <item h="1" x="247"/>
        <item h="1" x="229"/>
        <item h="1" x="253"/>
        <item h="1" x="232"/>
        <item h="1" x="252"/>
        <item h="1" x="249"/>
        <item h="1" x="235"/>
        <item h="1" x="240"/>
        <item h="1" x="258"/>
        <item h="1" x="255"/>
        <item h="1" x="261"/>
        <item h="1" x="243"/>
        <item h="1" x="266"/>
        <item h="1" x="273"/>
        <item h="1" x="260"/>
        <item h="1" x="263"/>
        <item h="1" x="269"/>
        <item h="1" x="276"/>
        <item h="1" x="246"/>
        <item h="1" x="257"/>
        <item h="1" x="265"/>
        <item h="1" x="275"/>
        <item h="1" x="278"/>
        <item h="1" x="272"/>
        <item h="1" x="268"/>
        <item h="1" x="277"/>
        <item h="1" x="270"/>
        <item h="1" x="286"/>
        <item h="1" x="248"/>
        <item h="1" x="251"/>
        <item h="1" x="280"/>
        <item h="1" x="282"/>
        <item h="1" x="283"/>
        <item h="1" x="285"/>
        <item h="1" x="254"/>
        <item h="1" x="291"/>
        <item h="1" x="288"/>
        <item h="1" x="294"/>
        <item h="1" x="290"/>
        <item h="1" x="262"/>
        <item h="1" x="259"/>
        <item h="1" x="293"/>
        <item h="1" x="296"/>
        <item h="1" x="274"/>
        <item h="1" x="264"/>
        <item h="1" x="271"/>
        <item h="1" x="298"/>
        <item h="1" x="267"/>
        <item h="1" x="281"/>
        <item h="1" x="300"/>
        <item h="1" x="279"/>
        <item h="1" x="256"/>
        <item h="1" x="284"/>
        <item h="1" x="304"/>
        <item h="1" x="287"/>
        <item h="1" x="289"/>
        <item h="1" x="303"/>
        <item h="1" x="292"/>
        <item h="1" x="306"/>
        <item h="1" x="295"/>
        <item h="1" x="297"/>
        <item h="1" x="308"/>
        <item h="1" x="299"/>
        <item h="1" x="301"/>
        <item h="1" x="302"/>
        <item h="1" x="305"/>
        <item h="1" x="307"/>
        <item x="2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6"/>
  </rowFields>
  <rowItems count="2">
    <i>
      <x v="308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788B6-7A86-4929-B8FF-56B094E4D2A6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OOTWEAR">
  <location ref="CN9:CP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axis="axisRow" showAll="0">
      <items count="288">
        <item h="1" x="1"/>
        <item h="1" x="2"/>
        <item h="1" x="0"/>
        <item h="1" x="4"/>
        <item h="1" x="3"/>
        <item h="1" x="8"/>
        <item h="1" x="6"/>
        <item h="1" x="11"/>
        <item h="1" x="5"/>
        <item h="1" x="9"/>
        <item h="1" x="13"/>
        <item h="1" x="7"/>
        <item h="1" x="16"/>
        <item h="1" x="10"/>
        <item h="1" x="14"/>
        <item h="1" x="18"/>
        <item h="1" x="12"/>
        <item h="1" x="21"/>
        <item h="1" x="19"/>
        <item h="1" x="15"/>
        <item h="1" x="24"/>
        <item h="1" x="17"/>
        <item h="1" x="27"/>
        <item h="1" x="22"/>
        <item h="1" x="30"/>
        <item h="1" x="25"/>
        <item h="1" x="33"/>
        <item h="1" x="20"/>
        <item h="1" x="35"/>
        <item h="1" x="28"/>
        <item h="1" x="38"/>
        <item h="1" x="23"/>
        <item h="1" x="41"/>
        <item h="1" x="31"/>
        <item h="1" x="44"/>
        <item h="1" x="26"/>
        <item h="1" x="34"/>
        <item h="1" x="36"/>
        <item h="1" x="49"/>
        <item h="1" x="39"/>
        <item h="1" x="29"/>
        <item h="1" x="52"/>
        <item h="1" x="32"/>
        <item h="1" x="42"/>
        <item h="1" x="37"/>
        <item h="1" x="45"/>
        <item h="1" x="58"/>
        <item h="1" x="47"/>
        <item h="1" x="61"/>
        <item h="1" x="40"/>
        <item h="1" x="50"/>
        <item h="1" x="66"/>
        <item h="1" x="43"/>
        <item h="1" x="69"/>
        <item h="1" x="54"/>
        <item h="1" x="46"/>
        <item h="1" x="74"/>
        <item h="1" x="77"/>
        <item h="1" x="80"/>
        <item h="1" x="56"/>
        <item h="1" x="83"/>
        <item h="1" x="48"/>
        <item h="1" x="59"/>
        <item h="1" x="62"/>
        <item h="1" x="51"/>
        <item h="1" x="53"/>
        <item h="1" x="64"/>
        <item h="1" x="91"/>
        <item h="1" x="94"/>
        <item h="1" x="67"/>
        <item h="1" x="55"/>
        <item h="1" x="70"/>
        <item h="1" x="57"/>
        <item h="1" x="60"/>
        <item h="1" x="102"/>
        <item h="1" x="72"/>
        <item h="1" x="104"/>
        <item h="1" x="75"/>
        <item h="1" x="109"/>
        <item h="1" x="63"/>
        <item h="1" x="113"/>
        <item h="1" x="78"/>
        <item h="1" x="116"/>
        <item h="1" x="119"/>
        <item h="1" x="81"/>
        <item h="1" x="121"/>
        <item h="1" x="65"/>
        <item h="1" x="124"/>
        <item h="1" x="68"/>
        <item h="1" x="126"/>
        <item h="1" x="128"/>
        <item h="1" x="71"/>
        <item h="1" x="85"/>
        <item h="1" x="133"/>
        <item h="1" x="87"/>
        <item h="1" x="73"/>
        <item h="1" x="136"/>
        <item h="1" x="89"/>
        <item h="1" x="138"/>
        <item h="1" x="92"/>
        <item h="1" x="141"/>
        <item h="1" x="76"/>
        <item h="1" x="144"/>
        <item h="1" x="79"/>
        <item h="1" x="147"/>
        <item h="1" x="96"/>
        <item h="1" x="150"/>
        <item h="1" x="98"/>
        <item h="1" x="82"/>
        <item h="1" x="100"/>
        <item h="1" x="155"/>
        <item h="1" x="84"/>
        <item h="1" x="105"/>
        <item h="1" x="86"/>
        <item h="1" x="157"/>
        <item h="1" x="107"/>
        <item h="1" x="160"/>
        <item h="1" x="88"/>
        <item h="1" x="90"/>
        <item h="1" x="111"/>
        <item h="1" x="163"/>
        <item h="1" x="93"/>
        <item h="1" x="167"/>
        <item h="1" x="114"/>
        <item h="1" x="117"/>
        <item h="1" x="95"/>
        <item h="1" x="97"/>
        <item h="1" x="122"/>
        <item h="1" x="175"/>
        <item h="1" x="99"/>
        <item h="1" x="177"/>
        <item h="1" x="101"/>
        <item h="1" x="178"/>
        <item h="1" x="129"/>
        <item h="1" x="103"/>
        <item h="1" x="131"/>
        <item h="1" x="183"/>
        <item h="1" x="134"/>
        <item h="1" x="106"/>
        <item h="1" x="186"/>
        <item h="1" x="189"/>
        <item h="1" x="192"/>
        <item h="1" x="108"/>
        <item h="1" x="195"/>
        <item h="1" x="139"/>
        <item h="1" x="110"/>
        <item h="1" x="199"/>
        <item h="1" x="142"/>
        <item h="1" x="112"/>
        <item h="1" x="115"/>
        <item h="1" x="145"/>
        <item h="1" x="148"/>
        <item h="1" x="118"/>
        <item h="1" x="151"/>
        <item h="1" x="153"/>
        <item h="1" x="120"/>
        <item h="1" x="210"/>
        <item h="1" x="123"/>
        <item h="1" x="207"/>
        <item h="1" x="213"/>
        <item h="1" x="202"/>
        <item h="1" x="158"/>
        <item h="1" x="125"/>
        <item h="1" x="127"/>
        <item h="1" x="161"/>
        <item h="1" x="130"/>
        <item h="1" x="132"/>
        <item h="1" x="219"/>
        <item h="1" x="165"/>
        <item h="1" x="221"/>
        <item h="1" x="168"/>
        <item h="1" x="176"/>
        <item h="1" x="170"/>
        <item h="1" x="135"/>
        <item h="1" x="224"/>
        <item h="1" x="174"/>
        <item h="1" x="137"/>
        <item h="1" x="179"/>
        <item h="1" x="227"/>
        <item h="1" x="181"/>
        <item h="1" x="184"/>
        <item h="1" x="140"/>
        <item h="1" x="187"/>
        <item h="1" x="190"/>
        <item h="1" x="193"/>
        <item h="1" x="143"/>
        <item h="1" x="197"/>
        <item h="1" x="146"/>
        <item h="1" x="149"/>
        <item h="1" x="152"/>
        <item h="1" x="154"/>
        <item h="1" x="156"/>
        <item h="1" x="205"/>
        <item h="1" x="234"/>
        <item h="1" x="159"/>
        <item h="1" x="208"/>
        <item h="1" x="203"/>
        <item h="1" x="171"/>
        <item h="1" x="211"/>
        <item h="1" x="162"/>
        <item h="1" x="214"/>
        <item h="1" x="164"/>
        <item h="1" x="240"/>
        <item h="1" x="216"/>
        <item h="1" x="172"/>
        <item h="1" x="166"/>
        <item h="1" x="173"/>
        <item h="1" x="169"/>
        <item h="1" x="182"/>
        <item h="1" x="180"/>
        <item h="1" x="185"/>
        <item h="1" x="188"/>
        <item h="1" x="191"/>
        <item h="1" x="194"/>
        <item h="1" x="196"/>
        <item h="1" x="198"/>
        <item h="1" x="222"/>
        <item h="1" x="225"/>
        <item h="1" x="204"/>
        <item h="1" x="206"/>
        <item h="1" x="201"/>
        <item h="1" x="247"/>
        <item h="1" x="209"/>
        <item h="1" x="212"/>
        <item h="1" x="215"/>
        <item h="1" x="230"/>
        <item h="1" x="228"/>
        <item h="1" x="217"/>
        <item h="1" x="250"/>
        <item h="1" x="232"/>
        <item h="1" x="218"/>
        <item h="1" x="220"/>
        <item h="1" x="253"/>
        <item h="1" x="223"/>
        <item h="1" x="235"/>
        <item h="1" x="256"/>
        <item h="1" x="238"/>
        <item h="1" x="241"/>
        <item h="1" x="243"/>
        <item h="1" x="229"/>
        <item h="1" x="263"/>
        <item h="1" x="226"/>
        <item h="1" x="245"/>
        <item h="1" x="231"/>
        <item h="1" x="266"/>
        <item h="1" x="248"/>
        <item h="1" x="233"/>
        <item h="1" x="271"/>
        <item h="1" x="236"/>
        <item h="1" x="274"/>
        <item h="1" x="251"/>
        <item h="1" x="237"/>
        <item h="1" x="277"/>
        <item h="1" x="239"/>
        <item h="1" x="254"/>
        <item h="1" x="280"/>
        <item h="1" x="242"/>
        <item h="1" x="282"/>
        <item h="1" x="285"/>
        <item h="1" x="257"/>
        <item h="1" x="244"/>
        <item h="1" x="259"/>
        <item h="1" x="246"/>
        <item h="1" x="261"/>
        <item h="1" x="264"/>
        <item h="1" x="249"/>
        <item h="1" x="267"/>
        <item h="1" x="252"/>
        <item h="1" x="269"/>
        <item h="1" x="272"/>
        <item h="1" x="275"/>
        <item h="1" x="255"/>
        <item h="1" x="278"/>
        <item h="1" x="258"/>
        <item h="1" x="283"/>
        <item h="1" x="286"/>
        <item h="1" x="260"/>
        <item h="1" x="262"/>
        <item h="1" x="265"/>
        <item h="1" x="268"/>
        <item h="1" x="270"/>
        <item h="1" x="273"/>
        <item h="1" x="276"/>
        <item h="1" x="279"/>
        <item h="1" x="281"/>
        <item h="1" x="284"/>
        <item x="2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8"/>
  </rowFields>
  <rowItems count="2">
    <i>
      <x v="286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56445-9E41-4E3A-81AB-16461EC299E6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ON-ALCOHOLIC BEV.">
  <location ref="BP9:BR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9">
        <item h="1" x="0"/>
        <item h="1" x="2"/>
        <item h="1" x="1"/>
        <item h="1" x="4"/>
        <item h="1" x="5"/>
        <item h="1" x="3"/>
        <item h="1" x="7"/>
        <item h="1" x="8"/>
        <item h="1" x="6"/>
        <item h="1" x="10"/>
        <item h="1" x="11"/>
        <item h="1" x="13"/>
        <item h="1" x="9"/>
        <item h="1" x="15"/>
        <item h="1" x="12"/>
        <item h="1" x="17"/>
        <item h="1" x="18"/>
        <item h="1" x="14"/>
        <item h="1" x="20"/>
        <item h="1" x="16"/>
        <item h="1" x="22"/>
        <item h="1" x="19"/>
        <item h="1" x="21"/>
        <item h="1" x="24"/>
        <item h="1" x="23"/>
        <item h="1" x="25"/>
        <item h="1" x="26"/>
        <item h="1" x="32"/>
        <item h="1" x="28"/>
        <item h="1" x="27"/>
        <item h="1" x="30"/>
        <item h="1" x="33"/>
        <item h="1" x="29"/>
        <item h="1" x="31"/>
        <item h="1" x="35"/>
        <item h="1" x="34"/>
        <item h="1" x="37"/>
        <item h="1" x="40"/>
        <item h="1" x="36"/>
        <item h="1" x="43"/>
        <item h="1" x="41"/>
        <item h="1" x="38"/>
        <item h="1" x="44"/>
        <item h="1" x="39"/>
        <item h="1" x="42"/>
        <item h="1" x="47"/>
        <item h="1" x="48"/>
        <item h="1" x="45"/>
        <item h="1" x="46"/>
        <item h="1" x="54"/>
        <item h="1" x="57"/>
        <item h="1" x="49"/>
        <item h="1" x="60"/>
        <item h="1" x="50"/>
        <item h="1" x="52"/>
        <item h="1" x="55"/>
        <item h="1" x="65"/>
        <item h="1" x="58"/>
        <item h="1" x="51"/>
        <item h="1" x="53"/>
        <item h="1" x="70"/>
        <item h="1" x="61"/>
        <item h="1" x="56"/>
        <item h="1" x="63"/>
        <item h="1" x="66"/>
        <item h="1" x="59"/>
        <item h="1" x="68"/>
        <item h="1" x="78"/>
        <item h="1" x="81"/>
        <item h="1" x="71"/>
        <item h="1" x="64"/>
        <item h="1" x="62"/>
        <item h="1" x="67"/>
        <item h="1" x="89"/>
        <item h="1" x="74"/>
        <item h="1" x="69"/>
        <item h="1" x="76"/>
        <item h="1" x="96"/>
        <item h="1" x="72"/>
        <item h="1" x="99"/>
        <item h="1" x="79"/>
        <item h="1" x="82"/>
        <item h="1" x="73"/>
        <item h="1" x="104"/>
        <item h="1" x="75"/>
        <item h="1" x="106"/>
        <item h="1" x="85"/>
        <item h="1" x="111"/>
        <item h="1" x="87"/>
        <item h="1" x="77"/>
        <item h="1" x="90"/>
        <item h="1" x="120"/>
        <item h="1" x="80"/>
        <item h="1" x="83"/>
        <item h="1" x="92"/>
        <item h="1" x="123"/>
        <item h="1" x="84"/>
        <item h="1" x="94"/>
        <item h="1" x="127"/>
        <item h="1" x="129"/>
        <item h="1" x="97"/>
        <item h="1" x="86"/>
        <item h="1" x="100"/>
        <item h="1" x="88"/>
        <item h="1" x="132"/>
        <item h="1" x="102"/>
        <item h="1" x="137"/>
        <item h="1" x="138"/>
        <item h="1" x="107"/>
        <item h="1" x="109"/>
        <item h="1" x="91"/>
        <item h="1" x="112"/>
        <item h="1" x="114"/>
        <item h="1" x="141"/>
        <item h="1" x="116"/>
        <item h="1" x="146"/>
        <item h="1" x="93"/>
        <item h="1" x="152"/>
        <item h="1" x="118"/>
        <item h="1" x="131"/>
        <item h="1" x="98"/>
        <item h="1" x="95"/>
        <item h="1" x="155"/>
        <item h="1" x="103"/>
        <item h="1" x="101"/>
        <item h="1" x="125"/>
        <item h="1" x="105"/>
        <item h="1" x="160"/>
        <item h="1" x="133"/>
        <item h="1" x="108"/>
        <item h="1" x="135"/>
        <item h="1" x="110"/>
        <item h="1" x="165"/>
        <item h="1" x="113"/>
        <item h="1" x="115"/>
        <item h="1" x="130"/>
        <item h="1" x="142"/>
        <item h="1" x="126"/>
        <item h="1" x="128"/>
        <item h="1" x="122"/>
        <item h="1" x="117"/>
        <item h="1" x="174"/>
        <item h="1" x="119"/>
        <item h="1" x="121"/>
        <item h="1" x="124"/>
        <item h="1" x="134"/>
        <item h="1" x="136"/>
        <item h="1" x="140"/>
        <item h="1" x="150"/>
        <item h="1" x="147"/>
        <item h="1" x="144"/>
        <item h="1" x="153"/>
        <item h="1" x="139"/>
        <item h="1" x="156"/>
        <item h="1" x="158"/>
        <item h="1" x="143"/>
        <item h="1" x="161"/>
        <item h="1" x="162"/>
        <item h="1" x="163"/>
        <item h="1" x="166"/>
        <item h="1" x="168"/>
        <item h="1" x="181"/>
        <item h="1" x="170"/>
        <item h="1" x="172"/>
        <item h="1" x="175"/>
        <item h="1" x="176"/>
        <item h="1" x="178"/>
        <item h="1" x="149"/>
        <item h="1" x="151"/>
        <item h="1" x="145"/>
        <item h="1" x="154"/>
        <item h="1" x="148"/>
        <item h="1" x="157"/>
        <item h="1" x="159"/>
        <item h="1" x="164"/>
        <item h="1" x="167"/>
        <item h="1" x="177"/>
        <item h="1" x="169"/>
        <item h="1" x="182"/>
        <item h="1" x="171"/>
        <item h="1" x="173"/>
        <item h="1" x="184"/>
        <item h="1" x="190"/>
        <item h="1" x="180"/>
        <item h="1" x="186"/>
        <item h="1" x="193"/>
        <item h="1" x="183"/>
        <item h="1" x="188"/>
        <item h="1" x="185"/>
        <item h="1" x="196"/>
        <item h="1" x="191"/>
        <item h="1" x="187"/>
        <item h="1" x="194"/>
        <item h="1" x="189"/>
        <item h="1" x="201"/>
        <item h="1" x="204"/>
        <item h="1" x="197"/>
        <item h="1" x="207"/>
        <item h="1" x="210"/>
        <item h="1" x="192"/>
        <item h="1" x="214"/>
        <item h="1" x="218"/>
        <item h="1" x="199"/>
        <item h="1" x="195"/>
        <item h="1" x="202"/>
        <item h="1" x="225"/>
        <item h="1" x="228"/>
        <item h="1" x="231"/>
        <item h="1" x="234"/>
        <item h="1" x="205"/>
        <item h="1" x="236"/>
        <item h="1" x="239"/>
        <item h="1" x="208"/>
        <item h="1" x="242"/>
        <item h="1" x="198"/>
        <item h="1" x="245"/>
        <item h="1" x="200"/>
        <item h="1" x="212"/>
        <item h="1" x="247"/>
        <item h="1" x="250"/>
        <item h="1" x="203"/>
        <item h="1" x="253"/>
        <item h="1" x="215"/>
        <item h="1" x="256"/>
        <item h="1" x="219"/>
        <item h="1" x="221"/>
        <item h="1" x="223"/>
        <item h="1" x="226"/>
        <item h="1" x="206"/>
        <item h="1" x="229"/>
        <item h="1" x="261"/>
        <item h="1" x="232"/>
        <item h="1" x="209"/>
        <item h="1" x="266"/>
        <item h="1" x="211"/>
        <item h="1" x="237"/>
        <item h="1" x="213"/>
        <item h="1" x="240"/>
        <item h="1" x="216"/>
        <item h="1" x="243"/>
        <item h="1" x="217"/>
        <item h="1" x="220"/>
        <item h="1" x="248"/>
        <item h="1" x="222"/>
        <item h="1" x="224"/>
        <item h="1" x="251"/>
        <item h="1" x="254"/>
        <item h="1" x="227"/>
        <item h="1" x="257"/>
        <item h="1" x="230"/>
        <item h="1" x="259"/>
        <item h="1" x="262"/>
        <item h="1" x="233"/>
        <item h="1" x="264"/>
        <item h="1" x="235"/>
        <item h="1" x="267"/>
        <item h="1" x="238"/>
        <item h="1" x="241"/>
        <item h="1" x="244"/>
        <item h="1" x="246"/>
        <item h="1" x="249"/>
        <item h="1" x="252"/>
        <item h="1" x="255"/>
        <item h="1" x="258"/>
        <item h="1" x="260"/>
        <item h="1" x="263"/>
        <item h="1" x="265"/>
        <item x="1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3"/>
  </rowFields>
  <rowItems count="2">
    <i>
      <x v="267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BB469-482D-44DE-B2D8-8AD8921E18B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EREALS &amp; P">
  <location ref="R9:T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axis="axisRow" showAll="0">
      <items count="254">
        <item h="1" x="0"/>
        <item h="1" x="2"/>
        <item h="1" x="3"/>
        <item h="1" x="6"/>
        <item h="1" x="5"/>
        <item h="1" x="1"/>
        <item h="1" x="11"/>
        <item h="1" x="8"/>
        <item h="1" x="10"/>
        <item h="1" x="13"/>
        <item h="1" x="4"/>
        <item h="1" x="16"/>
        <item h="1" x="15"/>
        <item h="1" x="7"/>
        <item h="1" x="19"/>
        <item h="1" x="9"/>
        <item h="1" x="18"/>
        <item h="1" x="12"/>
        <item h="1" x="21"/>
        <item h="1" x="24"/>
        <item h="1" x="23"/>
        <item h="1" x="14"/>
        <item h="1" x="26"/>
        <item h="1" x="27"/>
        <item h="1" x="17"/>
        <item h="1" x="29"/>
        <item h="1" x="20"/>
        <item h="1" x="30"/>
        <item h="1" x="22"/>
        <item h="1" x="25"/>
        <item h="1" x="32"/>
        <item h="1" x="35"/>
        <item h="1" x="34"/>
        <item h="1" x="28"/>
        <item h="1" x="38"/>
        <item h="1" x="37"/>
        <item h="1" x="43"/>
        <item h="1" x="31"/>
        <item h="1" x="40"/>
        <item h="1" x="42"/>
        <item h="1" x="45"/>
        <item h="1" x="33"/>
        <item h="1" x="47"/>
        <item h="1" x="48"/>
        <item h="1" x="51"/>
        <item h="1" x="36"/>
        <item h="1" x="39"/>
        <item h="1" x="53"/>
        <item h="1" x="50"/>
        <item h="1" x="41"/>
        <item h="1" x="56"/>
        <item h="1" x="44"/>
        <item h="1" x="55"/>
        <item h="1" x="46"/>
        <item h="1" x="58"/>
        <item h="1" x="60"/>
        <item h="1" x="62"/>
        <item h="1" x="65"/>
        <item h="1" x="66"/>
        <item h="1" x="64"/>
        <item h="1" x="49"/>
        <item h="1" x="68"/>
        <item h="1" x="61"/>
        <item h="1" x="67"/>
        <item h="1" x="54"/>
        <item h="1" x="63"/>
        <item h="1" x="59"/>
        <item h="1" x="57"/>
        <item h="1" x="69"/>
        <item h="1" x="52"/>
        <item h="1" x="83"/>
        <item h="1" x="72"/>
        <item h="1" x="70"/>
        <item h="1" x="74"/>
        <item h="1" x="71"/>
        <item h="1" x="76"/>
        <item h="1" x="87"/>
        <item h="1" x="73"/>
        <item h="1" x="75"/>
        <item h="1" x="79"/>
        <item h="1" x="81"/>
        <item h="1" x="84"/>
        <item h="1" x="77"/>
        <item h="1" x="78"/>
        <item h="1" x="80"/>
        <item h="1" x="82"/>
        <item h="1" x="85"/>
        <item h="1" x="88"/>
        <item h="1" x="93"/>
        <item h="1" x="90"/>
        <item h="1" x="86"/>
        <item h="1" x="96"/>
        <item h="1" x="89"/>
        <item h="1" x="94"/>
        <item h="1" x="91"/>
        <item h="1" x="99"/>
        <item h="1" x="97"/>
        <item h="1" x="92"/>
        <item h="1" x="95"/>
        <item h="1" x="100"/>
        <item h="1" x="102"/>
        <item h="1" x="98"/>
        <item h="1" x="105"/>
        <item h="1" x="103"/>
        <item h="1" x="101"/>
        <item h="1" x="109"/>
        <item h="1" x="106"/>
        <item h="1" x="112"/>
        <item h="1" x="111"/>
        <item h="1" x="104"/>
        <item h="1" x="110"/>
        <item h="1" x="107"/>
        <item h="1" x="113"/>
        <item h="1" x="108"/>
        <item h="1" x="120"/>
        <item h="1" x="114"/>
        <item h="1" x="116"/>
        <item h="1" x="125"/>
        <item h="1" x="128"/>
        <item h="1" x="118"/>
        <item h="1" x="115"/>
        <item h="1" x="131"/>
        <item h="1" x="117"/>
        <item h="1" x="121"/>
        <item h="1" x="138"/>
        <item h="1" x="123"/>
        <item h="1" x="126"/>
        <item h="1" x="119"/>
        <item h="1" x="129"/>
        <item h="1" x="132"/>
        <item h="1" x="122"/>
        <item h="1" x="124"/>
        <item h="1" x="141"/>
        <item h="1" x="127"/>
        <item h="1" x="130"/>
        <item h="1" x="136"/>
        <item h="1" x="144"/>
        <item h="1" x="133"/>
        <item h="1" x="134"/>
        <item h="1" x="139"/>
        <item h="1" x="135"/>
        <item h="1" x="150"/>
        <item h="1" x="147"/>
        <item h="1" x="142"/>
        <item h="1" x="137"/>
        <item h="1" x="148"/>
        <item h="1" x="145"/>
        <item h="1" x="153"/>
        <item h="1" x="140"/>
        <item h="1" x="146"/>
        <item h="1" x="143"/>
        <item h="1" x="149"/>
        <item h="1" x="156"/>
        <item h="1" x="151"/>
        <item h="1" x="152"/>
        <item h="1" x="158"/>
        <item h="1" x="159"/>
        <item h="1" x="154"/>
        <item h="1" x="161"/>
        <item h="1" x="155"/>
        <item h="1" x="163"/>
        <item h="1" x="157"/>
        <item h="1" x="164"/>
        <item h="1" x="196"/>
        <item h="1" x="160"/>
        <item h="1" x="166"/>
        <item h="1" x="162"/>
        <item h="1" x="169"/>
        <item h="1" x="168"/>
        <item h="1" x="172"/>
        <item h="1" x="194"/>
        <item h="1" x="171"/>
        <item h="1" x="165"/>
        <item h="1" x="174"/>
        <item h="1" x="191"/>
        <item h="1" x="167"/>
        <item h="1" x="188"/>
        <item h="1" x="206"/>
        <item h="1" x="170"/>
        <item h="1" x="199"/>
        <item h="1" x="203"/>
        <item h="1" x="173"/>
        <item h="1" x="205"/>
        <item h="1" x="201"/>
        <item h="1" x="193"/>
        <item h="1" x="185"/>
        <item h="1" x="175"/>
        <item h="1" x="208"/>
        <item h="1" x="190"/>
        <item h="1" x="182"/>
        <item h="1" x="197"/>
        <item h="1" x="179"/>
        <item h="1" x="210"/>
        <item h="1" x="187"/>
        <item h="1" x="177"/>
        <item h="1" x="198"/>
        <item h="1" x="184"/>
        <item h="1" x="195"/>
        <item h="1" x="202"/>
        <item h="1" x="200"/>
        <item h="1" x="204"/>
        <item h="1" x="212"/>
        <item h="1" x="181"/>
        <item h="1" x="192"/>
        <item h="1" x="214"/>
        <item h="1" x="207"/>
        <item h="1" x="215"/>
        <item h="1" x="189"/>
        <item h="1" x="209"/>
        <item h="1" x="217"/>
        <item h="1" x="186"/>
        <item h="1" x="183"/>
        <item h="1" x="176"/>
        <item h="1" x="211"/>
        <item h="1" x="213"/>
        <item h="1" x="180"/>
        <item h="1" x="219"/>
        <item h="1" x="216"/>
        <item h="1" x="222"/>
        <item h="1" x="221"/>
        <item h="1" x="224"/>
        <item h="1" x="225"/>
        <item h="1" x="218"/>
        <item h="1" x="227"/>
        <item h="1" x="220"/>
        <item h="1" x="223"/>
        <item h="1" x="226"/>
        <item h="1" x="228"/>
        <item h="1" x="230"/>
        <item h="1" x="229"/>
        <item h="1" x="231"/>
        <item h="1" x="233"/>
        <item h="1" x="234"/>
        <item h="1" x="232"/>
        <item h="1" x="236"/>
        <item h="1" x="235"/>
        <item h="1" x="237"/>
        <item h="1" x="239"/>
        <item h="1" x="238"/>
        <item h="1" x="240"/>
        <item h="1" x="242"/>
        <item h="1" x="241"/>
        <item h="1" x="251"/>
        <item h="1" x="244"/>
        <item h="1" x="252"/>
        <item h="1" x="245"/>
        <item h="1" x="243"/>
        <item h="1" x="246"/>
        <item h="1" x="249"/>
        <item h="1" x="248"/>
        <item h="1" x="247"/>
        <item h="1"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 v="252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57EDA-BBEF-4C09-9D42-5743A44661AD}" name="PivotTable2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OUSEHOLD GOODS &amp; SER">
  <location ref="DH9:DJ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92">
        <item h="1" x="0"/>
        <item h="1" x="1"/>
        <item h="1" x="2"/>
        <item h="1" x="3"/>
        <item h="1" x="4"/>
        <item h="1" x="6"/>
        <item h="1" x="5"/>
        <item h="1" x="7"/>
        <item h="1" x="9"/>
        <item h="1" x="8"/>
        <item h="1" x="10"/>
        <item h="1" x="12"/>
        <item h="1" x="11"/>
        <item h="1" x="14"/>
        <item h="1" x="15"/>
        <item h="1" x="13"/>
        <item h="1" x="16"/>
        <item h="1" x="17"/>
        <item h="1" x="19"/>
        <item h="1" x="20"/>
        <item h="1" x="18"/>
        <item h="1" x="22"/>
        <item h="1" x="23"/>
        <item h="1" x="21"/>
        <item h="1" x="25"/>
        <item h="1" x="27"/>
        <item h="1" x="24"/>
        <item h="1" x="28"/>
        <item h="1" x="26"/>
        <item h="1" x="30"/>
        <item h="1" x="29"/>
        <item h="1" x="32"/>
        <item h="1" x="33"/>
        <item h="1" x="31"/>
        <item h="1" x="35"/>
        <item h="1" x="34"/>
        <item h="1" x="36"/>
        <item h="1" x="38"/>
        <item h="1" x="39"/>
        <item h="1" x="37"/>
        <item h="1" x="41"/>
        <item h="1" x="43"/>
        <item h="1" x="40"/>
        <item h="1" x="46"/>
        <item h="1" x="44"/>
        <item h="1" x="49"/>
        <item h="1" x="42"/>
        <item h="1" x="47"/>
        <item h="1" x="51"/>
        <item h="1" x="45"/>
        <item h="1" x="54"/>
        <item h="1" x="56"/>
        <item h="1" x="52"/>
        <item h="1" x="48"/>
        <item h="1" x="58"/>
        <item h="1" x="61"/>
        <item h="1" x="50"/>
        <item h="1" x="53"/>
        <item h="1" x="64"/>
        <item h="1" x="59"/>
        <item h="1" x="55"/>
        <item h="1" x="62"/>
        <item h="1" x="70"/>
        <item h="1" x="57"/>
        <item h="1" x="65"/>
        <item h="1" x="73"/>
        <item h="1" x="60"/>
        <item h="1" x="76"/>
        <item h="1" x="79"/>
        <item h="1" x="63"/>
        <item h="1" x="81"/>
        <item h="1" x="68"/>
        <item h="1" x="71"/>
        <item h="1" x="66"/>
        <item h="1" x="86"/>
        <item h="1" x="89"/>
        <item h="1" x="74"/>
        <item h="1" x="92"/>
        <item h="1" x="77"/>
        <item h="1" x="67"/>
        <item h="1" x="69"/>
        <item h="1" x="96"/>
        <item h="1" x="82"/>
        <item h="1" x="100"/>
        <item h="1" x="84"/>
        <item h="1" x="72"/>
        <item h="1" x="103"/>
        <item h="1" x="87"/>
        <item h="1" x="106"/>
        <item h="1" x="75"/>
        <item h="1" x="90"/>
        <item h="1" x="111"/>
        <item h="1" x="114"/>
        <item h="1" x="78"/>
        <item h="1" x="119"/>
        <item h="1" x="94"/>
        <item h="1" x="80"/>
        <item h="1" x="83"/>
        <item h="1" x="98"/>
        <item h="1" x="126"/>
        <item h="1" x="85"/>
        <item h="1" x="129"/>
        <item h="1" x="101"/>
        <item h="1" x="88"/>
        <item h="1" x="132"/>
        <item h="1" x="104"/>
        <item h="1" x="91"/>
        <item h="1" x="107"/>
        <item h="1" x="93"/>
        <item h="1" x="137"/>
        <item h="1" x="140"/>
        <item h="1" x="109"/>
        <item h="1" x="95"/>
        <item h="1" x="112"/>
        <item h="1" x="142"/>
        <item h="1" x="115"/>
        <item h="1" x="97"/>
        <item h="1" x="117"/>
        <item h="1" x="147"/>
        <item h="1" x="120"/>
        <item h="1" x="149"/>
        <item h="1" x="99"/>
        <item h="1" x="122"/>
        <item h="1" x="124"/>
        <item h="1" x="102"/>
        <item h="1" x="150"/>
        <item h="1" x="127"/>
        <item h="1" x="105"/>
        <item h="1" x="130"/>
        <item h="1" x="108"/>
        <item h="1" x="133"/>
        <item h="1" x="110"/>
        <item h="1" x="155"/>
        <item h="1" x="135"/>
        <item h="1" x="113"/>
        <item h="1" x="158"/>
        <item h="1" x="116"/>
        <item h="1" x="138"/>
        <item h="1" x="118"/>
        <item h="1" x="121"/>
        <item h="1" x="123"/>
        <item h="1" x="143"/>
        <item h="1" x="145"/>
        <item h="1" x="125"/>
        <item h="1" x="165"/>
        <item h="1" x="128"/>
        <item h="1" x="151"/>
        <item h="1" x="167"/>
        <item h="1" x="131"/>
        <item h="1" x="169"/>
        <item h="1" x="172"/>
        <item h="1" x="153"/>
        <item h="1" x="176"/>
        <item h="1" x="177"/>
        <item h="1" x="134"/>
        <item h="1" x="156"/>
        <item h="1" x="179"/>
        <item h="1" x="136"/>
        <item h="1" x="182"/>
        <item h="1" x="185"/>
        <item h="1" x="139"/>
        <item h="1" x="160"/>
        <item h="1" x="188"/>
        <item h="1" x="191"/>
        <item h="1" x="141"/>
        <item h="1" x="144"/>
        <item h="1" x="163"/>
        <item h="1" x="146"/>
        <item h="1" x="148"/>
        <item h="1" x="196"/>
        <item h="1" x="199"/>
        <item h="1" x="202"/>
        <item h="1" x="152"/>
        <item h="1" x="154"/>
        <item h="1" x="157"/>
        <item h="1" x="159"/>
        <item h="1" x="170"/>
        <item h="1" x="173"/>
        <item h="1" x="174"/>
        <item h="1" x="161"/>
        <item h="1" x="162"/>
        <item h="1" x="180"/>
        <item h="1" x="183"/>
        <item h="1" x="186"/>
        <item h="1" x="189"/>
        <item h="1" x="210"/>
        <item h="1" x="192"/>
        <item h="1" x="207"/>
        <item h="1" x="214"/>
        <item h="1" x="217"/>
        <item h="1" x="194"/>
        <item h="1" x="197"/>
        <item h="1" x="200"/>
        <item h="1" x="219"/>
        <item h="1" x="220"/>
        <item h="1" x="164"/>
        <item h="1" x="222"/>
        <item h="1" x="166"/>
        <item h="1" x="205"/>
        <item h="1" x="208"/>
        <item h="1" x="212"/>
        <item h="1" x="168"/>
        <item h="1" x="178"/>
        <item h="1" x="215"/>
        <item h="1" x="226"/>
        <item h="1" x="175"/>
        <item h="1" x="171"/>
        <item h="1" x="181"/>
        <item h="1" x="184"/>
        <item h="1" x="187"/>
        <item h="1" x="228"/>
        <item h="1" x="190"/>
        <item h="1" x="193"/>
        <item h="1" x="201"/>
        <item h="1" x="206"/>
        <item h="1" x="195"/>
        <item h="1" x="198"/>
        <item h="1" x="204"/>
        <item h="1" x="209"/>
        <item h="1" x="211"/>
        <item h="1" x="231"/>
        <item h="1" x="234"/>
        <item h="1" x="213"/>
        <item h="1" x="216"/>
        <item h="1" x="236"/>
        <item h="1" x="224"/>
        <item h="1" x="218"/>
        <item h="1" x="239"/>
        <item h="1" x="221"/>
        <item h="1" x="229"/>
        <item h="1" x="242"/>
        <item h="1" x="245"/>
        <item h="1" x="248"/>
        <item h="1" x="232"/>
        <item h="1" x="237"/>
        <item h="1" x="251"/>
        <item h="1" x="223"/>
        <item h="1" x="225"/>
        <item h="1" x="240"/>
        <item h="1" x="254"/>
        <item h="1" x="243"/>
        <item h="1" x="227"/>
        <item h="1" x="230"/>
        <item h="1" x="246"/>
        <item h="1" x="233"/>
        <item h="1" x="249"/>
        <item h="1" x="235"/>
        <item h="1" x="259"/>
        <item h="1" x="252"/>
        <item h="1" x="238"/>
        <item h="1" x="262"/>
        <item h="1" x="241"/>
        <item h="1" x="255"/>
        <item h="1" x="265"/>
        <item h="1" x="244"/>
        <item h="1" x="268"/>
        <item h="1" x="257"/>
        <item h="1" x="247"/>
        <item h="1" x="271"/>
        <item h="1" x="260"/>
        <item h="1" x="250"/>
        <item h="1" x="274"/>
        <item h="1" x="277"/>
        <item h="1" x="263"/>
        <item h="1" x="253"/>
        <item h="1" x="280"/>
        <item h="1" x="266"/>
        <item h="1" x="256"/>
        <item h="1" x="283"/>
        <item h="1" x="269"/>
        <item h="1" x="286"/>
        <item h="1" x="289"/>
        <item h="1" x="258"/>
        <item h="1" x="272"/>
        <item h="1" x="261"/>
        <item h="1" x="275"/>
        <item h="1" x="278"/>
        <item h="1" x="264"/>
        <item h="1" x="281"/>
        <item h="1" x="267"/>
        <item h="1" x="284"/>
        <item h="1" x="270"/>
        <item h="1" x="287"/>
        <item h="1" x="290"/>
        <item h="1" x="273"/>
        <item h="1" x="276"/>
        <item h="1" x="279"/>
        <item h="1" x="282"/>
        <item h="1" x="285"/>
        <item h="1" x="288"/>
        <item x="20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2"/>
  </rowFields>
  <rowItems count="2">
    <i>
      <x v="290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6DC90-12AC-4C16-B0A0-FF767FDCB4F7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OILS &amp; FATS">
  <location ref="AL9:AN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axis="axisRow" showAll="0">
      <items count="258">
        <item h="1" x="18"/>
        <item h="1" x="16"/>
        <item h="1" x="13"/>
        <item h="1" x="23"/>
        <item h="1" x="10"/>
        <item h="1" x="25"/>
        <item h="1" x="33"/>
        <item h="1" x="7"/>
        <item h="1" x="36"/>
        <item h="1" x="32"/>
        <item h="1" x="50"/>
        <item h="1" x="39"/>
        <item h="1" x="27"/>
        <item h="1" x="1"/>
        <item h="1" x="4"/>
        <item h="1" x="46"/>
        <item h="1" x="14"/>
        <item h="1" x="17"/>
        <item h="1" x="19"/>
        <item h="1" x="11"/>
        <item h="1" x="21"/>
        <item h="1" x="57"/>
        <item h="1" x="8"/>
        <item h="1" x="2"/>
        <item h="1" x="61"/>
        <item h="1" x="12"/>
        <item h="1" x="5"/>
        <item h="1" x="9"/>
        <item h="1" x="15"/>
        <item h="1" x="64"/>
        <item h="1" x="0"/>
        <item h="1" x="6"/>
        <item h="1" x="67"/>
        <item h="1" x="20"/>
        <item h="1" x="34"/>
        <item h="1" x="3"/>
        <item h="1" x="28"/>
        <item h="1" x="37"/>
        <item h="1" x="72"/>
        <item h="1" x="30"/>
        <item h="1" x="22"/>
        <item h="1" x="51"/>
        <item h="1" x="24"/>
        <item h="1" x="42"/>
        <item h="1" x="44"/>
        <item h="1" x="47"/>
        <item h="1" x="83"/>
        <item h="1" x="53"/>
        <item h="1" x="26"/>
        <item h="1" x="31"/>
        <item h="1" x="55"/>
        <item h="1" x="58"/>
        <item h="1" x="35"/>
        <item h="1" x="29"/>
        <item h="1" x="87"/>
        <item h="1" x="38"/>
        <item h="1" x="62"/>
        <item h="1" x="76"/>
        <item h="1" x="40"/>
        <item h="1" x="49"/>
        <item h="1" x="41"/>
        <item h="1" x="43"/>
        <item h="1" x="48"/>
        <item h="1" x="45"/>
        <item h="1" x="68"/>
        <item h="1" x="52"/>
        <item h="1" x="65"/>
        <item h="1" x="70"/>
        <item h="1" x="54"/>
        <item h="1" x="56"/>
        <item h="1" x="59"/>
        <item h="1" x="60"/>
        <item h="1" x="98"/>
        <item h="1" x="74"/>
        <item h="1" x="109"/>
        <item h="1" x="66"/>
        <item h="1" x="69"/>
        <item h="1" x="63"/>
        <item h="1" x="104"/>
        <item h="1" x="85"/>
        <item h="1" x="71"/>
        <item h="1" x="84"/>
        <item h="1" x="77"/>
        <item h="1" x="88"/>
        <item h="1" x="116"/>
        <item h="1" x="79"/>
        <item h="1" x="81"/>
        <item h="1" x="73"/>
        <item h="1" x="118"/>
        <item h="1" x="121"/>
        <item h="1" x="91"/>
        <item h="1" x="123"/>
        <item h="1" x="125"/>
        <item h="1" x="130"/>
        <item h="1" x="93"/>
        <item h="1" x="95"/>
        <item h="1" x="132"/>
        <item h="1" x="75"/>
        <item h="1" x="99"/>
        <item h="1" x="110"/>
        <item h="1" x="86"/>
        <item h="1" x="78"/>
        <item h="1" x="108"/>
        <item h="1" x="82"/>
        <item h="1" x="89"/>
        <item h="1" x="106"/>
        <item h="1" x="80"/>
        <item h="1" x="115"/>
        <item h="1" x="102"/>
        <item h="1" x="105"/>
        <item h="1" x="141"/>
        <item h="1" x="90"/>
        <item h="1" x="92"/>
        <item h="1" x="94"/>
        <item h="1" x="122"/>
        <item h="1" x="112"/>
        <item h="1" x="113"/>
        <item h="1" x="96"/>
        <item h="1" x="111"/>
        <item h="1" x="126"/>
        <item h="1" x="97"/>
        <item h="1" x="107"/>
        <item h="1" x="114"/>
        <item h="1" x="147"/>
        <item h="1" x="100"/>
        <item h="1" x="138"/>
        <item h="1" x="101"/>
        <item h="1" x="103"/>
        <item h="1" x="133"/>
        <item h="1" x="142"/>
        <item h="1" x="149"/>
        <item h="1" x="135"/>
        <item h="1" x="120"/>
        <item h="1" x="117"/>
        <item h="1" x="119"/>
        <item h="1" x="124"/>
        <item h="1" x="127"/>
        <item h="1" x="137"/>
        <item h="1" x="128"/>
        <item h="1" x="129"/>
        <item h="1" x="136"/>
        <item h="1" x="139"/>
        <item h="1" x="140"/>
        <item h="1" x="134"/>
        <item h="1" x="143"/>
        <item h="1" x="131"/>
        <item h="1" x="144"/>
        <item h="1" x="145"/>
        <item h="1" x="150"/>
        <item h="1" x="146"/>
        <item h="1" x="152"/>
        <item h="1" x="155"/>
        <item h="1" x="148"/>
        <item h="1" x="153"/>
        <item h="1" x="158"/>
        <item h="1" x="156"/>
        <item h="1" x="160"/>
        <item h="1" x="151"/>
        <item h="1" x="164"/>
        <item h="1" x="157"/>
        <item h="1" x="167"/>
        <item h="1" x="154"/>
        <item h="1" x="170"/>
        <item h="1" x="161"/>
        <item h="1" x="172"/>
        <item h="1" x="165"/>
        <item h="1" x="159"/>
        <item h="1" x="168"/>
        <item h="1" x="175"/>
        <item h="1" x="163"/>
        <item h="1" x="166"/>
        <item h="1" x="173"/>
        <item h="1" x="169"/>
        <item h="1" x="178"/>
        <item h="1" x="171"/>
        <item h="1" x="176"/>
        <item h="1" x="181"/>
        <item h="1" x="174"/>
        <item h="1" x="179"/>
        <item h="1" x="177"/>
        <item h="1" x="182"/>
        <item h="1" x="184"/>
        <item h="1" x="180"/>
        <item h="1" x="187"/>
        <item h="1" x="185"/>
        <item h="1" x="190"/>
        <item h="1" x="183"/>
        <item h="1" x="188"/>
        <item h="1" x="255"/>
        <item h="1" x="186"/>
        <item h="1" x="252"/>
        <item h="1" x="193"/>
        <item h="1" x="256"/>
        <item h="1" x="191"/>
        <item h="1" x="199"/>
        <item h="1" x="215"/>
        <item h="1" x="217"/>
        <item h="1" x="196"/>
        <item h="1" x="254"/>
        <item h="1" x="212"/>
        <item h="1" x="253"/>
        <item h="1" x="202"/>
        <item h="1" x="189"/>
        <item h="1" x="209"/>
        <item h="1" x="206"/>
        <item h="1" x="239"/>
        <item h="1" x="246"/>
        <item h="1" x="251"/>
        <item h="1" x="194"/>
        <item h="1" x="244"/>
        <item h="1" x="250"/>
        <item h="1" x="237"/>
        <item h="1" x="220"/>
        <item h="1" x="200"/>
        <item h="1" x="234"/>
        <item h="1" x="249"/>
        <item h="1" x="248"/>
        <item h="1" x="197"/>
        <item h="1" x="192"/>
        <item h="1" x="216"/>
        <item h="1" x="232"/>
        <item h="1" x="218"/>
        <item h="1" x="223"/>
        <item h="1" x="240"/>
        <item h="1" x="247"/>
        <item h="1" x="213"/>
        <item h="1" x="203"/>
        <item h="1" x="245"/>
        <item h="1" x="229"/>
        <item h="1" x="198"/>
        <item h="1" x="242"/>
        <item h="1" x="226"/>
        <item h="1" x="210"/>
        <item h="1" x="195"/>
        <item h="1" x="207"/>
        <item h="1" x="201"/>
        <item h="1" x="238"/>
        <item h="1" x="235"/>
        <item h="1" x="214"/>
        <item h="1" x="243"/>
        <item h="1" x="241"/>
        <item h="1" x="236"/>
        <item h="1" x="221"/>
        <item h="1" x="204"/>
        <item h="1" x="211"/>
        <item h="1" x="233"/>
        <item h="1" x="208"/>
        <item h="1" x="205"/>
        <item h="1" x="224"/>
        <item h="1" x="230"/>
        <item h="1" x="231"/>
        <item h="1" x="227"/>
        <item h="1" x="219"/>
        <item h="1" x="222"/>
        <item h="1" x="228"/>
        <item h="1" x="225"/>
        <item x="16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2">
    <i>
      <x v="256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B3757-6E17-4AA9-B2B3-22E8F678F8AD}" name="PivotTable2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UEL AND LIGHT">
  <location ref="DC9:DE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75">
        <item h="1" x="1"/>
        <item h="1" x="0"/>
        <item h="1" x="3"/>
        <item h="1" x="4"/>
        <item h="1" x="5"/>
        <item h="1" x="2"/>
        <item h="1" x="7"/>
        <item h="1" x="6"/>
        <item h="1" x="9"/>
        <item h="1" x="10"/>
        <item h="1" x="8"/>
        <item h="1" x="12"/>
        <item h="1" x="13"/>
        <item h="1" x="11"/>
        <item h="1" x="15"/>
        <item h="1" x="16"/>
        <item h="1" x="18"/>
        <item h="1" x="14"/>
        <item h="1" x="19"/>
        <item h="1" x="17"/>
        <item h="1" x="25"/>
        <item h="1" x="27"/>
        <item h="1" x="21"/>
        <item h="1" x="23"/>
        <item h="1" x="30"/>
        <item h="1" x="20"/>
        <item h="1" x="37"/>
        <item h="1" x="22"/>
        <item h="1" x="41"/>
        <item h="1" x="28"/>
        <item h="1" x="46"/>
        <item h="1" x="31"/>
        <item h="1" x="33"/>
        <item h="1" x="35"/>
        <item h="1" x="24"/>
        <item h="1" x="26"/>
        <item h="1" x="29"/>
        <item h="1" x="32"/>
        <item h="1" x="34"/>
        <item h="1" x="39"/>
        <item h="1" x="42"/>
        <item h="1" x="44"/>
        <item h="1" x="36"/>
        <item h="1" x="86"/>
        <item h="1" x="47"/>
        <item h="1" x="84"/>
        <item h="1" x="61"/>
        <item h="1" x="89"/>
        <item h="1" x="64"/>
        <item h="1" x="99"/>
        <item h="1" x="38"/>
        <item h="1" x="40"/>
        <item h="1" x="49"/>
        <item h="1" x="51"/>
        <item h="1" x="43"/>
        <item h="1" x="76"/>
        <item h="1" x="102"/>
        <item h="1" x="45"/>
        <item h="1" x="53"/>
        <item h="1" x="79"/>
        <item h="1" x="48"/>
        <item h="1" x="50"/>
        <item h="1" x="55"/>
        <item h="1" x="105"/>
        <item h="1" x="108"/>
        <item h="1" x="57"/>
        <item h="1" x="52"/>
        <item h="1" x="59"/>
        <item h="1" x="122"/>
        <item h="1" x="117"/>
        <item h="1" x="62"/>
        <item h="1" x="120"/>
        <item h="1" x="65"/>
        <item h="1" x="54"/>
        <item h="1" x="67"/>
        <item h="1" x="70"/>
        <item h="1" x="56"/>
        <item h="1" x="72"/>
        <item h="1" x="58"/>
        <item h="1" x="114"/>
        <item h="1" x="74"/>
        <item h="1" x="60"/>
        <item h="1" x="77"/>
        <item h="1" x="87"/>
        <item h="1" x="85"/>
        <item h="1" x="63"/>
        <item h="1" x="80"/>
        <item h="1" x="66"/>
        <item h="1" x="82"/>
        <item h="1" x="91"/>
        <item h="1" x="93"/>
        <item h="1" x="95"/>
        <item h="1" x="69"/>
        <item h="1" x="68"/>
        <item h="1" x="97"/>
        <item h="1" x="100"/>
        <item h="1" x="71"/>
        <item h="1" x="137"/>
        <item h="1" x="139"/>
        <item h="1" x="103"/>
        <item h="1" x="168"/>
        <item h="1" x="73"/>
        <item h="1" x="75"/>
        <item h="1" x="78"/>
        <item h="1" x="134"/>
        <item h="1" x="142"/>
        <item h="1" x="106"/>
        <item h="1" x="109"/>
        <item h="1" x="83"/>
        <item h="1" x="159"/>
        <item h="1" x="131"/>
        <item h="1" x="88"/>
        <item h="1" x="81"/>
        <item h="1" x="111"/>
        <item h="1" x="90"/>
        <item h="1" x="144"/>
        <item h="1" x="92"/>
        <item h="1" x="157"/>
        <item h="1" x="118"/>
        <item h="1" x="171"/>
        <item h="1" x="94"/>
        <item h="1" x="115"/>
        <item h="1" x="96"/>
        <item h="1" x="98"/>
        <item h="1" x="101"/>
        <item h="1" x="165"/>
        <item h="1" x="124"/>
        <item h="1" x="149"/>
        <item h="1" x="104"/>
        <item h="1" x="107"/>
        <item h="1" x="126"/>
        <item h="1" x="154"/>
        <item h="1" x="110"/>
        <item h="1" x="151"/>
        <item h="1" x="175"/>
        <item h="1" x="112"/>
        <item h="1" x="116"/>
        <item h="1" x="113"/>
        <item h="1" x="178"/>
        <item h="1" x="119"/>
        <item h="1" x="121"/>
        <item h="1" x="135"/>
        <item h="1" x="129"/>
        <item h="1" x="133"/>
        <item h="1" x="140"/>
        <item h="1" x="186"/>
        <item h="1" x="194"/>
        <item h="1" x="198"/>
        <item h="1" x="123"/>
        <item h="1" x="201"/>
        <item h="1" x="125"/>
        <item h="1" x="192"/>
        <item h="1" x="160"/>
        <item h="1" x="169"/>
        <item h="1" x="181"/>
        <item h="1" x="170"/>
        <item h="1" x="167"/>
        <item h="1" x="158"/>
        <item h="1" x="145"/>
        <item h="1" x="163"/>
        <item h="1" x="172"/>
        <item h="1" x="147"/>
        <item h="1" x="127"/>
        <item h="1" x="166"/>
        <item h="1" x="184"/>
        <item h="1" x="190"/>
        <item h="1" x="130"/>
        <item h="1" x="132"/>
        <item h="1" x="128"/>
        <item h="1" x="155"/>
        <item h="1" x="195"/>
        <item h="1" x="193"/>
        <item h="1" x="196"/>
        <item h="1" x="199"/>
        <item h="1" x="176"/>
        <item h="1" x="136"/>
        <item h="1" x="187"/>
        <item h="1" x="138"/>
        <item h="1" x="179"/>
        <item h="1" x="189"/>
        <item h="1" x="141"/>
        <item h="1" x="152"/>
        <item h="1" x="191"/>
        <item h="1" x="156"/>
        <item h="1" x="161"/>
        <item h="1" x="143"/>
        <item h="1" x="162"/>
        <item h="1" x="182"/>
        <item h="1" x="197"/>
        <item h="1" x="146"/>
        <item h="1" x="164"/>
        <item h="1" x="203"/>
        <item h="1" x="173"/>
        <item h="1" x="200"/>
        <item h="1" x="185"/>
        <item h="1" x="148"/>
        <item h="1" x="205"/>
        <item h="1" x="150"/>
        <item h="1" x="174"/>
        <item h="1" x="153"/>
        <item h="1" x="177"/>
        <item h="1" x="202"/>
        <item h="1" x="180"/>
        <item h="1" x="206"/>
        <item h="1" x="183"/>
        <item h="1" x="204"/>
        <item h="1" x="208"/>
        <item h="1" x="210"/>
        <item h="1" x="209"/>
        <item h="1" x="211"/>
        <item h="1" x="207"/>
        <item h="1" x="215"/>
        <item h="1" x="218"/>
        <item h="1" x="213"/>
        <item h="1" x="216"/>
        <item h="1" x="219"/>
        <item h="1" x="223"/>
        <item h="1" x="228"/>
        <item h="1" x="212"/>
        <item h="1" x="214"/>
        <item h="1" x="225"/>
        <item h="1" x="217"/>
        <item h="1" x="221"/>
        <item h="1" x="234"/>
        <item h="1" x="220"/>
        <item h="1" x="222"/>
        <item h="1" x="229"/>
        <item h="1" x="231"/>
        <item h="1" x="226"/>
        <item h="1" x="237"/>
        <item h="1" x="227"/>
        <item h="1" x="224"/>
        <item h="1" x="230"/>
        <item h="1" x="235"/>
        <item h="1" x="232"/>
        <item h="1" x="238"/>
        <item h="1" x="233"/>
        <item h="1" x="236"/>
        <item h="1" x="240"/>
        <item h="1" x="241"/>
        <item h="1" x="239"/>
        <item h="1" x="243"/>
        <item h="1" x="244"/>
        <item h="1" x="246"/>
        <item h="1" x="242"/>
        <item h="1" x="247"/>
        <item h="1" x="245"/>
        <item h="1" x="251"/>
        <item h="1" x="252"/>
        <item h="1" x="250"/>
        <item h="1" x="254"/>
        <item h="1" x="249"/>
        <item h="1" x="248"/>
        <item h="1" x="253"/>
        <item h="1" x="256"/>
        <item h="1" x="265"/>
        <item h="1" x="259"/>
        <item h="1" x="257"/>
        <item h="1" x="262"/>
        <item h="1" x="255"/>
        <item h="1" x="260"/>
        <item h="1" x="268"/>
        <item h="1" x="270"/>
        <item h="1" x="266"/>
        <item h="1" x="271"/>
        <item h="1" x="258"/>
        <item h="1" x="263"/>
        <item h="1" x="267"/>
        <item h="1" x="272"/>
        <item h="1" x="269"/>
        <item h="1" x="261"/>
        <item h="1" x="264"/>
        <item h="1" x="273"/>
        <item x="1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1"/>
  </rowFields>
  <rowItems count="2">
    <i>
      <x v="273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0C152-9B4B-45D7-896B-571EB009492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EAR">
  <location ref="H9:J21" firstHeaderRow="0" firstDataRow="1" firstDataCol="1"/>
  <pivotFields count="30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2"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1387D-3031-4A82-8DD1-54B829A539CC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PICES">
  <location ref="BK9:BM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3">
        <item h="1" x="1"/>
        <item h="1" x="3"/>
        <item h="1" x="6"/>
        <item h="1" x="2"/>
        <item h="1" x="4"/>
        <item h="1" x="7"/>
        <item h="1" x="0"/>
        <item h="1" x="8"/>
        <item h="1" x="5"/>
        <item h="1" x="9"/>
        <item h="1" x="10"/>
        <item h="1" x="12"/>
        <item h="1" x="11"/>
        <item h="1" x="13"/>
        <item h="1" x="15"/>
        <item h="1" x="14"/>
        <item h="1" x="17"/>
        <item h="1" x="18"/>
        <item h="1" x="20"/>
        <item h="1" x="16"/>
        <item h="1" x="21"/>
        <item h="1" x="24"/>
        <item h="1" x="23"/>
        <item h="1" x="19"/>
        <item h="1" x="26"/>
        <item h="1" x="27"/>
        <item h="1" x="22"/>
        <item h="1" x="29"/>
        <item h="1" x="25"/>
        <item h="1" x="30"/>
        <item h="1" x="33"/>
        <item h="1" x="28"/>
        <item h="1" x="36"/>
        <item h="1" x="32"/>
        <item h="1" x="39"/>
        <item h="1" x="35"/>
        <item h="1" x="42"/>
        <item h="1" x="38"/>
        <item h="1" x="45"/>
        <item h="1" x="41"/>
        <item h="1" x="31"/>
        <item h="1" x="48"/>
        <item h="1" x="44"/>
        <item h="1" x="34"/>
        <item h="1" x="51"/>
        <item h="1" x="47"/>
        <item h="1" x="37"/>
        <item h="1" x="40"/>
        <item h="1" x="50"/>
        <item h="1" x="54"/>
        <item h="1" x="57"/>
        <item h="1" x="43"/>
        <item h="1" x="53"/>
        <item h="1" x="62"/>
        <item h="1" x="65"/>
        <item h="1" x="46"/>
        <item h="1" x="56"/>
        <item h="1" x="68"/>
        <item h="1" x="59"/>
        <item h="1" x="61"/>
        <item h="1" x="49"/>
        <item h="1" x="71"/>
        <item h="1" x="64"/>
        <item h="1" x="67"/>
        <item h="1" x="74"/>
        <item h="1" x="76"/>
        <item h="1" x="52"/>
        <item h="1" x="70"/>
        <item h="1" x="78"/>
        <item h="1" x="73"/>
        <item h="1" x="55"/>
        <item h="1" x="77"/>
        <item h="1" x="58"/>
        <item h="1" x="81"/>
        <item h="1" x="80"/>
        <item h="1" x="60"/>
        <item h="1" x="86"/>
        <item h="1" x="63"/>
        <item h="1" x="66"/>
        <item h="1" x="83"/>
        <item h="1" x="85"/>
        <item h="1" x="69"/>
        <item h="1" x="88"/>
        <item h="1" x="75"/>
        <item h="1" x="72"/>
        <item h="1" x="93"/>
        <item h="1" x="90"/>
        <item h="1" x="79"/>
        <item h="1" x="96"/>
        <item h="1" x="99"/>
        <item h="1" x="92"/>
        <item h="1" x="82"/>
        <item h="1" x="102"/>
        <item h="1" x="105"/>
        <item h="1" x="95"/>
        <item h="1" x="108"/>
        <item h="1" x="84"/>
        <item h="1" x="98"/>
        <item h="1" x="110"/>
        <item h="1" x="87"/>
        <item h="1" x="101"/>
        <item h="1" x="113"/>
        <item h="1" x="144"/>
        <item h="1" x="104"/>
        <item h="1" x="107"/>
        <item h="1" x="142"/>
        <item h="1" x="139"/>
        <item h="1" x="116"/>
        <item h="1" x="89"/>
        <item h="1" x="147"/>
        <item h="1" x="119"/>
        <item h="1" x="146"/>
        <item h="1" x="112"/>
        <item h="1" x="136"/>
        <item h="1" x="91"/>
        <item h="1" x="133"/>
        <item h="1" x="115"/>
        <item h="1" x="141"/>
        <item h="1" x="126"/>
        <item h="1" x="130"/>
        <item h="1" x="94"/>
        <item h="1" x="152"/>
        <item h="1" x="148"/>
        <item h="1" x="154"/>
        <item h="1" x="118"/>
        <item h="1" x="155"/>
        <item h="1" x="145"/>
        <item h="1" x="138"/>
        <item h="1" x="121"/>
        <item h="1" x="153"/>
        <item h="1" x="149"/>
        <item h="1" x="157"/>
        <item h="1" x="97"/>
        <item h="1" x="135"/>
        <item h="1" x="123"/>
        <item h="1" x="159"/>
        <item h="1" x="167"/>
        <item h="1" x="125"/>
        <item h="1" x="161"/>
        <item h="1" x="100"/>
        <item h="1" x="132"/>
        <item h="1" x="103"/>
        <item h="1" x="143"/>
        <item h="1" x="156"/>
        <item h="1" x="106"/>
        <item h="1" x="129"/>
        <item h="1" x="158"/>
        <item h="1" x="109"/>
        <item h="1" x="150"/>
        <item h="1" x="164"/>
        <item h="1" x="151"/>
        <item h="1" x="168"/>
        <item h="1" x="166"/>
        <item h="1" x="163"/>
        <item h="1" x="160"/>
        <item h="1" x="162"/>
        <item h="1" x="140"/>
        <item h="1" x="165"/>
        <item h="1" x="111"/>
        <item h="1" x="170"/>
        <item h="1" x="169"/>
        <item h="1" x="172"/>
        <item h="1" x="137"/>
        <item h="1" x="171"/>
        <item h="1" x="114"/>
        <item h="1" x="174"/>
        <item h="1" x="117"/>
        <item h="1" x="134"/>
        <item h="1" x="175"/>
        <item h="1" x="173"/>
        <item h="1" x="120"/>
        <item h="1" x="122"/>
        <item h="1" x="131"/>
        <item h="1" x="176"/>
        <item h="1" x="124"/>
        <item h="1" x="127"/>
        <item h="1" x="128"/>
        <item h="1" x="178"/>
        <item h="1" x="179"/>
        <item h="1" x="177"/>
        <item h="1" x="181"/>
        <item h="1" x="182"/>
        <item h="1" x="180"/>
        <item h="1" x="184"/>
        <item h="1" x="187"/>
        <item h="1" x="185"/>
        <item h="1" x="190"/>
        <item h="1" x="183"/>
        <item h="1" x="188"/>
        <item h="1" x="186"/>
        <item h="1" x="191"/>
        <item h="1" x="189"/>
        <item h="1" x="193"/>
        <item h="1" x="192"/>
        <item h="1" x="196"/>
        <item h="1" x="197"/>
        <item h="1" x="195"/>
        <item h="1" x="198"/>
        <item h="1" x="200"/>
        <item h="1" x="199"/>
        <item h="1" x="202"/>
        <item h="1" x="201"/>
        <item h="1" x="204"/>
        <item h="1" x="205"/>
        <item h="1" x="207"/>
        <item h="1" x="203"/>
        <item h="1" x="212"/>
        <item h="1" x="214"/>
        <item h="1" x="216"/>
        <item h="1" x="208"/>
        <item h="1" x="206"/>
        <item h="1" x="217"/>
        <item h="1" x="210"/>
        <item h="1" x="213"/>
        <item h="1" x="215"/>
        <item h="1" x="209"/>
        <item h="1" x="211"/>
        <item h="1" x="219"/>
        <item h="1" x="222"/>
        <item h="1" x="226"/>
        <item h="1" x="230"/>
        <item h="1" x="233"/>
        <item h="1" x="220"/>
        <item h="1" x="224"/>
        <item h="1" x="223"/>
        <item h="1" x="227"/>
        <item h="1" x="231"/>
        <item h="1" x="234"/>
        <item h="1" x="218"/>
        <item h="1" x="225"/>
        <item h="1" x="221"/>
        <item h="1" x="228"/>
        <item h="1" x="236"/>
        <item h="1" x="229"/>
        <item h="1" x="232"/>
        <item h="1" x="235"/>
        <item h="1" x="238"/>
        <item h="1" x="240"/>
        <item h="1" x="237"/>
        <item h="1" x="241"/>
        <item h="1" x="243"/>
        <item h="1" x="239"/>
        <item h="1" x="244"/>
        <item h="1" x="246"/>
        <item h="1" x="242"/>
        <item h="1" x="247"/>
        <item h="1" x="249"/>
        <item h="1" x="245"/>
        <item h="1" x="252"/>
        <item h="1" x="250"/>
        <item h="1" x="255"/>
        <item h="1" x="248"/>
        <item h="1" x="253"/>
        <item h="1" x="251"/>
        <item h="1" x="258"/>
        <item h="1" x="256"/>
        <item h="1" x="254"/>
        <item h="1" x="259"/>
        <item h="1" x="257"/>
        <item h="1" x="263"/>
        <item h="1" x="261"/>
        <item h="1" x="266"/>
        <item h="1" x="260"/>
        <item h="1" x="264"/>
        <item h="1" x="269"/>
        <item h="1" x="262"/>
        <item h="1" x="267"/>
        <item h="1" x="272"/>
        <item h="1" x="265"/>
        <item h="1" x="270"/>
        <item h="1" x="268"/>
        <item h="1" x="277"/>
        <item h="1" x="273"/>
        <item h="1" x="275"/>
        <item h="1" x="271"/>
        <item h="1" x="280"/>
        <item h="1" x="274"/>
        <item h="1" x="278"/>
        <item h="1" x="276"/>
        <item h="1" x="281"/>
        <item h="1" x="279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2"/>
  </rowFields>
  <rowItems count="2">
    <i>
      <x v="281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E2513-4D95-4DC4-89B5-7E7C392794ED}" name="PivotTable3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ISCELLANEOUS">
  <location ref="EL9:EN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3">
        <item h="1" x="1"/>
        <item h="1" x="2"/>
        <item h="1" x="0"/>
        <item h="1" x="4"/>
        <item h="1" x="3"/>
        <item h="1" x="5"/>
        <item h="1" x="7"/>
        <item h="1" x="9"/>
        <item h="1" x="6"/>
        <item h="1" x="8"/>
        <item h="1" x="10"/>
        <item h="1" x="12"/>
        <item h="1" x="11"/>
        <item h="1" x="13"/>
        <item h="1" x="15"/>
        <item h="1" x="14"/>
        <item h="1" x="16"/>
        <item h="1" x="18"/>
        <item h="1" x="17"/>
        <item h="1" x="19"/>
        <item h="1" x="21"/>
        <item h="1" x="22"/>
        <item h="1" x="23"/>
        <item h="1" x="20"/>
        <item h="1" x="25"/>
        <item h="1" x="26"/>
        <item h="1" x="24"/>
        <item h="1" x="28"/>
        <item h="1" x="27"/>
        <item h="1" x="30"/>
        <item h="1" x="29"/>
        <item h="1" x="31"/>
        <item h="1" x="32"/>
        <item h="1" x="33"/>
        <item h="1" x="34"/>
        <item h="1" x="35"/>
        <item h="1" x="37"/>
        <item h="1" x="36"/>
        <item h="1" x="39"/>
        <item h="1" x="38"/>
        <item h="1" x="40"/>
        <item h="1" x="53"/>
        <item h="1" x="42"/>
        <item h="1" x="48"/>
        <item h="1" x="41"/>
        <item h="1" x="45"/>
        <item h="1" x="44"/>
        <item h="1" x="49"/>
        <item h="1" x="43"/>
        <item h="1" x="46"/>
        <item h="1" x="47"/>
        <item h="1" x="50"/>
        <item h="1" x="51"/>
        <item h="1" x="55"/>
        <item h="1" x="52"/>
        <item h="1" x="57"/>
        <item h="1" x="59"/>
        <item h="1" x="54"/>
        <item h="1" x="56"/>
        <item h="1" x="60"/>
        <item h="1" x="67"/>
        <item h="1" x="64"/>
        <item h="1" x="71"/>
        <item h="1" x="73"/>
        <item h="1" x="75"/>
        <item h="1" x="78"/>
        <item h="1" x="58"/>
        <item h="1" x="62"/>
        <item h="1" x="65"/>
        <item h="1" x="83"/>
        <item h="1" x="69"/>
        <item h="1" x="61"/>
        <item h="1" x="63"/>
        <item h="1" x="66"/>
        <item h="1" x="76"/>
        <item h="1" x="79"/>
        <item h="1" x="88"/>
        <item h="1" x="68"/>
        <item h="1" x="81"/>
        <item h="1" x="70"/>
        <item h="1" x="84"/>
        <item h="1" x="72"/>
        <item h="1" x="74"/>
        <item h="1" x="93"/>
        <item h="1" x="86"/>
        <item h="1" x="77"/>
        <item h="1" x="98"/>
        <item h="1" x="89"/>
        <item h="1" x="80"/>
        <item h="1" x="82"/>
        <item h="1" x="103"/>
        <item h="1" x="105"/>
        <item h="1" x="91"/>
        <item h="1" x="85"/>
        <item h="1" x="94"/>
        <item h="1" x="96"/>
        <item h="1" x="110"/>
        <item h="1" x="87"/>
        <item h="1" x="113"/>
        <item h="1" x="119"/>
        <item h="1" x="99"/>
        <item h="1" x="122"/>
        <item h="1" x="90"/>
        <item h="1" x="101"/>
        <item h="1" x="92"/>
        <item h="1" x="106"/>
        <item h="1" x="95"/>
        <item h="1" x="108"/>
        <item h="1" x="127"/>
        <item h="1" x="111"/>
        <item h="1" x="97"/>
        <item h="1" x="114"/>
        <item h="1" x="117"/>
        <item h="1" x="120"/>
        <item h="1" x="100"/>
        <item h="1" x="134"/>
        <item h="1" x="123"/>
        <item h="1" x="102"/>
        <item h="1" x="104"/>
        <item h="1" x="137"/>
        <item h="1" x="107"/>
        <item h="1" x="125"/>
        <item h="1" x="109"/>
        <item h="1" x="140"/>
        <item h="1" x="112"/>
        <item h="1" x="115"/>
        <item h="1" x="129"/>
        <item h="1" x="116"/>
        <item h="1" x="118"/>
        <item h="1" x="142"/>
        <item h="1" x="131"/>
        <item h="1" x="121"/>
        <item h="1" x="145"/>
        <item h="1" x="135"/>
        <item h="1" x="148"/>
        <item h="1" x="138"/>
        <item h="1" x="124"/>
        <item h="1" x="151"/>
        <item h="1" x="126"/>
        <item h="1" x="128"/>
        <item h="1" x="154"/>
        <item h="1" x="143"/>
        <item h="1" x="130"/>
        <item h="1" x="165"/>
        <item h="1" x="132"/>
        <item h="1" x="146"/>
        <item h="1" x="161"/>
        <item h="1" x="133"/>
        <item h="1" x="168"/>
        <item h="1" x="136"/>
        <item h="1" x="149"/>
        <item h="1" x="170"/>
        <item h="1" x="152"/>
        <item h="1" x="139"/>
        <item h="1" x="175"/>
        <item h="1" x="155"/>
        <item h="1" x="141"/>
        <item h="1" x="178"/>
        <item h="1" x="157"/>
        <item h="1" x="144"/>
        <item h="1" x="181"/>
        <item h="1" x="147"/>
        <item h="1" x="184"/>
        <item h="1" x="150"/>
        <item h="1" x="159"/>
        <item h="1" x="153"/>
        <item h="1" x="163"/>
        <item h="1" x="166"/>
        <item h="1" x="156"/>
        <item h="1" x="171"/>
        <item h="1" x="173"/>
        <item h="1" x="193"/>
        <item h="1" x="176"/>
        <item h="1" x="198"/>
        <item h="1" x="179"/>
        <item h="1" x="158"/>
        <item h="1" x="160"/>
        <item h="1" x="182"/>
        <item h="1" x="185"/>
        <item h="1" x="187"/>
        <item h="1" x="189"/>
        <item h="1" x="162"/>
        <item h="1" x="164"/>
        <item h="1" x="202"/>
        <item h="1" x="167"/>
        <item h="1" x="169"/>
        <item h="1" x="191"/>
        <item h="1" x="172"/>
        <item h="1" x="174"/>
        <item h="1" x="194"/>
        <item h="1" x="196"/>
        <item h="1" x="199"/>
        <item h="1" x="177"/>
        <item h="1" x="205"/>
        <item h="1" x="180"/>
        <item h="1" x="183"/>
        <item h="1" x="186"/>
        <item h="1" x="208"/>
        <item h="1" x="188"/>
        <item h="1" x="211"/>
        <item h="1" x="214"/>
        <item h="1" x="217"/>
        <item h="1" x="203"/>
        <item h="1" x="190"/>
        <item h="1" x="220"/>
        <item h="1" x="192"/>
        <item h="1" x="195"/>
        <item h="1" x="197"/>
        <item h="1" x="206"/>
        <item h="1" x="223"/>
        <item h="1" x="209"/>
        <item h="1" x="212"/>
        <item h="1" x="228"/>
        <item h="1" x="215"/>
        <item h="1" x="218"/>
        <item h="1" x="201"/>
        <item h="1" x="221"/>
        <item h="1" x="231"/>
        <item h="1" x="204"/>
        <item h="1" x="224"/>
        <item h="1" x="207"/>
        <item h="1" x="226"/>
        <item h="1" x="210"/>
        <item h="1" x="229"/>
        <item h="1" x="213"/>
        <item h="1" x="236"/>
        <item h="1" x="216"/>
        <item h="1" x="219"/>
        <item h="1" x="239"/>
        <item h="1" x="232"/>
        <item h="1" x="243"/>
        <item h="1" x="222"/>
        <item h="1" x="225"/>
        <item h="1" x="234"/>
        <item h="1" x="248"/>
        <item h="1" x="227"/>
        <item h="1" x="251"/>
        <item h="1" x="237"/>
        <item h="1" x="254"/>
        <item h="1" x="240"/>
        <item h="1" x="257"/>
        <item h="1" x="244"/>
        <item h="1" x="230"/>
        <item h="1" x="246"/>
        <item h="1" x="233"/>
        <item h="1" x="249"/>
        <item h="1" x="252"/>
        <item h="1" x="235"/>
        <item h="1" x="260"/>
        <item h="1" x="238"/>
        <item h="1" x="255"/>
        <item h="1" x="241"/>
        <item h="1" x="258"/>
        <item h="1" x="242"/>
        <item h="1" x="245"/>
        <item h="1" x="268"/>
        <item h="1" x="247"/>
        <item h="1" x="271"/>
        <item h="1" x="250"/>
        <item h="1" x="261"/>
        <item h="1" x="253"/>
        <item h="1" x="276"/>
        <item h="1" x="263"/>
        <item h="1" x="279"/>
        <item h="1" x="256"/>
        <item h="1" x="266"/>
        <item h="1" x="282"/>
        <item h="1" x="269"/>
        <item h="1" x="272"/>
        <item h="1" x="285"/>
        <item h="1" x="259"/>
        <item h="1" x="274"/>
        <item h="1" x="262"/>
        <item h="1" x="264"/>
        <item h="1" x="277"/>
        <item h="1" x="290"/>
        <item h="1" x="265"/>
        <item h="1" x="280"/>
        <item h="1" x="267"/>
        <item h="1" x="283"/>
        <item h="1" x="270"/>
        <item h="1" x="273"/>
        <item h="1" x="286"/>
        <item h="1" x="275"/>
        <item h="1" x="288"/>
        <item h="1" x="278"/>
        <item h="1" x="291"/>
        <item h="1" x="281"/>
        <item h="1" x="284"/>
        <item h="1" x="287"/>
        <item h="1" x="289"/>
        <item x="200"/>
        <item t="default"/>
      </items>
    </pivotField>
    <pivotField dataField="1" showAll="0"/>
  </pivotFields>
  <rowFields count="1">
    <field x="28"/>
  </rowFields>
  <rowItems count="2">
    <i>
      <x v="291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F8C65-7347-4A0F-8EFD-BC46821E78EF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VEGETABLES">
  <location ref="AV9:AX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13">
        <item h="1" x="6"/>
        <item h="1" x="0"/>
        <item h="1" x="2"/>
        <item h="1" x="3"/>
        <item h="1" x="1"/>
        <item h="1" x="5"/>
        <item h="1" x="8"/>
        <item h="1" x="7"/>
        <item h="1" x="4"/>
        <item h="1" x="10"/>
        <item h="1" x="11"/>
        <item h="1" x="9"/>
        <item h="1" x="38"/>
        <item h="1" x="13"/>
        <item h="1" x="41"/>
        <item h="1" x="39"/>
        <item h="1" x="37"/>
        <item h="1" x="42"/>
        <item h="1" x="40"/>
        <item h="1" x="14"/>
        <item h="1" x="134"/>
        <item h="1" x="35"/>
        <item h="1" x="136"/>
        <item h="1" x="135"/>
        <item h="1" x="138"/>
        <item h="1" x="139"/>
        <item h="1" x="133"/>
        <item h="1" x="137"/>
        <item h="1" x="43"/>
        <item h="1" x="45"/>
        <item h="1" x="131"/>
        <item h="1" x="44"/>
        <item h="1" x="140"/>
        <item h="1" x="36"/>
        <item h="1" x="142"/>
        <item h="1" x="12"/>
        <item h="1" x="143"/>
        <item h="1" x="34"/>
        <item h="1" x="47"/>
        <item h="1" x="132"/>
        <item h="1" x="144"/>
        <item h="1" x="16"/>
        <item h="1" x="46"/>
        <item h="1" x="141"/>
        <item h="1" x="77"/>
        <item h="1" x="173"/>
        <item h="1" x="75"/>
        <item h="1" x="107"/>
        <item h="1" x="72"/>
        <item h="1" x="80"/>
        <item h="1" x="79"/>
        <item h="1" x="196"/>
        <item h="1" x="145"/>
        <item h="1" x="17"/>
        <item h="1" x="48"/>
        <item h="1" x="74"/>
        <item h="1" x="198"/>
        <item h="1" x="108"/>
        <item h="1" x="105"/>
        <item h="1" x="194"/>
        <item h="1" x="106"/>
        <item h="1" x="78"/>
        <item h="1" x="82"/>
        <item h="1" x="195"/>
        <item h="1" x="76"/>
        <item h="1" x="197"/>
        <item h="1" x="193"/>
        <item h="1" x="73"/>
        <item h="1" x="50"/>
        <item h="1" x="69"/>
        <item h="1" x="192"/>
        <item h="1" x="174"/>
        <item h="1" x="71"/>
        <item h="1" x="147"/>
        <item h="1" x="200"/>
        <item h="1" x="109"/>
        <item h="1" x="70"/>
        <item h="1" x="171"/>
        <item h="1" x="111"/>
        <item h="1" x="172"/>
        <item h="1" x="83"/>
        <item h="1" x="81"/>
        <item h="1" x="191"/>
        <item h="1" x="110"/>
        <item h="1" x="169"/>
        <item h="1" x="49"/>
        <item h="1" x="175"/>
        <item h="1" x="170"/>
        <item h="1" x="254"/>
        <item h="1" x="20"/>
        <item h="1" x="85"/>
        <item h="1" x="19"/>
        <item h="1" x="102"/>
        <item h="1" x="66"/>
        <item h="1" x="68"/>
        <item h="1" x="203"/>
        <item h="1" x="86"/>
        <item h="1" x="304"/>
        <item h="1" x="67"/>
        <item h="1" x="199"/>
        <item h="1" x="104"/>
        <item h="1" x="112"/>
        <item h="1" x="130"/>
        <item h="1" x="129"/>
        <item h="1" x="146"/>
        <item h="1" x="168"/>
        <item h="1" x="308"/>
        <item h="1" x="302"/>
        <item h="1" x="202"/>
        <item h="1" x="176"/>
        <item h="1" x="15"/>
        <item h="1" x="178"/>
        <item h="1" x="177"/>
        <item h="1" x="103"/>
        <item h="1" x="257"/>
        <item h="1" x="32"/>
        <item h="1" x="88"/>
        <item h="1" x="190"/>
        <item h="1" x="33"/>
        <item h="1" x="100"/>
        <item h="1" x="31"/>
        <item h="1" x="84"/>
        <item h="1" x="189"/>
        <item h="1" x="187"/>
        <item h="1" x="256"/>
        <item h="1" x="310"/>
        <item h="1" x="232"/>
        <item h="1" x="101"/>
        <item h="1" x="126"/>
        <item h="1" x="184"/>
        <item h="1" x="123"/>
        <item h="1" x="250"/>
        <item h="1" x="186"/>
        <item h="1" x="51"/>
        <item h="1" x="299"/>
        <item h="1" x="166"/>
        <item h="1" x="125"/>
        <item h="1" x="128"/>
        <item h="1" x="185"/>
        <item h="1" x="113"/>
        <item h="1" x="148"/>
        <item h="1" x="167"/>
        <item h="1" x="22"/>
        <item h="1" x="63"/>
        <item h="1" x="165"/>
        <item h="1" x="227"/>
        <item h="1" x="65"/>
        <item h="1" x="114"/>
        <item h="1" x="306"/>
        <item h="1" x="260"/>
        <item h="1" x="124"/>
        <item h="1" x="188"/>
        <item h="1" x="64"/>
        <item h="1" x="87"/>
        <item h="1" x="89"/>
        <item h="1" x="263"/>
        <item h="1" x="23"/>
        <item h="1" x="179"/>
        <item h="1" x="153"/>
        <item h="1" x="127"/>
        <item h="1" x="97"/>
        <item h="1" x="60"/>
        <item h="1" x="259"/>
        <item h="1" x="278"/>
        <item h="1" x="181"/>
        <item h="1" x="207"/>
        <item h="1" x="182"/>
        <item h="1" x="233"/>
        <item h="1" x="155"/>
        <item h="1" x="62"/>
        <item h="1" x="120"/>
        <item h="1" x="156"/>
        <item h="1" x="183"/>
        <item h="1" x="91"/>
        <item h="1" x="53"/>
        <item h="1" x="117"/>
        <item h="1" x="99"/>
        <item h="1" x="57"/>
        <item h="1" x="92"/>
        <item h="1" x="122"/>
        <item h="1" x="180"/>
        <item h="1" x="150"/>
        <item h="1" x="61"/>
        <item h="1" x="116"/>
        <item h="1" x="301"/>
        <item h="1" x="252"/>
        <item h="1" x="206"/>
        <item h="1" x="96"/>
        <item h="1" x="154"/>
        <item h="1" x="18"/>
        <item h="1" x="162"/>
        <item h="1" x="54"/>
        <item h="1" x="201"/>
        <item h="1" x="164"/>
        <item h="1" x="59"/>
        <item h="1" x="94"/>
        <item h="1" x="265"/>
        <item h="1" x="158"/>
        <item h="1" x="229"/>
        <item h="1" x="151"/>
        <item h="1" x="163"/>
        <item h="1" x="210"/>
        <item h="1" x="121"/>
        <item h="1" x="262"/>
        <item h="1" x="98"/>
        <item h="1" x="25"/>
        <item h="1" x="224"/>
        <item h="1" x="119"/>
        <item h="1" x="90"/>
        <item h="1" x="95"/>
        <item h="1" x="253"/>
        <item h="1" x="281"/>
        <item h="1" x="255"/>
        <item h="1" x="279"/>
        <item h="1" x="228"/>
        <item h="1" x="284"/>
        <item h="1" x="209"/>
        <item h="1" x="159"/>
        <item h="1" x="56"/>
        <item h="1" x="93"/>
        <item h="1" x="58"/>
        <item h="1" x="277"/>
        <item h="1" x="204"/>
        <item h="1" x="266"/>
        <item h="1" x="226"/>
        <item h="1" x="234"/>
        <item h="1" x="27"/>
        <item h="1" x="297"/>
        <item h="1" x="272"/>
        <item h="1" x="52"/>
        <item h="1" x="289"/>
        <item h="1" x="157"/>
        <item h="1" x="115"/>
        <item h="1" x="161"/>
        <item h="1" x="24"/>
        <item h="1" x="283"/>
        <item h="1" x="149"/>
        <item h="1" x="303"/>
        <item h="1" x="305"/>
        <item h="1" x="307"/>
        <item h="1" x="258"/>
        <item h="1" x="291"/>
        <item h="1" x="21"/>
        <item h="1" x="28"/>
        <item h="1" x="300"/>
        <item h="1" x="212"/>
        <item h="1" x="118"/>
        <item h="1" x="152"/>
        <item h="1" x="309"/>
        <item h="1" x="230"/>
        <item h="1" x="205"/>
        <item h="1" x="251"/>
        <item h="1" x="225"/>
        <item h="1" x="55"/>
        <item h="1" x="288"/>
        <item h="1" x="286"/>
        <item h="1" x="30"/>
        <item h="1" x="264"/>
        <item h="1" x="26"/>
        <item h="1" x="269"/>
        <item h="1" x="294"/>
        <item h="1" x="311"/>
        <item h="1" x="160"/>
        <item h="1" x="268"/>
        <item h="1" x="261"/>
        <item h="1" x="237"/>
        <item h="1" x="247"/>
        <item h="1" x="274"/>
        <item h="1" x="214"/>
        <item h="1" x="208"/>
        <item h="1" x="280"/>
        <item h="1" x="215"/>
        <item h="1" x="221"/>
        <item h="1" x="293"/>
        <item h="1" x="235"/>
        <item h="1" x="211"/>
        <item h="1" x="29"/>
        <item h="1" x="249"/>
        <item h="1" x="223"/>
        <item h="1" x="276"/>
        <item h="1" x="271"/>
        <item h="1" x="217"/>
        <item h="1" x="296"/>
        <item h="1" x="238"/>
        <item h="1" x="236"/>
        <item h="1" x="282"/>
        <item h="1" x="275"/>
        <item h="1" x="298"/>
        <item h="1" x="248"/>
        <item h="1" x="213"/>
        <item h="1" x="222"/>
        <item h="1" x="287"/>
        <item h="1" x="240"/>
        <item h="1" x="218"/>
        <item h="1" x="285"/>
        <item h="1" x="290"/>
        <item h="1" x="267"/>
        <item h="1" x="216"/>
        <item h="1" x="220"/>
        <item h="1" x="273"/>
        <item h="1" x="292"/>
        <item h="1" x="241"/>
        <item h="1" x="244"/>
        <item h="1" x="239"/>
        <item h="1" x="295"/>
        <item h="1" x="270"/>
        <item h="1" x="243"/>
        <item h="1" x="246"/>
        <item h="1" x="219"/>
        <item h="1" x="245"/>
        <item h="1" x="242"/>
        <item x="2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2">
    <i>
      <x v="311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704E7-C937-43AF-8B8C-A8B4FD15388A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EGG">
  <location ref="AB9:AD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axis="axisRow" showAll="0">
      <items count="284">
        <item h="1" x="13"/>
        <item h="1" x="14"/>
        <item h="1" x="12"/>
        <item h="1" x="10"/>
        <item h="1" x="11"/>
        <item h="1" x="9"/>
        <item h="1" x="0"/>
        <item h="1" x="16"/>
        <item h="1" x="6"/>
        <item h="1" x="2"/>
        <item h="1" x="3"/>
        <item h="1" x="17"/>
        <item h="1" x="20"/>
        <item h="1" x="8"/>
        <item h="1" x="69"/>
        <item h="1" x="22"/>
        <item h="1" x="19"/>
        <item h="1" x="23"/>
        <item h="1" x="15"/>
        <item h="1" x="24"/>
        <item h="1" x="21"/>
        <item h="1" x="5"/>
        <item h="1" x="1"/>
        <item h="1" x="7"/>
        <item h="1" x="26"/>
        <item h="1" x="65"/>
        <item h="1" x="18"/>
        <item h="1" x="43"/>
        <item h="1" x="68"/>
        <item h="1" x="25"/>
        <item h="1" x="70"/>
        <item h="1" x="46"/>
        <item h="1" x="76"/>
        <item h="1" x="47"/>
        <item h="1" x="44"/>
        <item h="1" x="45"/>
        <item h="1" x="27"/>
        <item h="1" x="53"/>
        <item h="1" x="51"/>
        <item h="1" x="66"/>
        <item h="1" x="4"/>
        <item h="1" x="67"/>
        <item h="1" x="52"/>
        <item h="1" x="48"/>
        <item h="1" x="50"/>
        <item h="1" x="49"/>
        <item h="1" x="42"/>
        <item h="1" x="54"/>
        <item h="1" x="29"/>
        <item h="1" x="64"/>
        <item h="1" x="62"/>
        <item h="1" x="55"/>
        <item h="1" x="75"/>
        <item h="1" x="30"/>
        <item h="1" x="33"/>
        <item h="1" x="39"/>
        <item h="1" x="77"/>
        <item h="1" x="71"/>
        <item h="1" x="41"/>
        <item h="1" x="63"/>
        <item h="1" x="36"/>
        <item h="1" x="74"/>
        <item h="1" x="40"/>
        <item h="1" x="72"/>
        <item h="1" x="78"/>
        <item h="1" x="57"/>
        <item h="1" x="73"/>
        <item h="1" x="59"/>
        <item h="1" x="38"/>
        <item h="1" x="28"/>
        <item h="1" x="56"/>
        <item h="1" x="79"/>
        <item h="1" x="91"/>
        <item h="1" x="32"/>
        <item h="1" x="89"/>
        <item h="1" x="61"/>
        <item h="1" x="35"/>
        <item h="1" x="92"/>
        <item h="1" x="37"/>
        <item h="1" x="90"/>
        <item h="1" x="81"/>
        <item h="1" x="88"/>
        <item h="1" x="94"/>
        <item h="1" x="117"/>
        <item h="1" x="115"/>
        <item h="1" x="58"/>
        <item h="1" x="82"/>
        <item h="1" x="60"/>
        <item h="1" x="116"/>
        <item h="1" x="93"/>
        <item h="1" x="80"/>
        <item h="1" x="85"/>
        <item h="1" x="118"/>
        <item h="1" x="119"/>
        <item h="1" x="96"/>
        <item h="1" x="114"/>
        <item h="1" x="31"/>
        <item h="1" x="84"/>
        <item h="1" x="87"/>
        <item h="1" x="113"/>
        <item h="1" x="112"/>
        <item h="1" x="121"/>
        <item h="1" x="97"/>
        <item h="1" x="123"/>
        <item h="1" x="120"/>
        <item h="1" x="34"/>
        <item h="1" x="122"/>
        <item h="1" x="104"/>
        <item h="1" x="105"/>
        <item h="1" x="86"/>
        <item h="1" x="102"/>
        <item h="1" x="103"/>
        <item h="1" x="143"/>
        <item h="1" x="95"/>
        <item h="1" x="124"/>
        <item h="1" x="126"/>
        <item h="1" x="125"/>
        <item h="1" x="101"/>
        <item h="1" x="109"/>
        <item h="1" x="83"/>
        <item h="1" x="111"/>
        <item h="1" x="99"/>
        <item h="1" x="110"/>
        <item h="1" x="152"/>
        <item h="1" x="108"/>
        <item h="1" x="155"/>
        <item h="1" x="145"/>
        <item h="1" x="100"/>
        <item h="1" x="144"/>
        <item h="1" x="106"/>
        <item h="1" x="168"/>
        <item h="1" x="154"/>
        <item h="1" x="107"/>
        <item h="1" x="153"/>
        <item h="1" x="140"/>
        <item h="1" x="147"/>
        <item h="1" x="142"/>
        <item h="1" x="169"/>
        <item h="1" x="170"/>
        <item h="1" x="98"/>
        <item h="1" x="146"/>
        <item h="1" x="158"/>
        <item h="1" x="156"/>
        <item h="1" x="159"/>
        <item h="1" x="157"/>
        <item h="1" x="151"/>
        <item h="1" x="162"/>
        <item h="1" x="141"/>
        <item h="1" x="172"/>
        <item h="1" x="175"/>
        <item h="1" x="167"/>
        <item h="1" x="161"/>
        <item h="1" x="149"/>
        <item h="1" x="150"/>
        <item h="1" x="148"/>
        <item h="1" x="177"/>
        <item h="1" x="137"/>
        <item h="1" x="139"/>
        <item h="1" x="164"/>
        <item h="1" x="138"/>
        <item h="1" x="171"/>
        <item h="1" x="127"/>
        <item h="1" x="136"/>
        <item h="1" x="174"/>
        <item h="1" x="160"/>
        <item h="1" x="178"/>
        <item h="1" x="166"/>
        <item h="1" x="176"/>
        <item h="1" x="173"/>
        <item h="1" x="180"/>
        <item h="1" x="129"/>
        <item h="1" x="163"/>
        <item h="1" x="134"/>
        <item h="1" x="135"/>
        <item h="1" x="133"/>
        <item h="1" x="179"/>
        <item h="1" x="130"/>
        <item h="1" x="132"/>
        <item h="1" x="165"/>
        <item h="1" x="182"/>
        <item h="1" x="131"/>
        <item h="1" x="128"/>
        <item h="1" x="195"/>
        <item h="1" x="192"/>
        <item h="1" x="194"/>
        <item h="1" x="181"/>
        <item h="1" x="197"/>
        <item h="1" x="193"/>
        <item h="1" x="199"/>
        <item h="1" x="183"/>
        <item h="1" x="203"/>
        <item h="1" x="189"/>
        <item h="1" x="185"/>
        <item h="1" x="201"/>
        <item h="1" x="191"/>
        <item h="1" x="196"/>
        <item h="1" x="205"/>
        <item h="1" x="190"/>
        <item h="1" x="186"/>
        <item h="1" x="184"/>
        <item h="1" x="202"/>
        <item h="1" x="200"/>
        <item h="1" x="188"/>
        <item h="1" x="187"/>
        <item h="1" x="204"/>
        <item h="1" x="206"/>
        <item h="1" x="208"/>
        <item h="1" x="255"/>
        <item h="1" x="219"/>
        <item h="1" x="222"/>
        <item h="1" x="221"/>
        <item h="1" x="254"/>
        <item h="1" x="253"/>
        <item h="1" x="224"/>
        <item h="1" x="220"/>
        <item h="1" x="207"/>
        <item h="1" x="223"/>
        <item h="1" x="251"/>
        <item h="1" x="252"/>
        <item h="1" x="250"/>
        <item h="1" x="216"/>
        <item h="1" x="261"/>
        <item h="1" x="225"/>
        <item h="1" x="218"/>
        <item h="1" x="264"/>
        <item h="1" x="263"/>
        <item h="1" x="256"/>
        <item h="1" x="266"/>
        <item h="1" x="217"/>
        <item h="1" x="238"/>
        <item h="1" x="227"/>
        <item h="1" x="262"/>
        <item h="1" x="257"/>
        <item h="1" x="265"/>
        <item h="1" x="280"/>
        <item h="1" x="239"/>
        <item h="1" x="240"/>
        <item h="1" x="209"/>
        <item h="1" x="267"/>
        <item h="1" x="237"/>
        <item h="1" x="279"/>
        <item h="1" x="236"/>
        <item h="1" x="226"/>
        <item h="1" x="282"/>
        <item h="1" x="212"/>
        <item h="1" x="211"/>
        <item h="1" x="277"/>
        <item h="1" x="235"/>
        <item h="1" x="258"/>
        <item h="1" x="260"/>
        <item h="1" x="214"/>
        <item h="1" x="241"/>
        <item h="1" x="247"/>
        <item h="1" x="249"/>
        <item h="1" x="248"/>
        <item h="1" x="234"/>
        <item h="1" x="259"/>
        <item h="1" x="281"/>
        <item h="1" x="210"/>
        <item h="1" x="278"/>
        <item h="1" x="243"/>
        <item h="1" x="244"/>
        <item h="1" x="213"/>
        <item h="1" x="215"/>
        <item h="1" x="246"/>
        <item h="1" x="228"/>
        <item h="1" x="242"/>
        <item h="1" x="245"/>
        <item h="1" x="268"/>
        <item h="1" x="231"/>
        <item h="1" x="230"/>
        <item h="1" x="270"/>
        <item h="1" x="233"/>
        <item h="1" x="229"/>
        <item h="1" x="269"/>
        <item h="1" x="232"/>
        <item h="1" x="271"/>
        <item h="1" x="273"/>
        <item h="1" x="272"/>
        <item h="1" x="274"/>
        <item h="1" x="276"/>
        <item h="1" x="275"/>
        <item x="1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2">
    <i>
      <x v="282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D780-5586-476B-B5D9-163F11A25685}" name="PivotTable2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RANSPORT &amp; COMM">
  <location ref="DR9:DT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2">
        <item h="1" x="1"/>
        <item h="1" x="0"/>
        <item h="1" x="2"/>
        <item h="1" x="11"/>
        <item h="1" x="10"/>
        <item h="1" x="4"/>
        <item h="1" x="3"/>
        <item h="1" x="5"/>
        <item h="1" x="9"/>
        <item h="1" x="8"/>
        <item h="1" x="7"/>
        <item h="1" x="12"/>
        <item h="1" x="6"/>
        <item h="1" x="13"/>
        <item h="1" x="15"/>
        <item h="1" x="14"/>
        <item h="1" x="16"/>
        <item h="1" x="47"/>
        <item h="1" x="18"/>
        <item h="1" x="17"/>
        <item h="1" x="51"/>
        <item h="1" x="65"/>
        <item h="1" x="50"/>
        <item h="1" x="45"/>
        <item h="1" x="63"/>
        <item h="1" x="61"/>
        <item h="1" x="19"/>
        <item h="1" x="48"/>
        <item h="1" x="23"/>
        <item h="1" x="24"/>
        <item h="1" x="22"/>
        <item h="1" x="25"/>
        <item h="1" x="21"/>
        <item h="1" x="67"/>
        <item h="1" x="46"/>
        <item h="1" x="20"/>
        <item h="1" x="26"/>
        <item h="1" x="28"/>
        <item h="1" x="27"/>
        <item h="1" x="49"/>
        <item h="1" x="44"/>
        <item h="1" x="30"/>
        <item h="1" x="31"/>
        <item h="1" x="29"/>
        <item h="1" x="33"/>
        <item h="1" x="35"/>
        <item h="1" x="32"/>
        <item h="1" x="55"/>
        <item h="1" x="36"/>
        <item h="1" x="52"/>
        <item h="1" x="42"/>
        <item h="1" x="68"/>
        <item h="1" x="34"/>
        <item h="1" x="71"/>
        <item h="1" x="40"/>
        <item h="1" x="43"/>
        <item h="1" x="58"/>
        <item h="1" x="41"/>
        <item h="1" x="56"/>
        <item h="1" x="38"/>
        <item h="1" x="39"/>
        <item h="1" x="37"/>
        <item h="1" x="53"/>
        <item h="1" x="79"/>
        <item h="1" x="59"/>
        <item h="1" x="82"/>
        <item h="1" x="60"/>
        <item h="1" x="64"/>
        <item h="1" x="62"/>
        <item h="1" x="57"/>
        <item h="1" x="54"/>
        <item h="1" x="75"/>
        <item h="1" x="66"/>
        <item h="1" x="96"/>
        <item h="1" x="101"/>
        <item h="1" x="69"/>
        <item h="1" x="77"/>
        <item h="1" x="103"/>
        <item h="1" x="85"/>
        <item h="1" x="88"/>
        <item h="1" x="80"/>
        <item h="1" x="73"/>
        <item h="1" x="70"/>
        <item h="1" x="72"/>
        <item h="1" x="94"/>
        <item h="1" x="91"/>
        <item h="1" x="93"/>
        <item h="1" x="74"/>
        <item h="1" x="97"/>
        <item h="1" x="86"/>
        <item h="1" x="89"/>
        <item h="1" x="76"/>
        <item h="1" x="78"/>
        <item h="1" x="99"/>
        <item h="1" x="105"/>
        <item h="1" x="81"/>
        <item h="1" x="132"/>
        <item h="1" x="112"/>
        <item h="1" x="83"/>
        <item h="1" x="90"/>
        <item h="1" x="107"/>
        <item h="1" x="92"/>
        <item h="1" x="84"/>
        <item h="1" x="139"/>
        <item h="1" x="87"/>
        <item h="1" x="136"/>
        <item h="1" x="120"/>
        <item h="1" x="109"/>
        <item h="1" x="95"/>
        <item h="1" x="117"/>
        <item h="1" x="141"/>
        <item h="1" x="123"/>
        <item h="1" x="144"/>
        <item h="1" x="100"/>
        <item h="1" x="98"/>
        <item h="1" x="149"/>
        <item h="1" x="102"/>
        <item h="1" x="152"/>
        <item h="1" x="113"/>
        <item h="1" x="104"/>
        <item h="1" x="126"/>
        <item h="1" x="106"/>
        <item h="1" x="115"/>
        <item h="1" x="108"/>
        <item h="1" x="121"/>
        <item h="1" x="118"/>
        <item h="1" x="135"/>
        <item h="1" x="124"/>
        <item h="1" x="110"/>
        <item h="1" x="138"/>
        <item h="1" x="155"/>
        <item h="1" x="111"/>
        <item h="1" x="129"/>
        <item h="1" x="142"/>
        <item h="1" x="145"/>
        <item h="1" x="127"/>
        <item h="1" x="147"/>
        <item h="1" x="150"/>
        <item h="1" x="114"/>
        <item h="1" x="153"/>
        <item h="1" x="116"/>
        <item h="1" x="119"/>
        <item h="1" x="122"/>
        <item h="1" x="133"/>
        <item h="1" x="131"/>
        <item h="1" x="134"/>
        <item h="1" x="163"/>
        <item h="1" x="156"/>
        <item h="1" x="125"/>
        <item h="1" x="137"/>
        <item h="1" x="130"/>
        <item h="1" x="128"/>
        <item h="1" x="158"/>
        <item h="1" x="140"/>
        <item h="1" x="143"/>
        <item h="1" x="146"/>
        <item h="1" x="148"/>
        <item h="1" x="151"/>
        <item h="1" x="165"/>
        <item h="1" x="154"/>
        <item h="1" x="168"/>
        <item h="1" x="174"/>
        <item h="1" x="171"/>
        <item h="1" x="176"/>
        <item h="1" x="160"/>
        <item h="1" x="159"/>
        <item h="1" x="157"/>
        <item h="1" x="179"/>
        <item h="1" x="166"/>
        <item h="1" x="169"/>
        <item h="1" x="175"/>
        <item h="1" x="182"/>
        <item h="1" x="172"/>
        <item h="1" x="177"/>
        <item h="1" x="162"/>
        <item h="1" x="185"/>
        <item h="1" x="180"/>
        <item h="1" x="188"/>
        <item h="1" x="164"/>
        <item h="1" x="167"/>
        <item h="1" x="191"/>
        <item h="1" x="183"/>
        <item h="1" x="173"/>
        <item h="1" x="186"/>
        <item h="1" x="170"/>
        <item h="1" x="189"/>
        <item h="1" x="178"/>
        <item h="1" x="192"/>
        <item h="1" x="196"/>
        <item h="1" x="181"/>
        <item h="1" x="199"/>
        <item h="1" x="202"/>
        <item h="1" x="194"/>
        <item h="1" x="207"/>
        <item h="1" x="184"/>
        <item h="1" x="187"/>
        <item h="1" x="210"/>
        <item h="1" x="204"/>
        <item h="1" x="212"/>
        <item h="1" x="197"/>
        <item h="1" x="190"/>
        <item h="1" x="200"/>
        <item h="1" x="193"/>
        <item h="1" x="208"/>
        <item h="1" x="205"/>
        <item h="1" x="213"/>
        <item h="1" x="215"/>
        <item h="1" x="195"/>
        <item h="1" x="225"/>
        <item h="1" x="228"/>
        <item h="1" x="198"/>
        <item h="1" x="201"/>
        <item h="1" x="217"/>
        <item h="1" x="233"/>
        <item h="1" x="236"/>
        <item h="1" x="206"/>
        <item h="1" x="219"/>
        <item h="1" x="222"/>
        <item h="1" x="203"/>
        <item h="1" x="244"/>
        <item h="1" x="209"/>
        <item h="1" x="249"/>
        <item h="1" x="211"/>
        <item h="1" x="226"/>
        <item h="1" x="214"/>
        <item h="1" x="229"/>
        <item h="1" x="231"/>
        <item h="1" x="216"/>
        <item h="1" x="234"/>
        <item h="1" x="220"/>
        <item h="1" x="237"/>
        <item h="1" x="223"/>
        <item h="1" x="240"/>
        <item h="1" x="242"/>
        <item h="1" x="245"/>
        <item h="1" x="247"/>
        <item h="1" x="250"/>
        <item h="1" x="224"/>
        <item h="1" x="218"/>
        <item h="1" x="227"/>
        <item h="1" x="230"/>
        <item h="1" x="232"/>
        <item h="1" x="221"/>
        <item h="1" x="235"/>
        <item h="1" x="238"/>
        <item h="1" x="239"/>
        <item h="1" x="241"/>
        <item h="1" x="243"/>
        <item h="1" x="246"/>
        <item h="1" x="248"/>
        <item x="16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4"/>
  </rowFields>
  <rowItems count="2">
    <i>
      <x v="250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3A50C-0DB2-47A7-AB71-7A9E9888F2A0}" name="PivotTable2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EDUCATION">
  <location ref="EB9:ED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3">
        <item h="1" x="1"/>
        <item h="1" x="2"/>
        <item h="1" x="4"/>
        <item h="1" x="0"/>
        <item h="1" x="5"/>
        <item h="1" x="7"/>
        <item h="1" x="3"/>
        <item h="1" x="6"/>
        <item h="1" x="8"/>
        <item h="1" x="10"/>
        <item h="1" x="9"/>
        <item h="1" x="11"/>
        <item h="1" x="13"/>
        <item h="1" x="12"/>
        <item h="1" x="14"/>
        <item h="1" x="16"/>
        <item h="1" x="17"/>
        <item h="1" x="15"/>
        <item h="1" x="20"/>
        <item h="1" x="19"/>
        <item h="1" x="23"/>
        <item h="1" x="22"/>
        <item h="1" x="18"/>
        <item h="1" x="26"/>
        <item h="1" x="25"/>
        <item h="1" x="21"/>
        <item h="1" x="28"/>
        <item h="1" x="24"/>
        <item h="1" x="27"/>
        <item h="1" x="30"/>
        <item h="1" x="31"/>
        <item h="1" x="29"/>
        <item h="1" x="32"/>
        <item h="1" x="33"/>
        <item h="1" x="34"/>
        <item h="1" x="36"/>
        <item h="1" x="37"/>
        <item h="1" x="39"/>
        <item h="1" x="35"/>
        <item h="1" x="38"/>
        <item h="1" x="40"/>
        <item h="1" x="42"/>
        <item h="1" x="41"/>
        <item h="1" x="43"/>
        <item h="1" x="46"/>
        <item h="1" x="49"/>
        <item h="1" x="45"/>
        <item h="1" x="52"/>
        <item h="1" x="55"/>
        <item h="1" x="58"/>
        <item h="1" x="44"/>
        <item h="1" x="48"/>
        <item h="1" x="61"/>
        <item h="1" x="51"/>
        <item h="1" x="64"/>
        <item h="1" x="54"/>
        <item h="1" x="57"/>
        <item h="1" x="47"/>
        <item h="1" x="66"/>
        <item h="1" x="60"/>
        <item h="1" x="63"/>
        <item h="1" x="69"/>
        <item h="1" x="50"/>
        <item h="1" x="68"/>
        <item h="1" x="53"/>
        <item h="1" x="56"/>
        <item h="1" x="65"/>
        <item h="1" x="72"/>
        <item h="1" x="67"/>
        <item h="1" x="59"/>
        <item h="1" x="62"/>
        <item h="1" x="71"/>
        <item h="1" x="74"/>
        <item h="1" x="70"/>
        <item h="1" x="73"/>
        <item h="1" x="77"/>
        <item h="1" x="76"/>
        <item h="1" x="80"/>
        <item h="1" x="75"/>
        <item h="1" x="79"/>
        <item h="1" x="83"/>
        <item h="1" x="82"/>
        <item h="1" x="78"/>
        <item h="1" x="90"/>
        <item h="1" x="85"/>
        <item h="1" x="87"/>
        <item h="1" x="86"/>
        <item h="1" x="81"/>
        <item h="1" x="89"/>
        <item h="1" x="91"/>
        <item h="1" x="84"/>
        <item h="1" x="88"/>
        <item h="1" x="94"/>
        <item h="1" x="92"/>
        <item h="1" x="93"/>
        <item h="1" x="96"/>
        <item h="1" x="97"/>
        <item h="1" x="95"/>
        <item h="1" x="99"/>
        <item h="1" x="100"/>
        <item h="1" x="98"/>
        <item h="1" x="102"/>
        <item h="1" x="103"/>
        <item h="1" x="101"/>
        <item h="1" x="104"/>
        <item h="1" x="106"/>
        <item h="1" x="109"/>
        <item h="1" x="107"/>
        <item h="1" x="110"/>
        <item h="1" x="105"/>
        <item h="1" x="114"/>
        <item h="1" x="108"/>
        <item h="1" x="117"/>
        <item h="1" x="112"/>
        <item h="1" x="115"/>
        <item h="1" x="111"/>
        <item h="1" x="118"/>
        <item h="1" x="120"/>
        <item h="1" x="122"/>
        <item h="1" x="126"/>
        <item h="1" x="113"/>
        <item h="1" x="124"/>
        <item h="1" x="116"/>
        <item h="1" x="131"/>
        <item h="1" x="127"/>
        <item h="1" x="119"/>
        <item h="1" x="129"/>
        <item h="1" x="121"/>
        <item h="1" x="123"/>
        <item h="1" x="132"/>
        <item h="1" x="134"/>
        <item h="1" x="125"/>
        <item h="1" x="139"/>
        <item h="1" x="128"/>
        <item h="1" x="144"/>
        <item h="1" x="146"/>
        <item h="1" x="135"/>
        <item h="1" x="130"/>
        <item h="1" x="149"/>
        <item h="1" x="151"/>
        <item h="1" x="140"/>
        <item h="1" x="137"/>
        <item h="1" x="153"/>
        <item h="1" x="142"/>
        <item h="1" x="147"/>
        <item h="1" x="133"/>
        <item h="1" x="150"/>
        <item h="1" x="138"/>
        <item h="1" x="156"/>
        <item h="1" x="154"/>
        <item h="1" x="141"/>
        <item h="1" x="136"/>
        <item h="1" x="159"/>
        <item h="1" x="145"/>
        <item h="1" x="162"/>
        <item h="1" x="157"/>
        <item h="1" x="143"/>
        <item h="1" x="148"/>
        <item h="1" x="160"/>
        <item h="1" x="152"/>
        <item h="1" x="163"/>
        <item h="1" x="155"/>
        <item h="1" x="165"/>
        <item h="1" x="158"/>
        <item h="1" x="166"/>
        <item h="1" x="161"/>
        <item h="1" x="171"/>
        <item h="1" x="168"/>
        <item h="1" x="174"/>
        <item h="1" x="164"/>
        <item h="1" x="169"/>
        <item h="1" x="177"/>
        <item h="1" x="172"/>
        <item h="1" x="179"/>
        <item h="1" x="182"/>
        <item h="1" x="185"/>
        <item h="1" x="167"/>
        <item h="1" x="170"/>
        <item h="1" x="175"/>
        <item h="1" x="173"/>
        <item h="1" x="189"/>
        <item h="1" x="180"/>
        <item h="1" x="176"/>
        <item h="1" x="184"/>
        <item h="1" x="192"/>
        <item h="1" x="195"/>
        <item h="1" x="187"/>
        <item h="1" x="199"/>
        <item h="1" x="202"/>
        <item h="1" x="204"/>
        <item h="1" x="207"/>
        <item h="1" x="210"/>
        <item h="1" x="190"/>
        <item h="1" x="193"/>
        <item h="1" x="196"/>
        <item h="1" x="178"/>
        <item h="1" x="181"/>
        <item h="1" x="200"/>
        <item h="1" x="183"/>
        <item h="1" x="205"/>
        <item h="1" x="208"/>
        <item h="1" x="211"/>
        <item h="1" x="215"/>
        <item h="1" x="228"/>
        <item h="1" x="186"/>
        <item h="1" x="223"/>
        <item h="1" x="218"/>
        <item h="1" x="231"/>
        <item h="1" x="188"/>
        <item h="1" x="236"/>
        <item h="1" x="217"/>
        <item h="1" x="221"/>
        <item h="1" x="191"/>
        <item h="1" x="226"/>
        <item h="1" x="224"/>
        <item h="1" x="229"/>
        <item h="1" x="194"/>
        <item h="1" x="197"/>
        <item h="1" x="233"/>
        <item h="1" x="240"/>
        <item h="1" x="248"/>
        <item h="1" x="198"/>
        <item h="1" x="201"/>
        <item h="1" x="251"/>
        <item h="1" x="203"/>
        <item h="1" x="212"/>
        <item h="1" x="220"/>
        <item h="1" x="206"/>
        <item h="1" x="214"/>
        <item h="1" x="209"/>
        <item h="1" x="254"/>
        <item h="1" x="219"/>
        <item h="1" x="216"/>
        <item h="1" x="222"/>
        <item h="1" x="238"/>
        <item h="1" x="225"/>
        <item h="1" x="227"/>
        <item h="1" x="242"/>
        <item h="1" x="230"/>
        <item h="1" x="244"/>
        <item h="1" x="259"/>
        <item h="1" x="232"/>
        <item h="1" x="246"/>
        <item h="1" x="249"/>
        <item h="1" x="252"/>
        <item h="1" x="262"/>
        <item h="1" x="255"/>
        <item h="1" x="257"/>
        <item h="1" x="265"/>
        <item h="1" x="235"/>
        <item h="1" x="260"/>
        <item h="1" x="237"/>
        <item h="1" x="239"/>
        <item h="1" x="234"/>
        <item h="1" x="263"/>
        <item h="1" x="241"/>
        <item h="1" x="243"/>
        <item h="1" x="267"/>
        <item h="1" x="245"/>
        <item h="1" x="247"/>
        <item h="1" x="250"/>
        <item h="1" x="253"/>
        <item h="1" x="256"/>
        <item h="1" x="258"/>
        <item h="1" x="274"/>
        <item h="1" x="268"/>
        <item h="1" x="277"/>
        <item h="1" x="261"/>
        <item h="1" x="270"/>
        <item h="1" x="284"/>
        <item h="1" x="264"/>
        <item h="1" x="272"/>
        <item h="1" x="275"/>
        <item h="1" x="278"/>
        <item h="1" x="280"/>
        <item h="1" x="287"/>
        <item h="1" x="282"/>
        <item h="1" x="266"/>
        <item h="1" x="290"/>
        <item h="1" x="285"/>
        <item h="1" x="269"/>
        <item h="1" x="271"/>
        <item h="1" x="288"/>
        <item h="1" x="273"/>
        <item h="1" x="276"/>
        <item h="1" x="291"/>
        <item h="1" x="279"/>
        <item h="1" x="281"/>
        <item h="1" x="283"/>
        <item h="1" x="286"/>
        <item h="1" x="289"/>
        <item x="213"/>
        <item t="default"/>
      </items>
    </pivotField>
    <pivotField showAll="0"/>
    <pivotField showAll="0"/>
    <pivotField dataField="1" showAll="0"/>
  </pivotFields>
  <rowFields count="1">
    <field x="26"/>
  </rowFields>
  <rowItems count="2">
    <i>
      <x v="291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2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1D7E2-15F5-419C-A341-64C617126FA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ector">
  <location ref="C9:E13" firstHeaderRow="0" firstDataRow="1" firstDataCol="1"/>
  <pivotFields count="30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2">
    <format dxfId="1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9CA9C-1A10-4946-91CC-387204F76F0F}" name="PivotTable3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ERAL INDEX">
  <location ref="EQ9:ES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86">
        <item h="1" x="1"/>
        <item h="1" x="2"/>
        <item h="1" x="4"/>
        <item h="1" x="7"/>
        <item h="1" x="0"/>
        <item h="1" x="5"/>
        <item h="1" x="8"/>
        <item h="1" x="10"/>
        <item h="1" x="3"/>
        <item h="1" x="6"/>
        <item h="1" x="11"/>
        <item h="1" x="9"/>
        <item h="1" x="13"/>
        <item h="1" x="14"/>
        <item h="1" x="12"/>
        <item h="1" x="15"/>
        <item h="1" x="17"/>
        <item h="1" x="16"/>
        <item h="1" x="18"/>
        <item h="1" x="20"/>
        <item h="1" x="19"/>
        <item h="1" x="21"/>
        <item h="1" x="23"/>
        <item h="1" x="22"/>
        <item h="1" x="35"/>
        <item h="1" x="37"/>
        <item h="1" x="25"/>
        <item h="1" x="33"/>
        <item h="1" x="36"/>
        <item h="1" x="26"/>
        <item h="1" x="28"/>
        <item h="1" x="24"/>
        <item h="1" x="34"/>
        <item h="1" x="38"/>
        <item h="1" x="40"/>
        <item h="1" x="29"/>
        <item h="1" x="31"/>
        <item h="1" x="41"/>
        <item h="1" x="39"/>
        <item h="1" x="27"/>
        <item h="1" x="43"/>
        <item h="1" x="44"/>
        <item h="1" x="42"/>
        <item h="1" x="32"/>
        <item h="1" x="46"/>
        <item h="1" x="47"/>
        <item h="1" x="45"/>
        <item h="1" x="30"/>
        <item h="1" x="60"/>
        <item h="1" x="62"/>
        <item h="1" x="64"/>
        <item h="1" x="49"/>
        <item h="1" x="59"/>
        <item h="1" x="57"/>
        <item h="1" x="50"/>
        <item h="1" x="61"/>
        <item h="1" x="48"/>
        <item h="1" x="65"/>
        <item h="1" x="52"/>
        <item h="1" x="55"/>
        <item h="1" x="66"/>
        <item h="1" x="53"/>
        <item h="1" x="63"/>
        <item h="1" x="51"/>
        <item h="1" x="54"/>
        <item h="1" x="56"/>
        <item h="1" x="58"/>
        <item h="1" x="67"/>
        <item h="1" x="69"/>
        <item h="1" x="71"/>
        <item h="1" x="68"/>
        <item h="1" x="72"/>
        <item h="1" x="76"/>
        <item h="1" x="79"/>
        <item h="1" x="74"/>
        <item h="1" x="90"/>
        <item h="1" x="87"/>
        <item h="1" x="70"/>
        <item h="1" x="82"/>
        <item h="1" x="84"/>
        <item h="1" x="73"/>
        <item h="1" x="77"/>
        <item h="1" x="94"/>
        <item h="1" x="80"/>
        <item h="1" x="91"/>
        <item h="1" x="75"/>
        <item h="1" x="89"/>
        <item h="1" x="85"/>
        <item h="1" x="78"/>
        <item h="1" x="95"/>
        <item h="1" x="112"/>
        <item h="1" x="81"/>
        <item h="1" x="115"/>
        <item h="1" x="86"/>
        <item h="1" x="92"/>
        <item h="1" x="88"/>
        <item h="1" x="117"/>
        <item h="1" x="83"/>
        <item h="1" x="103"/>
        <item h="1" x="109"/>
        <item h="1" x="97"/>
        <item h="1" x="119"/>
        <item h="1" x="93"/>
        <item h="1" x="121"/>
        <item h="1" x="123"/>
        <item h="1" x="125"/>
        <item h="1" x="99"/>
        <item h="1" x="96"/>
        <item h="1" x="113"/>
        <item h="1" x="118"/>
        <item h="1" x="105"/>
        <item h="1" x="101"/>
        <item h="1" x="110"/>
        <item h="1" x="107"/>
        <item h="1" x="128"/>
        <item h="1" x="98"/>
        <item h="1" x="126"/>
        <item h="1" x="114"/>
        <item h="1" x="116"/>
        <item h="1" x="131"/>
        <item h="1" x="111"/>
        <item h="1" x="120"/>
        <item h="1" x="100"/>
        <item h="1" x="122"/>
        <item h="1" x="104"/>
        <item h="1" x="102"/>
        <item h="1" x="108"/>
        <item h="1" x="106"/>
        <item h="1" x="124"/>
        <item h="1" x="145"/>
        <item h="1" x="140"/>
        <item h="1" x="129"/>
        <item h="1" x="138"/>
        <item h="1" x="134"/>
        <item h="1" x="132"/>
        <item h="1" x="136"/>
        <item h="1" x="127"/>
        <item h="1" x="146"/>
        <item h="1" x="148"/>
        <item h="1" x="143"/>
        <item h="1" x="150"/>
        <item h="1" x="141"/>
        <item h="1" x="153"/>
        <item h="1" x="133"/>
        <item h="1" x="130"/>
        <item h="1" x="155"/>
        <item h="1" x="158"/>
        <item h="1" x="135"/>
        <item h="1" x="144"/>
        <item h="1" x="169"/>
        <item h="1" x="147"/>
        <item h="1" x="161"/>
        <item h="1" x="164"/>
        <item h="1" x="149"/>
        <item h="1" x="142"/>
        <item h="1" x="172"/>
        <item h="1" x="168"/>
        <item h="1" x="139"/>
        <item h="1" x="170"/>
        <item h="1" x="137"/>
        <item h="1" x="166"/>
        <item h="1" x="159"/>
        <item h="1" x="156"/>
        <item h="1" x="151"/>
        <item h="1" x="162"/>
        <item h="1" x="167"/>
        <item h="1" x="171"/>
        <item h="1" x="173"/>
        <item h="1" x="152"/>
        <item h="1" x="165"/>
        <item h="1" x="174"/>
        <item h="1" x="157"/>
        <item h="1" x="160"/>
        <item h="1" x="163"/>
        <item h="1" x="154"/>
        <item h="1" x="176"/>
        <item h="1" x="178"/>
        <item h="1" x="175"/>
        <item h="1" x="179"/>
        <item h="1" x="183"/>
        <item h="1" x="177"/>
        <item h="1" x="181"/>
        <item h="1" x="180"/>
        <item h="1" x="184"/>
        <item h="1" x="186"/>
        <item h="1" x="182"/>
        <item h="1" x="189"/>
        <item h="1" x="187"/>
        <item h="1" x="199"/>
        <item h="1" x="196"/>
        <item h="1" x="194"/>
        <item h="1" x="185"/>
        <item h="1" x="190"/>
        <item h="1" x="197"/>
        <item h="1" x="198"/>
        <item h="1" x="188"/>
        <item h="1" x="195"/>
        <item h="1" x="192"/>
        <item h="1" x="202"/>
        <item h="1" x="203"/>
        <item h="1" x="193"/>
        <item h="1" x="191"/>
        <item h="1" x="201"/>
        <item h="1" x="205"/>
        <item h="1" x="206"/>
        <item h="1" x="208"/>
        <item h="1" x="204"/>
        <item h="1" x="210"/>
        <item h="1" x="207"/>
        <item h="1" x="219"/>
        <item h="1" x="211"/>
        <item h="1" x="221"/>
        <item h="1" x="222"/>
        <item h="1" x="213"/>
        <item h="1" x="223"/>
        <item h="1" x="216"/>
        <item h="1" x="220"/>
        <item h="1" x="209"/>
        <item h="1" x="224"/>
        <item h="1" x="226"/>
        <item h="1" x="225"/>
        <item h="1" x="214"/>
        <item h="1" x="218"/>
        <item h="1" x="217"/>
        <item h="1" x="228"/>
        <item h="1" x="212"/>
        <item h="1" x="229"/>
        <item h="1" x="215"/>
        <item h="1" x="227"/>
        <item h="1" x="231"/>
        <item h="1" x="233"/>
        <item h="1" x="230"/>
        <item h="1" x="236"/>
        <item h="1" x="234"/>
        <item h="1" x="232"/>
        <item h="1" x="235"/>
        <item h="1" x="237"/>
        <item h="1" x="239"/>
        <item h="1" x="248"/>
        <item h="1" x="245"/>
        <item h="1" x="240"/>
        <item h="1" x="242"/>
        <item h="1" x="249"/>
        <item h="1" x="250"/>
        <item h="1" x="246"/>
        <item h="1" x="238"/>
        <item h="1" x="247"/>
        <item h="1" x="252"/>
        <item h="1" x="243"/>
        <item h="1" x="244"/>
        <item h="1" x="241"/>
        <item h="1" x="253"/>
        <item h="1" x="251"/>
        <item h="1" x="255"/>
        <item h="1" x="256"/>
        <item h="1" x="254"/>
        <item h="1" x="260"/>
        <item h="1" x="258"/>
        <item h="1" x="263"/>
        <item h="1" x="257"/>
        <item h="1" x="261"/>
        <item h="1" x="266"/>
        <item h="1" x="264"/>
        <item h="1" x="259"/>
        <item h="1" x="268"/>
        <item h="1" x="262"/>
        <item h="1" x="275"/>
        <item h="1" x="265"/>
        <item h="1" x="274"/>
        <item h="1" x="277"/>
        <item h="1" x="267"/>
        <item h="1" x="272"/>
        <item h="1" x="270"/>
        <item h="1" x="273"/>
        <item h="1" x="278"/>
        <item h="1" x="280"/>
        <item h="1" x="271"/>
        <item h="1" x="269"/>
        <item h="1" x="276"/>
        <item h="1" x="281"/>
        <item h="1" x="283"/>
        <item h="1" x="279"/>
        <item h="1" x="284"/>
        <item h="1" x="282"/>
        <item x="200"/>
        <item t="default"/>
      </items>
    </pivotField>
  </pivotFields>
  <rowFields count="1">
    <field x="29"/>
  </rowFields>
  <rowItems count="2">
    <i>
      <x v="284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D273F-A08F-424D-8F05-6951B3ABDC90}" name="PivotTable2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OUSING">
  <location ref="CX9:CZ12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showAll="0"/>
    <pivotField showAll="0"/>
    <pivotField axis="axisRow" showAll="0">
      <items count="119">
        <item h="1" x="1"/>
        <item h="1" x="2"/>
        <item h="1" x="3"/>
        <item h="1" x="4"/>
        <item h="1" x="5"/>
        <item h="1" x="6"/>
        <item h="1" x="7"/>
        <item h="1" x="8"/>
        <item h="1" x="10"/>
        <item h="1" x="9"/>
        <item h="1" x="11"/>
        <item h="1" x="12"/>
        <item h="1" x="13"/>
        <item h="1" x="14"/>
        <item h="1" x="15"/>
        <item h="1" x="16"/>
        <item h="1" x="17"/>
        <item h="1" x="18"/>
        <item h="1" x="21"/>
        <item h="1" x="19"/>
        <item h="1" x="20"/>
        <item h="1" x="22"/>
        <item h="1" x="23"/>
        <item h="1" x="24"/>
        <item h="1" x="27"/>
        <item h="1" x="25"/>
        <item h="1" x="26"/>
        <item h="1" x="28"/>
        <item h="1" x="29"/>
        <item h="1" x="30"/>
        <item h="1" x="31"/>
        <item h="1" x="32"/>
        <item h="1" x="33"/>
        <item h="1" x="34"/>
        <item h="1" x="35"/>
        <item h="1" x="38"/>
        <item h="1" x="36"/>
        <item h="1" x="37"/>
        <item h="1" x="39"/>
        <item h="1" x="40"/>
        <item h="1" x="41"/>
        <item h="1" x="44"/>
        <item h="1" x="42"/>
        <item h="1" x="43"/>
        <item h="1" x="45"/>
        <item h="1" x="46"/>
        <item h="1" x="47"/>
        <item h="1" x="50"/>
        <item h="1" x="48"/>
        <item h="1" x="49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2"/>
        <item h="1" x="60"/>
        <item h="1" x="61"/>
        <item h="1" x="63"/>
        <item h="1" x="64"/>
        <item h="1" x="65"/>
        <item h="1" x="66"/>
        <item h="1" x="68"/>
        <item h="1" x="67"/>
        <item h="1" x="69"/>
        <item h="1" x="70"/>
        <item h="1" x="71"/>
        <item h="1" x="73"/>
        <item h="1" x="72"/>
        <item h="1" x="74"/>
        <item h="1" x="75"/>
        <item h="1" x="76"/>
        <item h="1" x="79"/>
        <item h="1" x="77"/>
        <item h="1" x="78"/>
        <item h="1" x="80"/>
        <item h="1" x="82"/>
        <item h="1" x="84"/>
        <item h="1" x="81"/>
        <item h="1" x="85"/>
        <item h="1" x="83"/>
        <item h="1" x="86"/>
        <item h="1" x="87"/>
        <item h="1" x="90"/>
        <item h="1" x="88"/>
        <item h="1" x="89"/>
        <item h="1" x="91"/>
        <item h="1" x="93"/>
        <item h="1" x="96"/>
        <item h="1" x="94"/>
        <item h="1" x="97"/>
        <item h="1" x="95"/>
        <item h="1" x="98"/>
        <item h="1" x="101"/>
        <item h="1" x="99"/>
        <item h="1" x="100"/>
        <item h="1" x="102"/>
        <item h="1" x="104"/>
        <item h="1" x="103"/>
        <item h="1" x="107"/>
        <item h="1" x="105"/>
        <item h="1" x="106"/>
        <item h="1" x="108"/>
        <item h="1" x="109"/>
        <item h="1" x="110"/>
        <item h="1" x="113"/>
        <item h="1" x="111"/>
        <item h="1" x="112"/>
        <item h="1" x="114"/>
        <item h="1" x="115"/>
        <item h="1" x="116"/>
        <item h="1" x="117"/>
        <item x="9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0"/>
  </rowFields>
  <rowItems count="3">
    <i>
      <x v="116"/>
    </i>
    <i>
      <x v="117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7F6DA-3147-4377-B5F6-B5007CD0396D}" name="PivotTable2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EALTH">
  <location ref="DM9:DO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08">
        <item h="1" x="0"/>
        <item h="1" x="1"/>
        <item h="1" x="2"/>
        <item h="1" x="4"/>
        <item h="1" x="3"/>
        <item h="1" x="6"/>
        <item h="1" x="7"/>
        <item h="1" x="5"/>
        <item h="1" x="9"/>
        <item h="1" x="8"/>
        <item h="1" x="11"/>
        <item h="1" x="10"/>
        <item h="1" x="12"/>
        <item h="1" x="14"/>
        <item h="1" x="13"/>
        <item h="1" x="15"/>
        <item h="1" x="17"/>
        <item h="1" x="16"/>
        <item h="1" x="18"/>
        <item h="1" x="19"/>
        <item h="1" x="21"/>
        <item h="1" x="22"/>
        <item h="1" x="24"/>
        <item h="1" x="20"/>
        <item h="1" x="25"/>
        <item h="1" x="23"/>
        <item h="1" x="29"/>
        <item h="1" x="27"/>
        <item h="1" x="26"/>
        <item h="1" x="28"/>
        <item h="1" x="31"/>
        <item h="1" x="33"/>
        <item h="1" x="30"/>
        <item h="1" x="34"/>
        <item h="1" x="36"/>
        <item h="1" x="32"/>
        <item h="1" x="39"/>
        <item h="1" x="37"/>
        <item h="1" x="35"/>
        <item h="1" x="40"/>
        <item h="1" x="38"/>
        <item h="1" x="41"/>
        <item h="1" x="47"/>
        <item h="1" x="43"/>
        <item h="1" x="52"/>
        <item h="1" x="45"/>
        <item h="1" x="42"/>
        <item h="1" x="55"/>
        <item h="1" x="58"/>
        <item h="1" x="48"/>
        <item h="1" x="44"/>
        <item h="1" x="50"/>
        <item h="1" x="46"/>
        <item h="1" x="63"/>
        <item h="1" x="53"/>
        <item h="1" x="49"/>
        <item h="1" x="68"/>
        <item h="1" x="56"/>
        <item h="1" x="71"/>
        <item h="1" x="59"/>
        <item h="1" x="51"/>
        <item h="1" x="73"/>
        <item h="1" x="61"/>
        <item h="1" x="54"/>
        <item h="1" x="76"/>
        <item h="1" x="57"/>
        <item h="1" x="64"/>
        <item h="1" x="60"/>
        <item h="1" x="66"/>
        <item h="1" x="69"/>
        <item h="1" x="62"/>
        <item h="1" x="83"/>
        <item h="1" x="65"/>
        <item h="1" x="74"/>
        <item h="1" x="67"/>
        <item h="1" x="77"/>
        <item h="1" x="87"/>
        <item h="1" x="70"/>
        <item h="1" x="89"/>
        <item h="1" x="92"/>
        <item h="1" x="80"/>
        <item h="1" x="95"/>
        <item h="1" x="98"/>
        <item h="1" x="72"/>
        <item h="1" x="100"/>
        <item h="1" x="75"/>
        <item h="1" x="84"/>
        <item h="1" x="78"/>
        <item h="1" x="105"/>
        <item h="1" x="79"/>
        <item h="1" x="109"/>
        <item h="1" x="81"/>
        <item h="1" x="112"/>
        <item h="1" x="115"/>
        <item h="1" x="90"/>
        <item h="1" x="82"/>
        <item h="1" x="93"/>
        <item h="1" x="85"/>
        <item h="1" x="96"/>
        <item h="1" x="123"/>
        <item h="1" x="126"/>
        <item h="1" x="86"/>
        <item h="1" x="129"/>
        <item h="1" x="101"/>
        <item h="1" x="88"/>
        <item h="1" x="103"/>
        <item h="1" x="91"/>
        <item h="1" x="132"/>
        <item h="1" x="94"/>
        <item h="1" x="107"/>
        <item h="1" x="135"/>
        <item h="1" x="97"/>
        <item h="1" x="110"/>
        <item h="1" x="99"/>
        <item h="1" x="113"/>
        <item h="1" x="139"/>
        <item h="1" x="102"/>
        <item h="1" x="116"/>
        <item h="1" x="104"/>
        <item h="1" x="118"/>
        <item h="1" x="120"/>
        <item h="1" x="106"/>
        <item h="1" x="124"/>
        <item h="1" x="143"/>
        <item h="1" x="127"/>
        <item h="1" x="130"/>
        <item h="1" x="108"/>
        <item h="1" x="146"/>
        <item h="1" x="111"/>
        <item h="1" x="133"/>
        <item h="1" x="114"/>
        <item h="1" x="149"/>
        <item h="1" x="117"/>
        <item h="1" x="119"/>
        <item h="1" x="136"/>
        <item h="1" x="152"/>
        <item h="1" x="121"/>
        <item h="1" x="122"/>
        <item h="1" x="128"/>
        <item h="1" x="125"/>
        <item h="1" x="157"/>
        <item h="1" x="131"/>
        <item h="1" x="141"/>
        <item h="1" x="134"/>
        <item h="1" x="144"/>
        <item h="1" x="147"/>
        <item h="1" x="137"/>
        <item h="1" x="159"/>
        <item h="1" x="150"/>
        <item h="1" x="138"/>
        <item h="1" x="153"/>
        <item h="1" x="162"/>
        <item h="1" x="155"/>
        <item h="1" x="165"/>
        <item h="1" x="140"/>
        <item h="1" x="145"/>
        <item h="1" x="142"/>
        <item h="1" x="148"/>
        <item h="1" x="151"/>
        <item h="1" x="169"/>
        <item h="1" x="160"/>
        <item h="1" x="171"/>
        <item h="1" x="154"/>
        <item h="1" x="163"/>
        <item h="1" x="173"/>
        <item h="1" x="156"/>
        <item h="1" x="176"/>
        <item h="1" x="158"/>
        <item h="1" x="179"/>
        <item h="1" x="161"/>
        <item h="1" x="182"/>
        <item h="1" x="164"/>
        <item h="1" x="185"/>
        <item h="1" x="188"/>
        <item h="1" x="191"/>
        <item h="1" x="194"/>
        <item h="1" x="167"/>
        <item h="1" x="197"/>
        <item h="1" x="200"/>
        <item h="1" x="202"/>
        <item h="1" x="204"/>
        <item h="1" x="207"/>
        <item h="1" x="166"/>
        <item h="1" x="172"/>
        <item h="1" x="209"/>
        <item h="1" x="174"/>
        <item h="1" x="168"/>
        <item h="1" x="177"/>
        <item h="1" x="180"/>
        <item h="1" x="183"/>
        <item h="1" x="186"/>
        <item h="1" x="189"/>
        <item h="1" x="214"/>
        <item h="1" x="192"/>
        <item h="1" x="217"/>
        <item h="1" x="195"/>
        <item h="1" x="198"/>
        <item h="1" x="170"/>
        <item h="1" x="175"/>
        <item h="1" x="220"/>
        <item h="1" x="178"/>
        <item h="1" x="211"/>
        <item h="1" x="223"/>
        <item h="1" x="205"/>
        <item h="1" x="181"/>
        <item h="1" x="184"/>
        <item h="1" x="226"/>
        <item h="1" x="187"/>
        <item h="1" x="210"/>
        <item h="1" x="190"/>
        <item h="1" x="229"/>
        <item h="1" x="193"/>
        <item h="1" x="196"/>
        <item h="1" x="232"/>
        <item h="1" x="199"/>
        <item h="1" x="215"/>
        <item h="1" x="201"/>
        <item h="1" x="218"/>
        <item h="1" x="221"/>
        <item h="1" x="203"/>
        <item h="1" x="206"/>
        <item h="1" x="224"/>
        <item h="1" x="208"/>
        <item h="1" x="237"/>
        <item h="1" x="227"/>
        <item h="1" x="240"/>
        <item h="1" x="213"/>
        <item h="1" x="230"/>
        <item h="1" x="216"/>
        <item h="1" x="219"/>
        <item h="1" x="233"/>
        <item h="1" x="222"/>
        <item h="1" x="225"/>
        <item h="1" x="245"/>
        <item h="1" x="235"/>
        <item h="1" x="248"/>
        <item h="1" x="228"/>
        <item h="1" x="238"/>
        <item h="1" x="241"/>
        <item h="1" x="231"/>
        <item h="1" x="251"/>
        <item h="1" x="255"/>
        <item h="1" x="257"/>
        <item h="1" x="234"/>
        <item h="1" x="236"/>
        <item h="1" x="260"/>
        <item h="1" x="239"/>
        <item h="1" x="243"/>
        <item h="1" x="263"/>
        <item h="1" x="246"/>
        <item h="1" x="249"/>
        <item h="1" x="266"/>
        <item h="1" x="269"/>
        <item h="1" x="252"/>
        <item h="1" x="272"/>
        <item h="1" x="242"/>
        <item h="1" x="244"/>
        <item h="1" x="258"/>
        <item h="1" x="274"/>
        <item h="1" x="247"/>
        <item h="1" x="261"/>
        <item h="1" x="277"/>
        <item h="1" x="250"/>
        <item h="1" x="264"/>
        <item h="1" x="280"/>
        <item h="1" x="253"/>
        <item h="1" x="267"/>
        <item h="1" x="254"/>
        <item h="1" x="283"/>
        <item h="1" x="270"/>
        <item h="1" x="256"/>
        <item h="1" x="286"/>
        <item h="1" x="259"/>
        <item h="1" x="262"/>
        <item h="1" x="275"/>
        <item h="1" x="265"/>
        <item h="1" x="278"/>
        <item h="1" x="291"/>
        <item h="1" x="268"/>
        <item h="1" x="281"/>
        <item h="1" x="284"/>
        <item h="1" x="271"/>
        <item h="1" x="294"/>
        <item h="1" x="273"/>
        <item h="1" x="287"/>
        <item h="1" x="276"/>
        <item h="1" x="297"/>
        <item h="1" x="289"/>
        <item h="1" x="279"/>
        <item h="1" x="282"/>
        <item h="1" x="292"/>
        <item h="1" x="285"/>
        <item h="1" x="299"/>
        <item h="1" x="295"/>
        <item h="1" x="288"/>
        <item h="1" x="302"/>
        <item h="1" x="305"/>
        <item h="1" x="290"/>
        <item h="1" x="293"/>
        <item h="1" x="300"/>
        <item h="1" x="296"/>
        <item h="1" x="303"/>
        <item h="1" x="306"/>
        <item h="1" x="298"/>
        <item h="1" x="301"/>
        <item h="1" x="304"/>
        <item x="2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3"/>
  </rowFields>
  <rowItems count="2">
    <i>
      <x v="306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CAC3F-BB7B-4921-9D24-ECFDE54C497E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OOD &amp; BEV.">
  <location ref="BY9:CA11" firstHeaderRow="0" firstDataRow="1" firstDataCol="1"/>
  <pivotFields count="30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>
      <items count="254">
        <item x="0"/>
        <item x="2"/>
        <item x="3"/>
        <item x="6"/>
        <item x="5"/>
        <item x="1"/>
        <item x="11"/>
        <item x="8"/>
        <item x="10"/>
        <item x="13"/>
        <item x="4"/>
        <item x="16"/>
        <item x="15"/>
        <item x="7"/>
        <item x="19"/>
        <item x="9"/>
        <item x="18"/>
        <item x="12"/>
        <item x="21"/>
        <item x="24"/>
        <item x="23"/>
        <item x="14"/>
        <item x="26"/>
        <item x="27"/>
        <item x="17"/>
        <item x="29"/>
        <item x="20"/>
        <item x="30"/>
        <item x="22"/>
        <item x="25"/>
        <item x="32"/>
        <item x="35"/>
        <item x="34"/>
        <item x="28"/>
        <item x="38"/>
        <item x="37"/>
        <item x="43"/>
        <item x="31"/>
        <item x="40"/>
        <item x="42"/>
        <item x="45"/>
        <item x="33"/>
        <item x="47"/>
        <item x="48"/>
        <item x="51"/>
        <item x="36"/>
        <item x="39"/>
        <item x="53"/>
        <item x="50"/>
        <item x="41"/>
        <item x="56"/>
        <item x="44"/>
        <item x="55"/>
        <item x="46"/>
        <item x="58"/>
        <item x="60"/>
        <item x="62"/>
        <item x="65"/>
        <item x="66"/>
        <item x="64"/>
        <item x="49"/>
        <item x="68"/>
        <item x="61"/>
        <item x="67"/>
        <item x="54"/>
        <item x="63"/>
        <item x="59"/>
        <item x="57"/>
        <item x="69"/>
        <item x="52"/>
        <item x="83"/>
        <item x="72"/>
        <item x="70"/>
        <item x="74"/>
        <item x="71"/>
        <item x="76"/>
        <item x="87"/>
        <item x="73"/>
        <item x="75"/>
        <item x="79"/>
        <item x="81"/>
        <item x="84"/>
        <item x="77"/>
        <item x="78"/>
        <item x="80"/>
        <item x="82"/>
        <item x="85"/>
        <item x="88"/>
        <item x="93"/>
        <item x="90"/>
        <item x="86"/>
        <item x="96"/>
        <item x="89"/>
        <item x="94"/>
        <item x="91"/>
        <item x="99"/>
        <item x="97"/>
        <item x="92"/>
        <item x="95"/>
        <item x="100"/>
        <item x="102"/>
        <item x="98"/>
        <item x="105"/>
        <item x="103"/>
        <item x="101"/>
        <item x="109"/>
        <item x="106"/>
        <item x="112"/>
        <item x="111"/>
        <item x="104"/>
        <item x="110"/>
        <item x="107"/>
        <item x="113"/>
        <item x="108"/>
        <item x="120"/>
        <item x="114"/>
        <item x="116"/>
        <item x="125"/>
        <item x="128"/>
        <item x="118"/>
        <item x="115"/>
        <item x="131"/>
        <item x="117"/>
        <item x="121"/>
        <item x="138"/>
        <item x="123"/>
        <item x="126"/>
        <item x="119"/>
        <item x="129"/>
        <item x="132"/>
        <item x="122"/>
        <item x="124"/>
        <item x="141"/>
        <item x="127"/>
        <item x="130"/>
        <item x="136"/>
        <item x="144"/>
        <item x="133"/>
        <item x="134"/>
        <item x="139"/>
        <item x="135"/>
        <item x="150"/>
        <item x="147"/>
        <item x="142"/>
        <item x="137"/>
        <item x="148"/>
        <item x="145"/>
        <item x="153"/>
        <item x="140"/>
        <item x="146"/>
        <item x="143"/>
        <item x="149"/>
        <item x="156"/>
        <item x="151"/>
        <item x="152"/>
        <item x="158"/>
        <item x="159"/>
        <item x="154"/>
        <item x="161"/>
        <item x="155"/>
        <item x="163"/>
        <item x="157"/>
        <item x="164"/>
        <item x="196"/>
        <item x="160"/>
        <item x="166"/>
        <item x="162"/>
        <item x="169"/>
        <item x="168"/>
        <item x="172"/>
        <item x="194"/>
        <item x="171"/>
        <item x="165"/>
        <item x="174"/>
        <item x="191"/>
        <item x="167"/>
        <item x="188"/>
        <item x="206"/>
        <item x="170"/>
        <item x="199"/>
        <item x="203"/>
        <item x="173"/>
        <item x="205"/>
        <item x="201"/>
        <item x="193"/>
        <item x="185"/>
        <item x="175"/>
        <item x="208"/>
        <item x="190"/>
        <item x="182"/>
        <item x="197"/>
        <item x="179"/>
        <item x="210"/>
        <item x="187"/>
        <item x="177"/>
        <item x="198"/>
        <item x="184"/>
        <item x="195"/>
        <item x="202"/>
        <item x="200"/>
        <item x="204"/>
        <item x="212"/>
        <item x="181"/>
        <item x="192"/>
        <item x="214"/>
        <item x="207"/>
        <item x="215"/>
        <item x="189"/>
        <item x="209"/>
        <item x="217"/>
        <item x="186"/>
        <item x="183"/>
        <item x="176"/>
        <item x="211"/>
        <item x="213"/>
        <item x="180"/>
        <item x="219"/>
        <item x="216"/>
        <item x="222"/>
        <item x="221"/>
        <item x="224"/>
        <item x="225"/>
        <item x="218"/>
        <item x="227"/>
        <item x="220"/>
        <item x="223"/>
        <item x="226"/>
        <item x="228"/>
        <item x="230"/>
        <item x="229"/>
        <item x="231"/>
        <item x="233"/>
        <item x="234"/>
        <item x="232"/>
        <item x="236"/>
        <item x="235"/>
        <item x="237"/>
        <item x="239"/>
        <item x="238"/>
        <item x="240"/>
        <item x="242"/>
        <item x="241"/>
        <item x="251"/>
        <item x="244"/>
        <item x="252"/>
        <item x="245"/>
        <item x="243"/>
        <item x="246"/>
        <item x="249"/>
        <item x="248"/>
        <item x="247"/>
        <item x="25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8">
        <item h="1" x="0"/>
        <item h="1" x="2"/>
        <item h="1" x="1"/>
        <item h="1" x="3"/>
        <item h="1" x="5"/>
        <item h="1" x="7"/>
        <item h="1" x="8"/>
        <item h="1" x="4"/>
        <item h="1" x="6"/>
        <item h="1" x="10"/>
        <item h="1" x="11"/>
        <item h="1" x="9"/>
        <item h="1" x="13"/>
        <item h="1" x="14"/>
        <item h="1" x="12"/>
        <item h="1" x="16"/>
        <item h="1" x="17"/>
        <item h="1" x="19"/>
        <item h="1" x="20"/>
        <item h="1" x="15"/>
        <item h="1" x="38"/>
        <item h="1" x="37"/>
        <item h="1" x="35"/>
        <item h="1" x="36"/>
        <item h="1" x="34"/>
        <item h="1" x="40"/>
        <item h="1" x="39"/>
        <item h="1" x="22"/>
        <item h="1" x="41"/>
        <item h="1" x="18"/>
        <item h="1" x="43"/>
        <item h="1" x="23"/>
        <item h="1" x="42"/>
        <item h="1" x="25"/>
        <item h="1" x="33"/>
        <item h="1" x="32"/>
        <item h="1" x="45"/>
        <item h="1" x="24"/>
        <item h="1" x="46"/>
        <item h="1" x="21"/>
        <item h="1" x="26"/>
        <item h="1" x="44"/>
        <item h="1" x="28"/>
        <item h="1" x="48"/>
        <item h="1" x="27"/>
        <item h="1" x="47"/>
        <item h="1" x="29"/>
        <item h="1" x="31"/>
        <item h="1" x="62"/>
        <item h="1" x="30"/>
        <item h="1" x="64"/>
        <item h="1" x="49"/>
        <item h="1" x="67"/>
        <item h="1" x="63"/>
        <item h="1" x="61"/>
        <item h="1" x="65"/>
        <item h="1" x="66"/>
        <item h="1" x="60"/>
        <item h="1" x="69"/>
        <item h="1" x="68"/>
        <item h="1" x="51"/>
        <item h="1" x="59"/>
        <item h="1" x="71"/>
        <item h="1" x="57"/>
        <item h="1" x="52"/>
        <item h="1" x="58"/>
        <item h="1" x="56"/>
        <item h="1" x="70"/>
        <item h="1" x="54"/>
        <item h="1" x="55"/>
        <item h="1" x="50"/>
        <item h="1" x="73"/>
        <item h="1" x="74"/>
        <item h="1" x="76"/>
        <item h="1" x="72"/>
        <item h="1" x="53"/>
        <item h="1" x="91"/>
        <item h="1" x="75"/>
        <item h="1" x="77"/>
        <item h="1" x="92"/>
        <item h="1" x="79"/>
        <item h="1" x="93"/>
        <item h="1" x="80"/>
        <item h="1" x="78"/>
        <item h="1" x="82"/>
        <item h="1" x="90"/>
        <item h="1" x="89"/>
        <item h="1" x="81"/>
        <item h="1" x="83"/>
        <item h="1" x="116"/>
        <item h="1" x="85"/>
        <item h="1" x="86"/>
        <item h="1" x="84"/>
        <item h="1" x="88"/>
        <item h="1" x="114"/>
        <item h="1" x="118"/>
        <item h="1" x="117"/>
        <item h="1" x="87"/>
        <item h="1" x="119"/>
        <item h="1" x="120"/>
        <item h="1" x="94"/>
        <item h="1" x="115"/>
        <item h="1" x="121"/>
        <item h="1" x="96"/>
        <item h="1" x="95"/>
        <item h="1" x="113"/>
        <item h="1" x="139"/>
        <item h="1" x="122"/>
        <item h="1" x="111"/>
        <item h="1" x="137"/>
        <item h="1" x="106"/>
        <item h="1" x="97"/>
        <item h="1" x="112"/>
        <item h="1" x="109"/>
        <item h="1" x="142"/>
        <item h="1" x="107"/>
        <item h="1" x="99"/>
        <item h="1" x="110"/>
        <item h="1" x="105"/>
        <item h="1" x="154"/>
        <item h="1" x="108"/>
        <item h="1" x="140"/>
        <item h="1" x="100"/>
        <item h="1" x="104"/>
        <item h="1" x="103"/>
        <item h="1" x="143"/>
        <item h="1" x="98"/>
        <item h="1" x="102"/>
        <item h="1" x="123"/>
        <item h="1" x="138"/>
        <item h="1" x="136"/>
        <item h="1" x="134"/>
        <item h="1" x="152"/>
        <item h="1" x="124"/>
        <item h="1" x="141"/>
        <item h="1" x="135"/>
        <item h="1" x="145"/>
        <item h="1" x="127"/>
        <item h="1" x="129"/>
        <item h="1" x="101"/>
        <item h="1" x="144"/>
        <item h="1" x="130"/>
        <item h="1" x="153"/>
        <item h="1" x="147"/>
        <item h="1" x="128"/>
        <item h="1" x="126"/>
        <item h="1" x="125"/>
        <item h="1" x="156"/>
        <item h="1" x="157"/>
        <item h="1" x="151"/>
        <item h="1" x="148"/>
        <item h="1" x="132"/>
        <item h="1" x="150"/>
        <item h="1" x="146"/>
        <item h="1" x="133"/>
        <item h="1" x="131"/>
        <item h="1" x="149"/>
        <item h="1" x="159"/>
        <item h="1" x="155"/>
        <item h="1" x="162"/>
        <item h="1" x="161"/>
        <item h="1" x="165"/>
        <item h="1" x="158"/>
        <item h="1" x="164"/>
        <item h="1" x="167"/>
        <item h="1" x="160"/>
        <item h="1" x="182"/>
        <item h="1" x="168"/>
        <item h="1" x="184"/>
        <item h="1" x="163"/>
        <item h="1" x="166"/>
        <item h="1" x="170"/>
        <item h="1" x="179"/>
        <item h="1" x="183"/>
        <item h="1" x="181"/>
        <item h="1" x="171"/>
        <item h="1" x="185"/>
        <item h="1" x="180"/>
        <item h="1" x="169"/>
        <item h="1" x="187"/>
        <item h="1" x="176"/>
        <item h="1" x="178"/>
        <item h="1" x="172"/>
        <item h="1" x="189"/>
        <item h="1" x="173"/>
        <item h="1" x="177"/>
        <item h="1" x="207"/>
        <item h="1" x="204"/>
        <item h="1" x="175"/>
        <item h="1" x="190"/>
        <item h="1" x="210"/>
        <item h="1" x="192"/>
        <item h="1" x="174"/>
        <item h="1" x="209"/>
        <item h="1" x="206"/>
        <item h="1" x="188"/>
        <item h="1" x="194"/>
        <item h="1" x="212"/>
        <item h="1" x="195"/>
        <item h="1" x="191"/>
        <item h="1" x="208"/>
        <item h="1" x="215"/>
        <item h="1" x="214"/>
        <item h="1" x="205"/>
        <item h="1" x="203"/>
        <item h="1" x="193"/>
        <item h="1" x="197"/>
        <item h="1" x="218"/>
        <item h="1" x="221"/>
        <item h="1" x="211"/>
        <item h="1" x="223"/>
        <item h="1" x="217"/>
        <item h="1" x="198"/>
        <item h="1" x="236"/>
        <item h="1" x="220"/>
        <item h="1" x="233"/>
        <item h="1" x="213"/>
        <item h="1" x="196"/>
        <item h="1" x="201"/>
        <item h="1" x="200"/>
        <item h="1" x="202"/>
        <item h="1" x="224"/>
        <item h="1" x="230"/>
        <item h="1" x="216"/>
        <item h="1" x="235"/>
        <item h="1" x="238"/>
        <item h="1" x="199"/>
        <item h="1" x="222"/>
        <item h="1" x="227"/>
        <item h="1" x="226"/>
        <item h="1" x="219"/>
        <item h="1" x="232"/>
        <item h="1" x="239"/>
        <item h="1" x="240"/>
        <item h="1" x="229"/>
        <item h="1" x="237"/>
        <item h="1" x="234"/>
        <item h="1" x="242"/>
        <item h="1" x="225"/>
        <item h="1" x="231"/>
        <item h="1" x="245"/>
        <item h="1" x="248"/>
        <item h="1" x="244"/>
        <item h="1" x="228"/>
        <item h="1" x="251"/>
        <item h="1" x="263"/>
        <item h="1" x="241"/>
        <item h="1" x="268"/>
        <item h="1" x="247"/>
        <item h="1" x="250"/>
        <item h="1" x="254"/>
        <item h="1" x="265"/>
        <item h="1" x="253"/>
        <item h="1" x="260"/>
        <item h="1" x="267"/>
        <item h="1" x="274"/>
        <item h="1" x="270"/>
        <item h="1" x="257"/>
        <item h="1" x="243"/>
        <item h="1" x="256"/>
        <item h="1" x="273"/>
        <item h="1" x="262"/>
        <item h="1" x="264"/>
        <item h="1" x="276"/>
        <item h="1" x="246"/>
        <item h="1" x="249"/>
        <item h="1" x="266"/>
        <item h="1" x="259"/>
        <item h="1" x="252"/>
        <item h="1" x="269"/>
        <item h="1" x="271"/>
        <item h="1" x="261"/>
        <item h="1" x="255"/>
        <item h="1" x="272"/>
        <item h="1" x="275"/>
        <item h="1" x="258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5"/>
  </rowFields>
  <rowItems count="2">
    <i>
      <x v="276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F70E6-C4EF-497D-B0E5-B8990FEC2849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>
  <location ref="M9:O24" firstHeaderRow="0" firstDataRow="1" firstDataCol="1"/>
  <pivotFields count="30"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#" fld="29" subtotal="count" baseField="0" baseItem="0"/>
    <dataField name="% of Total" fld="29" subtotal="count" showDataAs="percentOfCol" baseField="0" baseItem="0" numFmtId="10"/>
  </dataFields>
  <formats count="3">
    <format dxfId="1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E8D278-86AF-4915-85F9-07F2FDACDC6D}" name="Table3" displayName="Table3" ref="A1:AD373" totalsRowShown="0">
  <autoFilter ref="A1:AD373" xr:uid="{12E8D278-86AF-4915-85F9-07F2FDACDC6D}">
    <filterColumn colId="1">
      <filters>
        <filter val="2020"/>
      </filters>
    </filterColumn>
    <filterColumn colId="2">
      <filters>
        <filter val="August"/>
        <filter val="February"/>
        <filter val="January"/>
        <filter val="July"/>
        <filter val="June"/>
        <filter val="March"/>
      </filters>
    </filterColumn>
  </autoFilter>
  <tableColumns count="30">
    <tableColumn id="1" xr3:uid="{755A83F8-2ECB-4E6D-889E-CBAFB3CD53F2}" name="Sector"/>
    <tableColumn id="2" xr3:uid="{3AF0C057-3D57-4047-8AD9-31D069B8787A}" name="Year"/>
    <tableColumn id="3" xr3:uid="{10521E23-15EB-4265-BD97-59F6148F6358}" name="Month"/>
    <tableColumn id="4" xr3:uid="{F263F30B-4A25-4F33-B5C6-E62ECAD10397}" name="Cereals and products"/>
    <tableColumn id="5" xr3:uid="{0F2BEE06-E03A-44D1-A5DA-1B40CD99961A}" name="Meat and fish"/>
    <tableColumn id="6" xr3:uid="{4619DF69-F67E-414A-8E33-8C6376AF4285}" name="Egg"/>
    <tableColumn id="7" xr3:uid="{A5ECEF0F-3D5F-4664-94A1-94220C3D684F}" name="Milk and products"/>
    <tableColumn id="8" xr3:uid="{A49037BF-C9EF-4DC8-B60B-A63EBEAF57CB}" name="Oils and fats"/>
    <tableColumn id="9" xr3:uid="{3C0203D0-A5CC-486F-A848-8C73EFAF74EF}" name="Fruits"/>
    <tableColumn id="10" xr3:uid="{A1C13583-C5CF-4EAC-8922-D3FBD516DEC0}" name="Vegetables"/>
    <tableColumn id="11" xr3:uid="{C8E71ABA-6C50-45A5-81A5-6AAE3C116DB2}" name="Pulses and products"/>
    <tableColumn id="12" xr3:uid="{56D2A9EC-508A-4CCE-B585-DF8271CA0896}" name="Sugar and Confectionery"/>
    <tableColumn id="13" xr3:uid="{AED658B6-9399-44C6-A5E0-9C85B5653BAB}" name="Spices"/>
    <tableColumn id="14" xr3:uid="{D483C5FF-FF5A-4664-BEE3-20E7BDA10739}" name="Non-alcoholic beverages"/>
    <tableColumn id="15" xr3:uid="{2DCD9F19-118E-405C-898B-7412E528C91C}" name="Prepared meals, snacks, sweets etc."/>
    <tableColumn id="16" xr3:uid="{616CBEEF-B229-4137-AC1C-316F908E3076}" name="Food and beverages"/>
    <tableColumn id="17" xr3:uid="{11EA1057-0F9E-4110-8FB0-5E0EEF43CE79}" name="Pan, tobacco and intoxicants"/>
    <tableColumn id="18" xr3:uid="{A42877E7-5528-4E1C-9C53-5B95BE3D18EE}" name="Clothing"/>
    <tableColumn id="19" xr3:uid="{1AA53AB1-5AF9-46AD-BB31-72C11EE75492}" name="Footwear"/>
    <tableColumn id="20" xr3:uid="{90293765-891F-40E2-9327-2F0F93A44B44}" name="Clothing and footwear"/>
    <tableColumn id="21" xr3:uid="{D6BB669C-92FB-4DB0-BBC4-4AFA497D4646}" name="Housing"/>
    <tableColumn id="22" xr3:uid="{B42F17F9-0317-437F-A35D-88F6A3E5DC1E}" name="Fuel and light"/>
    <tableColumn id="23" xr3:uid="{DFA92526-7646-4848-978A-496EC906906C}" name="Household goods and services"/>
    <tableColumn id="24" xr3:uid="{174FB9B9-1E78-46D4-9E63-9DA8ACAE3D7C}" name="Health"/>
    <tableColumn id="25" xr3:uid="{CA6E53DD-3F7E-4741-B7DF-3D1297E7B0E9}" name="Transport and communication"/>
    <tableColumn id="26" xr3:uid="{5A13F52D-EE47-4214-A7B3-6D405857EC20}" name="Recreation and amusement"/>
    <tableColumn id="27" xr3:uid="{ACF2A6B3-5298-4DAC-A04A-270308C09239}" name="Education"/>
    <tableColumn id="28" xr3:uid="{194EBDC9-9D3D-487D-8450-30AD0E8031DA}" name="Personal care and effects"/>
    <tableColumn id="29" xr3:uid="{A33D443E-C20B-495F-A7F2-07CF26397DD2}" name="Miscellaneous"/>
    <tableColumn id="30" xr3:uid="{6E625881-4C32-4C05-8BEA-3B10FDD14EDB}" name="General index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B35D4DC-BECF-415F-A8F3-07A041F1E766}" name="Table15" displayName="Table15" ref="R12:X24" totalsRowShown="0" headerRowDxfId="82" dataDxfId="81" dataCellStyle="Percent">
  <autoFilter ref="R12:X24" xr:uid="{DB35D4DC-BECF-415F-A8F3-07A041F1E766}"/>
  <tableColumns count="7">
    <tableColumn id="1" xr3:uid="{0BE6A0E0-4C30-4DF2-A77E-CF5593B42B13}" name="DATE RANGE"/>
    <tableColumn id="2" xr3:uid="{7EB7238B-9DFF-4F47-A13C-F8E48FA72F82}" name="Non-Veg" dataDxfId="80" dataCellStyle="Percent"/>
    <tableColumn id="3" xr3:uid="{29537291-4054-46B1-A21E-C50797053959}" name="% CHANGE1" dataDxfId="79" dataCellStyle="Percent"/>
    <tableColumn id="4" xr3:uid="{1D646BE0-0A63-43D5-B280-51AB476CAEC2}" name="Grocery" dataDxfId="78" dataCellStyle="Percent"/>
    <tableColumn id="5" xr3:uid="{F317254D-9C18-4413-B25D-4D700AC99A5D}" name="% CHANGE2" dataDxfId="77" dataCellStyle="Percent"/>
    <tableColumn id="6" xr3:uid="{B39FB92A-B75B-4196-B860-B2FCD3A86A63}" name="Processed food" dataDxfId="76" dataCellStyle="Percent"/>
    <tableColumn id="7" xr3:uid="{F98E721B-FF10-49C7-A109-3D87E1D235A8}" name="% CHANGE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AB6E415-63B1-44DB-A760-D41BD578D717}" name="Table16" displayName="Table16" ref="R27:X29" totalsRowShown="0" headerRowDxfId="75">
  <autoFilter ref="R27:X29" xr:uid="{AAB6E415-63B1-44DB-A760-D41BD578D717}"/>
  <tableColumns count="7">
    <tableColumn id="1" xr3:uid="{8343193E-7BB7-40F1-B508-423C5BAB3DF4}" name="INFLATION"/>
    <tableColumn id="2" xr3:uid="{5A9D6D24-3164-45E9-AB73-472FF25F3044}" name="Non-Veg"/>
    <tableColumn id="3" xr3:uid="{67C82E14-DF99-4BAE-A83F-34D67857BADF}" name="VALUE"/>
    <tableColumn id="4" xr3:uid="{39EB57B9-DD6F-4EEF-9157-08B88DE6BEF8}" name="Grocery"/>
    <tableColumn id="5" xr3:uid="{DB25BAFE-55EE-40DF-9DCC-62A4C474DBE9}" name="VALUE2"/>
    <tableColumn id="6" xr3:uid="{56ADDD16-A2C9-4E84-A95C-FF9D58D4C9D8}" name="Processed food"/>
    <tableColumn id="7" xr3:uid="{07B1F652-2034-496E-B470-D33226C443DF}" name="VALUE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6B763EC-B9B8-4DC4-A9C8-ED03B77D7404}" name="Table18" displayName="Table18" ref="B34:N54" totalsRowShown="0" headerRowDxfId="74" tableBorderDxfId="73">
  <autoFilter ref="B34:N54" xr:uid="{56B763EC-B9B8-4DC4-A9C8-ED03B77D7404}"/>
  <tableColumns count="13">
    <tableColumn id="1" xr3:uid="{CC670C38-6725-4719-8E3E-6B9712F38213}" name="CATEGORY"/>
    <tableColumn id="2" xr3:uid="{4F21903D-A9DC-41B7-AD22-582CEF05E24E}" name="June"/>
    <tableColumn id="3" xr3:uid="{0BAE232F-92A0-483D-9D1E-88794ECEA5E7}" name="July"/>
    <tableColumn id="4" xr3:uid="{6073E276-1280-4C6F-B84D-0A4B30783BBF}" name="August"/>
    <tableColumn id="5" xr3:uid="{FC94E174-F2A5-4518-BD8C-B09100E09589}" name="September"/>
    <tableColumn id="6" xr3:uid="{A33DD12D-620A-4A5F-B49F-1B94D2DDAE0D}" name="October"/>
    <tableColumn id="7" xr3:uid="{FA77A736-0DDA-40FF-92FF-4D3CE8C692BF}" name="November"/>
    <tableColumn id="8" xr3:uid="{2584A3C5-CB8A-4177-A75E-F7A7EC0F67FB}" name="December"/>
    <tableColumn id="9" xr3:uid="{D833DADA-874D-466D-B0D8-C9BD9E7E64C5}" name="January"/>
    <tableColumn id="10" xr3:uid="{7085D1D2-8B7A-4B69-8D28-927D7ACFA2B1}" name="February"/>
    <tableColumn id="11" xr3:uid="{FCCAF0F3-430F-43E4-99C5-412FC872590A}" name="March"/>
    <tableColumn id="12" xr3:uid="{AFD364B8-03E3-4277-B1CE-9280F31B3C5C}" name="April"/>
    <tableColumn id="13" xr3:uid="{5B513DC9-380B-4D7C-AC69-82B8A4C2BBEF}" name="May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7F6BDD4-C615-41F9-A358-DE2EB662EC25}" name="Table19" displayName="Table19" ref="R39:X51" totalsRowShown="0" headerRowDxfId="72" dataDxfId="71" tableBorderDxfId="70" dataCellStyle="Percent">
  <autoFilter ref="R39:X51" xr:uid="{07F6BDD4-C615-41F9-A358-DE2EB662EC25}"/>
  <tableColumns count="7">
    <tableColumn id="1" xr3:uid="{7E0403C5-AE5C-444D-9476-D3575C35D20D}" name="DATE RANGE" dataCellStyle="Normal"/>
    <tableColumn id="2" xr3:uid="{FA832B53-06D6-46A9-B6AC-2D16ECE2CD82}" name="Non-Veg" dataDxfId="69" dataCellStyle="Percent"/>
    <tableColumn id="3" xr3:uid="{50F6DF40-FC7E-4156-B59C-90379D4100AB}" name="% CHANGE1" dataDxfId="68" dataCellStyle="Percent">
      <calculatedColumnFormula>Table19[[#This Row],[Non-Veg]]</calculatedColumnFormula>
    </tableColumn>
    <tableColumn id="4" xr3:uid="{9550F157-735D-4CE8-928D-31914EA15B7D}" name="Grocery" dataDxfId="67" dataCellStyle="Percent"/>
    <tableColumn id="5" xr3:uid="{E1CE575F-C437-406F-8CC0-430EA18C1ED0}" name="% CHANGE2" dataDxfId="66" dataCellStyle="Percent">
      <calculatedColumnFormula>Table19[[#This Row],[Grocery]]</calculatedColumnFormula>
    </tableColumn>
    <tableColumn id="6" xr3:uid="{634FC876-1D5A-4317-83C5-50209647738B}" name="Processed food" dataDxfId="65" dataCellStyle="Percent"/>
    <tableColumn id="7" xr3:uid="{1713DA91-1B22-4453-82DF-89C2E886E3A0}" name="% CHANGE3" dataDxfId="64" dataCellStyle="Percent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A54AC4E-2000-4E40-BB6E-682F470C604A}" name="Table1621" displayName="Table1621" ref="R54:X56" totalsRowShown="0" headerRowDxfId="63">
  <autoFilter ref="R54:X56" xr:uid="{2A54AC4E-2000-4E40-BB6E-682F470C604A}"/>
  <tableColumns count="7">
    <tableColumn id="1" xr3:uid="{237F5E7C-8642-49B0-9E0C-03D12A956070}" name="INFLATION"/>
    <tableColumn id="2" xr3:uid="{5012B0A4-B68F-40B4-A554-7955C93CCC2D}" name="Non-Veg"/>
    <tableColumn id="3" xr3:uid="{8D199B73-5685-4871-9077-E9791DA180AE}" name="VALUE"/>
    <tableColumn id="4" xr3:uid="{5531BB70-5BBF-48F1-9F94-622CCADA4C74}" name="Grocery"/>
    <tableColumn id="5" xr3:uid="{13110FB1-3F86-4F78-BD94-B021756006CB}" name="VALUE2"/>
    <tableColumn id="6" xr3:uid="{35C61DD0-B8B8-4063-9B64-1A07DCC0AF1F}" name="Processed food"/>
    <tableColumn id="7" xr3:uid="{DEAE8BC7-86D4-4E68-875F-C51B9315AAF7}" name="VALUE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BBE9823-EE3B-4E00-965A-7643F113C925}" name="Table21" displayName="Table21" ref="B61:N81" totalsRowShown="0" tableBorderDxfId="62">
  <autoFilter ref="B61:N81" xr:uid="{CBBE9823-EE3B-4E00-965A-7643F113C925}"/>
  <tableColumns count="13">
    <tableColumn id="1" xr3:uid="{27FBEFB5-4897-4631-B95E-EBFC75695C1B}" name="CATEGORY"/>
    <tableColumn id="2" xr3:uid="{73FA36BA-5DAD-4ED2-8781-4EBFE1678C39}" name="June"/>
    <tableColumn id="3" xr3:uid="{3D0237B0-A655-4A9E-882A-543F8ED150D6}" name="July"/>
    <tableColumn id="4" xr3:uid="{CF3EE863-D9FB-4ABD-ACD5-774B855D6331}" name="August"/>
    <tableColumn id="5" xr3:uid="{5FE8B05C-F1D6-42AD-BC90-BB125253C550}" name="September"/>
    <tableColumn id="6" xr3:uid="{DF109F0F-DEBF-49AC-A1CB-10EAEABF5397}" name="October"/>
    <tableColumn id="7" xr3:uid="{A6710BF7-6C18-4590-B4BF-93ED620FF13D}" name="November"/>
    <tableColumn id="8" xr3:uid="{80E3AEDA-6BD3-480A-819F-5929EC92D542}" name="December"/>
    <tableColumn id="9" xr3:uid="{47FB52AD-F706-44A6-A13C-A4E39F3F8EC2}" name="January"/>
    <tableColumn id="10" xr3:uid="{DBDA28AC-F8B0-477E-9DB5-96985DA6467A}" name="February"/>
    <tableColumn id="11" xr3:uid="{104E91D1-96E7-4B8A-B315-D4D600C014F0}" name="March"/>
    <tableColumn id="12" xr3:uid="{B270E4BA-1203-4A9E-8CC2-9FBA5DB61C62}" name="April"/>
    <tableColumn id="13" xr3:uid="{71A3274B-DA42-4E2A-BC2F-F7502D04C4EE}" name="May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E26268D-5F59-4EF4-8845-6C71F6DB4410}" name="Table23" displayName="Table23" ref="R66:X78" totalsRowShown="0" dataDxfId="61" tableBorderDxfId="60" headerRowCellStyle="Normal" dataCellStyle="Percent">
  <autoFilter ref="R66:X78" xr:uid="{EE26268D-5F59-4EF4-8845-6C71F6DB4410}"/>
  <tableColumns count="7">
    <tableColumn id="1" xr3:uid="{86EB2BED-877A-4E60-B364-E61BB7A16025}" name="DATE RANGE" dataCellStyle="Normal"/>
    <tableColumn id="2" xr3:uid="{5F2302B1-DD3F-43E0-9FB4-F3C6EAD2CDA2}" name="Non-Veg" dataDxfId="59" dataCellStyle="Percent"/>
    <tableColumn id="3" xr3:uid="{8C08E1B9-3C3D-4E75-9C2E-8B9A9F5CA40D}" name="% CHANGE1" dataDxfId="58" dataCellStyle="Percent"/>
    <tableColumn id="4" xr3:uid="{4B236877-1941-436A-9C8B-CBF74195D118}" name="Grocery" dataDxfId="57" dataCellStyle="Percent"/>
    <tableColumn id="5" xr3:uid="{A81A3578-3FA1-4301-9D82-D603D08A5DFA}" name="% CHANGE2" dataDxfId="56" dataCellStyle="Percent"/>
    <tableColumn id="6" xr3:uid="{D539112C-2239-46ED-99E0-83A9C65CF539}" name="Processed food" dataDxfId="55" dataCellStyle="Percent"/>
    <tableColumn id="7" xr3:uid="{0689F176-75F3-43A4-B003-2813BB37A0A9}" name="% CHANGE3" dataDxfId="54" dataCellStyle="Percent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2D40871-A0F8-4C49-AF80-17E82635BEB4}" name="Table162125" displayName="Table162125" ref="R81:X83" totalsRowShown="0" headerRowDxfId="53">
  <autoFilter ref="R81:X83" xr:uid="{D2D40871-A0F8-4C49-AF80-17E82635BEB4}"/>
  <tableColumns count="7">
    <tableColumn id="1" xr3:uid="{959A854C-9E08-4919-8135-48275AFD0C9C}" name="INFLATION"/>
    <tableColumn id="2" xr3:uid="{A4B2A163-5FBA-4086-B4D1-C8FB356555FF}" name="Non-Veg"/>
    <tableColumn id="3" xr3:uid="{AB5EBC70-AFD8-4500-8D2B-D11EB0A97944}" name="VALUE"/>
    <tableColumn id="4" xr3:uid="{8455CE30-D5FA-463A-B33F-A26FE8691E66}" name="Grocery"/>
    <tableColumn id="5" xr3:uid="{AFEE0328-72E5-48A5-BC55-992CBCD44E01}" name="VALUE2"/>
    <tableColumn id="6" xr3:uid="{616DBAB6-3ED0-4EF3-9491-8A9E276E16E2}" name="Processed food"/>
    <tableColumn id="7" xr3:uid="{98EAF680-39A7-45C6-BCD7-2403EF62ED85}" name="VALUE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19270D-9F73-4EF2-AFE0-95FBCBDEDC9D}" name="Table5" displayName="Table5" ref="B89:AM105" totalsRowShown="0" headerRowDxfId="52">
  <autoFilter ref="B89:AM105" xr:uid="{CF19270D-9F73-4EF2-AFE0-95FBCBDEDC9D}"/>
  <tableColumns count="38">
    <tableColumn id="1" xr3:uid="{F0971E9E-977E-421B-9AB4-2C9E4D073D88}" name="Sector"/>
    <tableColumn id="2" xr3:uid="{75B8F941-979C-41BF-A56F-8C5390D547C4}" name="Rural"/>
    <tableColumn id="3" xr3:uid="{FC03BD61-981E-452C-9837-9283B853B40A}" name="Urban"/>
    <tableColumn id="4" xr3:uid="{7350F197-9289-4D25-9FF8-7C1FDD2D94C4}" name="Rural+Urban"/>
    <tableColumn id="5" xr3:uid="{AE3CC6E8-299A-4719-853E-BDBF1856BD44}" name="Rural2"/>
    <tableColumn id="6" xr3:uid="{06834D6B-EF9E-4E18-9B8D-7E48E43524BE}" name="Urban3"/>
    <tableColumn id="7" xr3:uid="{B488EDE4-F587-494C-8D9A-36BFAC0B59BE}" name="Rural+Urban4"/>
    <tableColumn id="8" xr3:uid="{AC03177D-E32B-4A10-841C-40C0F63C7483}" name="Rural5"/>
    <tableColumn id="9" xr3:uid="{90CD5920-CA57-4ACC-AF63-62BEB146832A}" name="Urban6"/>
    <tableColumn id="10" xr3:uid="{E8997199-F626-4B3A-90B9-8DCCD7053F44}" name="Rural+Urban7"/>
    <tableColumn id="11" xr3:uid="{8F7A0FCC-496E-475E-A90C-ECE14D1C13C0}" name="Rural8"/>
    <tableColumn id="12" xr3:uid="{4F268744-FA51-4A17-BEBD-D26805B10CF7}" name="Urban9"/>
    <tableColumn id="13" xr3:uid="{DBADA6FD-9649-4205-AC62-F5A1C9CC421E}" name="Rural+Urban10"/>
    <tableColumn id="14" xr3:uid="{E76128C4-E345-42F9-8C75-5452849BB2A9}" name="Rural11"/>
    <tableColumn id="15" xr3:uid="{8768B3BC-CB8E-4EC8-AECA-555D4F9687D3}" name="Urban12"/>
    <tableColumn id="16" xr3:uid="{660D337F-5C0D-4D2C-BE98-8CB8E1FC0C4B}" name="Rural+Urban13"/>
    <tableColumn id="17" xr3:uid="{0C10EFBC-F416-4BE8-BC7D-395CEAD2BA37}" name="Rural14"/>
    <tableColumn id="18" xr3:uid="{3C9FA80E-B330-4D02-AEA0-638C9D885A21}" name="Urban15"/>
    <tableColumn id="19" xr3:uid="{76E9BB18-7221-4316-B0BA-B4FE9BFB6417}" name="Rural+Urban16"/>
    <tableColumn id="20" xr3:uid="{DB9C2981-5198-4E80-9CF8-85093053C85C}" name="Rural17"/>
    <tableColumn id="21" xr3:uid="{12336C64-AE6C-46E4-AAD6-D74904835E29}" name="Urban18"/>
    <tableColumn id="22" xr3:uid="{39AC25AB-5F5E-4B23-BE1F-C24E215E56BF}" name="Rural+Urban19"/>
    <tableColumn id="23" xr3:uid="{BBCA9A90-C895-4DE7-927A-49B78E23F9FF}" name="Rural20"/>
    <tableColumn id="24" xr3:uid="{29F729C5-6524-485D-B5B5-26EF8F2A460B}" name="Urban21"/>
    <tableColumn id="25" xr3:uid="{7BD2F26D-01D3-4CE2-9879-FF78C7701E99}" name="Rural+Urban22"/>
    <tableColumn id="26" xr3:uid="{80084AE9-72F7-4D00-9402-489D9C50FF48}" name="Rural23"/>
    <tableColumn id="27" xr3:uid="{FB2763BD-EE4E-408E-AD57-AEC634477A80}" name="Urban24"/>
    <tableColumn id="28" xr3:uid="{FB1CDBF6-A710-4D4B-BDEB-122FF059B83E}" name="Rural+Urban25"/>
    <tableColumn id="29" xr3:uid="{B2F30C0B-8C10-4CD5-AB05-10114F0E7120}" name="Rural26"/>
    <tableColumn id="30" xr3:uid="{3DB67735-313B-4996-9551-21A36D2B9ED5}" name="Urban27"/>
    <tableColumn id="31" xr3:uid="{0C2FB458-C146-4EF8-BE94-0AB127B581CA}" name="Rural+Urban28"/>
    <tableColumn id="32" xr3:uid="{8EB9912E-0627-4C44-A094-58031A3598BE}" name="Rural29"/>
    <tableColumn id="33" xr3:uid="{68713E8D-4B13-4C44-BF04-C2D389BD0C5D}" name="Urban30"/>
    <tableColumn id="34" xr3:uid="{D9A9621D-D812-4CD2-BD8D-EC29A1478502}" name="Rural+Urban31"/>
    <tableColumn id="35" xr3:uid="{705B3072-516A-45EE-B7D5-BF0810609CE7}" name="Rural32"/>
    <tableColumn id="36" xr3:uid="{F6CB280D-F374-4812-BA50-B16EF795E9AD}" name="Urban33"/>
    <tableColumn id="37" xr3:uid="{9BA738F7-00FC-43EF-856B-439F72F762EA}" name="Rural+Urban34"/>
    <tableColumn id="38" xr3:uid="{954BE154-EA1F-4B38-A836-D5914397DF2C}" name="GI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961E62-8C91-4549-ABFE-A27D0A23EEAF}" name="Table10" displayName="Table10" ref="AO91:AS105" totalsRowShown="0" headerRowDxfId="51" tableBorderDxfId="50">
  <autoFilter ref="AO91:AS105" xr:uid="{D3961E62-8C91-4549-ABFE-A27D0A23EEAF}"/>
  <tableColumns count="5">
    <tableColumn id="1" xr3:uid="{17C635B4-553C-416C-AA0A-45099A625FA4}" name="CATEGORY" dataDxfId="49"/>
    <tableColumn id="2" xr3:uid="{CAEAB5F9-08A3-4D5C-BE08-B2AE4BE1EDBE}" name="FROM JUNE 2022">
      <calculatedColumnFormula>Table5[[#This Row],[Rural]]</calculatedColumnFormula>
    </tableColumn>
    <tableColumn id="3" xr3:uid="{AD844C2A-71F3-485E-B47B-C2216AE85000}" name="TO MAY 2023">
      <calculatedColumnFormula>Table5[[#This Row],[Rural+Urban34]]</calculatedColumnFormula>
    </tableColumn>
    <tableColumn id="4" xr3:uid="{80D24208-84DB-414F-871F-F861244116BD}" name="INDEX DIFF.">
      <calculatedColumnFormula>AQ92-AP92</calculatedColumnFormula>
    </tableColumn>
    <tableColumn id="5" xr3:uid="{CA105280-05A6-4894-BD51-5219C64F6A00}" name="% CHANGE" dataDxfId="48" dataCellStyle="Percent">
      <calculatedColumnFormula>AR92/AP92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AD4F7B-3C3D-42AC-89CB-36B31562F2CB}" name="Table8" displayName="Table8" ref="B5:C31" totalsRowShown="0">
  <autoFilter ref="B5:C31" xr:uid="{ECAD4F7B-3C3D-42AC-89CB-36B31562F2CB}"/>
  <tableColumns count="2">
    <tableColumn id="1" xr3:uid="{388558E1-124B-41F5-967B-846C26331520}" name="Category"/>
    <tableColumn id="2" xr3:uid="{AF46EB92-5804-4E9B-9DDF-BB7AF35D68A2}" name="Index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1FA6AE-FBD2-45D6-B882-B14B624BA9F5}" name="Table13" displayName="Table13" ref="AO110:AR112" totalsRowShown="0">
  <autoFilter ref="AO110:AR112" xr:uid="{051FA6AE-FBD2-45D6-B882-B14B624BA9F5}"/>
  <tableColumns count="4">
    <tableColumn id="1" xr3:uid="{9FFF1807-F329-4659-B687-551F0B28D643}" name="INFLATION"/>
    <tableColumn id="2" xr3:uid="{9B275870-6642-4972-B191-FE68AC733A19}" name="CATEGORY"/>
    <tableColumn id="3" xr3:uid="{D03B9D9B-FAA0-4929-86D3-38438043BA29}" name="INDEX DIFF."/>
    <tableColumn id="4" xr3:uid="{B9C98085-F470-430D-B73F-0271441B1CAB}" name="% CHANGE" dataCellStyle="Percent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248F567-DB38-4F96-A28F-2AFDF7FCB658}" name="Table17" displayName="Table17" ref="A5:AC24" totalsRowShown="0">
  <autoFilter ref="A5:AC24" xr:uid="{6248F567-DB38-4F96-A28F-2AFDF7FCB658}">
    <filterColumn colId="0">
      <filters>
        <filter val="Rural+Urban"/>
        <filter val="Rural+Urban10"/>
        <filter val="Rural+Urban13"/>
        <filter val="Rural+Urban16"/>
        <filter val="Rural+Urban4"/>
        <filter val="Rural+Urban7"/>
      </filters>
    </filterColumn>
  </autoFilter>
  <tableColumns count="29">
    <tableColumn id="1" xr3:uid="{6DA7F3F9-A830-4E1D-99FA-D403A3808E8C}" name="Sector"/>
    <tableColumn id="2" xr3:uid="{804F24AD-220E-4FB3-8926-746203B0BE95}" name="Year"/>
    <tableColumn id="3" xr3:uid="{3F68E468-EEE0-4C2E-ADCC-AC3F9FD493C2}" name="Month"/>
    <tableColumn id="4" xr3:uid="{4B363205-A50D-4E64-BBB0-EBE431AC4FA5}" name="Meat and fish"/>
    <tableColumn id="5" xr3:uid="{0F0E9953-2193-4BBD-8381-85743FBCB6E3}" name="Egg"/>
    <tableColumn id="6" xr3:uid="{5B4EC2EF-C2BB-4E5D-9B1D-BD069B6F41BE}" name="Milk and products"/>
    <tableColumn id="7" xr3:uid="{5746B9CD-299D-4E88-9F51-0EC3341FFA44}" name="Cereals and products"/>
    <tableColumn id="8" xr3:uid="{0991746D-C38E-4A95-9EB0-21D4920E6DE7}" name="Oils and fats"/>
    <tableColumn id="9" xr3:uid="{BF8CDA52-3CF2-4EA2-9623-0C8E5130AD29}" name="Fruits"/>
    <tableColumn id="10" xr3:uid="{6758D833-1EE3-40F6-A887-4BE0AA625445}" name="Vegetables"/>
    <tableColumn id="11" xr3:uid="{CA50E8E4-FA29-442F-BE3E-061150D3E566}" name="Pulses and products"/>
    <tableColumn id="12" xr3:uid="{71F6C9E0-797A-404F-8622-FF58CDF16BE6}" name="Sugar and Confectionery"/>
    <tableColumn id="13" xr3:uid="{2ABAD77E-8C60-442F-A9CE-05EF89322349}" name="Spices"/>
    <tableColumn id="14" xr3:uid="{A50AB456-0F8A-47D3-BE69-726EF7DFEB69}" name="Non-alcoholic beverages"/>
    <tableColumn id="15" xr3:uid="{0A068DB8-4644-4360-B8A4-24EA99A0F948}" name="Prepared meals, snacks, sweets etc."/>
    <tableColumn id="16" xr3:uid="{2AA941A5-E218-4F01-91A9-C07C73E3A27B}" name="Food and beverages"/>
    <tableColumn id="17" xr3:uid="{72402E5C-9404-448C-8F5E-6A6527929567}" name="Pan, tobacco and intoxicants"/>
    <tableColumn id="18" xr3:uid="{03465CBB-3F9D-4D3D-812B-DEBA4E4558B0}" name="Clothing"/>
    <tableColumn id="19" xr3:uid="{F5D2EF6C-C4E7-46B7-B7F0-B87275E6E4ED}" name="Footwear"/>
    <tableColumn id="20" xr3:uid="{1C7D7240-176F-49BD-A404-654DE4C0D6AF}" name="Clothing and footwear"/>
    <tableColumn id="21" xr3:uid="{C18BD216-73A9-4FF3-8FD4-E8C87A3F8724}" name="Housing"/>
    <tableColumn id="22" xr3:uid="{3A90EFA9-E3FE-48B7-932A-40B342B5318F}" name="Fuel and light"/>
    <tableColumn id="23" xr3:uid="{99965821-0001-4E22-BDED-BC7B05DE8D55}" name="Transport and communication"/>
    <tableColumn id="24" xr3:uid="{0E663011-7D08-4787-9EDD-C4C9A04AC3D7}" name="Household goods and services"/>
    <tableColumn id="25" xr3:uid="{2CA9B623-EA20-4049-BE05-D3E5994D3D16}" name="Health"/>
    <tableColumn id="26" xr3:uid="{A58FB02A-A5FB-4EAA-9C8E-E93B85CE6B67}" name="Education"/>
    <tableColumn id="27" xr3:uid="{B690BAF8-6C55-41AD-B916-15B3F6B9375D}" name="Recreation and amusement"/>
    <tableColumn id="28" xr3:uid="{7D122314-8EA2-4784-ADD0-347D34F84981}" name="Personal care and effects"/>
    <tableColumn id="29" xr3:uid="{F10B453F-B9B7-479F-99DC-2FDED5A6DEA2}" name="Miscellaneo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948E5FD-C423-4621-B433-02EEC772640B}" name="Table22" displayName="Table22" ref="A32:AC41" totalsRowShown="0" tableBorderDxfId="47">
  <autoFilter ref="A32:AC41" xr:uid="{7948E5FD-C423-4621-B433-02EEC772640B}"/>
  <tableColumns count="29">
    <tableColumn id="1" xr3:uid="{6AC775C7-1536-46F7-A05B-C920F7BC0CFE}" name="Sector"/>
    <tableColumn id="2" xr3:uid="{F1180245-B6F3-4D2A-BD83-95E7F475AFF9}" name="Year"/>
    <tableColumn id="3" xr3:uid="{3C564C64-3533-4805-98CE-A89F38EE51E4}" name="Month"/>
    <tableColumn id="4" xr3:uid="{213FB398-CB41-4E27-8D62-868AB0E6B6E1}" name="Meat and fish"/>
    <tableColumn id="5" xr3:uid="{EB7AC592-12F9-4868-B912-18CE6FB3AB59}" name="Egg"/>
    <tableColumn id="6" xr3:uid="{76F31C90-0AB4-46FE-B896-75F853FA7E09}" name="Milk and products"/>
    <tableColumn id="7" xr3:uid="{CD50E132-B6A4-4F9B-ADB2-AB480C3FB743}" name="Cereals and products"/>
    <tableColumn id="8" xr3:uid="{167C9BCA-6476-472C-A6AD-6C5DF1710F1E}" name="Oils and fats"/>
    <tableColumn id="9" xr3:uid="{6EE66099-7A5D-447B-B461-3CC3D3CA9997}" name="Fruits"/>
    <tableColumn id="10" xr3:uid="{BF46AAD0-6633-40B9-9D8E-2DF1D56A072E}" name="Vegetables"/>
    <tableColumn id="11" xr3:uid="{4A0F8F33-DAC5-4F5E-BC69-175513EEEC6F}" name="Pulses and products"/>
    <tableColumn id="12" xr3:uid="{541415E3-6167-4200-8049-A6383B0F19CB}" name="Sugar and Confectionery"/>
    <tableColumn id="13" xr3:uid="{4EC3AE58-110E-45A9-A378-1470BB5DE519}" name="Spices"/>
    <tableColumn id="14" xr3:uid="{74C5B63F-926A-497B-9D10-FDBC9CDE4E84}" name="Non-alcoholic beverages"/>
    <tableColumn id="15" xr3:uid="{0418061B-193A-49E3-81E7-60AD3B9BDB59}" name="Prepared meals, snacks, sweets etc."/>
    <tableColumn id="16" xr3:uid="{818CCE16-5D50-44E5-9F88-40AC61AE7149}" name="Food and beverages"/>
    <tableColumn id="17" xr3:uid="{EF4D81F0-FD3E-42E8-AE94-64FDC304B4E3}" name="Pan, tobacco and intoxicants"/>
    <tableColumn id="18" xr3:uid="{60E6D578-D84F-470D-9CC4-C1709CCCFAF8}" name="Clothing"/>
    <tableColumn id="19" xr3:uid="{15EA2668-0825-4F10-B3FE-AAC6DC134D7C}" name="Footwear"/>
    <tableColumn id="20" xr3:uid="{633DC3D6-23DA-4339-85F9-E35640EFFDA0}" name="Clothing and footwear"/>
    <tableColumn id="21" xr3:uid="{A15A9F13-191A-435C-916F-FDEC6A35B241}" name="Housing"/>
    <tableColumn id="22" xr3:uid="{D1748292-6E6B-458B-A2B4-2D1E1F4C24B7}" name="Fuel and light"/>
    <tableColumn id="23" xr3:uid="{FE25E47E-7250-4B54-B007-803DE4683C00}" name="Transport and communication"/>
    <tableColumn id="24" xr3:uid="{7A442AA7-3D6E-49BF-8A9D-CC77B37EFE8E}" name="Household goods and services"/>
    <tableColumn id="25" xr3:uid="{4A761284-6A5D-4C14-A9A0-29EFD19A40D4}" name="Health"/>
    <tableColumn id="26" xr3:uid="{4379721E-2A6E-4D96-AEBD-59E25BB23719}" name="Education"/>
    <tableColumn id="27" xr3:uid="{D64E3C0F-87F0-46F6-BC1B-5303A13D4B23}" name="Recreation and amusement"/>
    <tableColumn id="28" xr3:uid="{76501AE3-999D-4C3D-A22C-1FCF52F4D8C9}" name="Personal care and effects"/>
    <tableColumn id="29" xr3:uid="{A7C1939E-93C0-47AD-9332-F595E207D24D}" name="Miscellaneous"/>
  </tableColumns>
  <tableStyleInfo name="TableStyleMedium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AF1D8CE-303D-49BE-BA58-09FD8BD495A4}" name="Table25" displayName="Table25" ref="D49:H75" totalsRowShown="0" headerRowDxfId="46">
  <autoFilter ref="D49:H75" xr:uid="{EAF1D8CE-303D-49BE-BA58-09FD8BD495A4}"/>
  <tableColumns count="5">
    <tableColumn id="1" xr3:uid="{1D7F959C-4AE6-4BF9-A8FD-2B9CD4435BE2}" name="Sector"/>
    <tableColumn id="2" xr3:uid="{6B27B1B1-2E97-4293-8A81-18013151D60D}" name="GI BEFORE COVID" dataDxfId="45"/>
    <tableColumn id="3" xr3:uid="{812A403F-5210-40AD-9387-C8FB33190FFC}" name="GI AFTER COVID" dataDxfId="44"/>
    <tableColumn id="4" xr3:uid="{C5A3B111-4D45-46E7-BACE-7A5956D2ED6B}" name="INFLATION CHANGE">
      <calculatedColumnFormula>Table25[[#This Row],[GI AFTER COVID]]-Table25[[#This Row],[GI BEFORE COVID]]</calculatedColumnFormula>
    </tableColumn>
    <tableColumn id="5" xr3:uid="{5B67B348-BEE9-4A0C-AE85-983C25B7D23F}" name="% CHANGE">
      <calculatedColumnFormula>Table25[[#This Row],[INFLATION CHANGE]]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B834B5A-488C-4515-AE5F-12D86EEE0237}" name="Table162127" displayName="Table162127" ref="AO48:AW50" totalsRowShown="0" headerRowDxfId="43">
  <autoFilter ref="AO48:AW50" xr:uid="{6B834B5A-488C-4515-AE5F-12D86EEE0237}"/>
  <tableColumns count="9">
    <tableColumn id="1" xr3:uid="{37B4D8DD-7698-48DE-AA54-D9EA30E953C3}" name="INFLATION"/>
    <tableColumn id="8" xr3:uid="{ABA15D42-D277-4FEC-A8AE-D7210B7D8B03}" name="SUB CATEGORY"/>
    <tableColumn id="2" xr3:uid="{BB31B84E-5F9E-47EF-8C7E-0EEB869A2C22}" name="FOOD"/>
    <tableColumn id="9" xr3:uid="{6754D3DF-51D2-4287-A4A9-64F25A82CA0D}" name="SUB CATEGORY2"/>
    <tableColumn id="3" xr3:uid="{9CF8AE3A-F7DF-4473-AB38-B32D868A59F9}" name="HEALTH"/>
    <tableColumn id="10" xr3:uid="{C0A0BF12-9CB9-4451-97E3-1CDCEE4F67F0}" name="SUB CATEGORY3"/>
    <tableColumn id="4" xr3:uid="{4B4D3EF7-3678-464A-82D8-D25D596668E8}" name="EDUCATION"/>
    <tableColumn id="11" xr3:uid="{F089D82C-E12A-47CA-B47C-6F598E819770}" name="SUB CATEGORY4"/>
    <tableColumn id="5" xr3:uid="{9C9A9F95-02E5-475D-86C1-0D38388DD6EB}" name="ESSENTIAL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E01A25C-7F65-43A1-B4AE-E2E6FC8B1C12}" name="Table28" displayName="Table28" ref="AF32:BH41" totalsRowShown="0">
  <autoFilter ref="AF32:BH41" xr:uid="{3E01A25C-7F65-43A1-B4AE-E2E6FC8B1C12}"/>
  <tableColumns count="29">
    <tableColumn id="1" xr3:uid="{DA6B91C8-02E4-4FC5-90EC-5C561D0FD766}" name="Sector" dataDxfId="42"/>
    <tableColumn id="2" xr3:uid="{96F2AB51-E573-41B5-AD21-4FCDFE9BC60F}" name="Year" dataDxfId="41"/>
    <tableColumn id="3" xr3:uid="{D5B5F43A-8139-4DA0-95CD-0CD7129F7D42}" name="Month" dataDxfId="40"/>
    <tableColumn id="4" xr3:uid="{A2E24D1C-9ED6-4FEF-A793-9B1FBD01A52E}" name="Meat and fish" dataDxfId="39"/>
    <tableColumn id="5" xr3:uid="{24289521-9A83-4788-A8EB-8F4C86D264A5}" name="Egg" dataDxfId="38"/>
    <tableColumn id="6" xr3:uid="{7D4484B6-4240-4D04-9889-28DE0E7AD649}" name="Milk and products" dataDxfId="37"/>
    <tableColumn id="7" xr3:uid="{A88A80EB-DD87-4157-9D24-B9C51B700EA6}" name="Cereals and products" dataDxfId="36"/>
    <tableColumn id="8" xr3:uid="{F9CBF976-0FBD-45A3-B344-351DA782B4AE}" name="Oils and fats" dataDxfId="35"/>
    <tableColumn id="9" xr3:uid="{AE92135E-CD53-4322-97CC-6561C1A33F06}" name="Fruits" dataDxfId="34"/>
    <tableColumn id="10" xr3:uid="{474F467D-5B60-4133-B0C3-6B145CC11BAF}" name="Vegetables" dataDxfId="33"/>
    <tableColumn id="11" xr3:uid="{0824410A-FD6A-42A9-BFB8-DA385A185E43}" name="Pulses and products" dataDxfId="32"/>
    <tableColumn id="12" xr3:uid="{90FB58E7-C3BD-44DF-879D-7258E0EB3575}" name="Sugar and Confectionery" dataDxfId="31"/>
    <tableColumn id="13" xr3:uid="{C7AA3A99-976B-4C6C-9A36-DA6901F6E87D}" name="Spices" dataDxfId="30"/>
    <tableColumn id="14" xr3:uid="{76D18E8F-FD70-42CA-BE30-9B87FD6E7762}" name="Non-alcoholic beverages" dataDxfId="29"/>
    <tableColumn id="15" xr3:uid="{3B579FB7-3173-4FD9-AD68-79EC94B1D7AA}" name="Prepared meals, snacks, sweets etc." dataDxfId="28"/>
    <tableColumn id="16" xr3:uid="{31FD7AC3-68C4-430E-A6FD-36ED881EEB6C}" name="Food and beverages" dataDxfId="27"/>
    <tableColumn id="17" xr3:uid="{BA3BBA4C-9AA5-4BC2-A0A1-558B19690630}" name="Pan, tobacco and intoxicants" dataDxfId="26"/>
    <tableColumn id="18" xr3:uid="{D1B56F41-0359-41C5-A870-B5D5B388E5E1}" name="Clothing" dataDxfId="25"/>
    <tableColumn id="19" xr3:uid="{391910C6-3A7E-4FA3-A742-BB0E165633CE}" name="Footwear" dataDxfId="24"/>
    <tableColumn id="20" xr3:uid="{3490DB63-976A-475B-BE7A-7B3E92D13D8C}" name="Clothing and footwear" dataDxfId="23"/>
    <tableColumn id="21" xr3:uid="{F5593247-15A8-48BE-8B07-9E0152F6911A}" name="Housing" dataDxfId="22"/>
    <tableColumn id="22" xr3:uid="{698F7B66-8844-4E9D-A97B-C4FEF6A3108B}" name="Fuel and light" dataDxfId="21"/>
    <tableColumn id="23" xr3:uid="{2C6E7D9D-758F-4920-A9C8-ABF599E91A38}" name="Transport and communication" dataDxfId="20"/>
    <tableColumn id="24" xr3:uid="{54B19977-8F04-4618-94F9-772F582046D7}" name="Household goods and services" dataDxfId="19"/>
    <tableColumn id="25" xr3:uid="{2F04BC54-FCAC-4EB3-88F6-CB6109AE36FD}" name="Health" dataDxfId="18"/>
    <tableColumn id="26" xr3:uid="{D13527FC-2636-4110-A18D-4FBF5549D428}" name="Education" dataDxfId="17"/>
    <tableColumn id="27" xr3:uid="{B2913A54-9559-40E1-BFF4-FC002DA3C874}" name="Recreation and amusement" dataDxfId="16"/>
    <tableColumn id="28" xr3:uid="{70763001-D17F-4EE6-8DC8-14293A8A4A64}" name="Personal care and effects" dataDxfId="15"/>
    <tableColumn id="29" xr3:uid="{E6860C04-9AE2-45A7-8DC0-E2598026031F}" name="Miscellaneous" dataDxfId="1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DBB686E-63DF-47F0-8E02-FDCB8B7A25AF}" name="Table2530" displayName="Table2530" ref="AI49:AM75" totalsRowShown="0" headerRowDxfId="13">
  <autoFilter ref="AI49:AM75" xr:uid="{BDBB686E-63DF-47F0-8E02-FDCB8B7A25AF}"/>
  <tableColumns count="5">
    <tableColumn id="1" xr3:uid="{B3B8FFD6-73AC-4B3B-9154-863B7710BB72}" name="Sector"/>
    <tableColumn id="2" xr3:uid="{D8A33007-EEEB-491D-BFED-35556A8A7A71}" name="GI BEFORE COVID" dataDxfId="12"/>
    <tableColumn id="3" xr3:uid="{187A2FCA-33D7-4B7D-B51B-A305C5797AB2}" name="GI AFTER COVID" dataDxfId="11"/>
    <tableColumn id="4" xr3:uid="{718CCAB5-490B-47AF-B93F-C10A671AE467}" name="INFLATION CHANGE">
      <calculatedColumnFormula>Table2530[[#This Row],[GI AFTER COVID]]-Table2530[[#This Row],[GI BEFORE COVID]]</calculatedColumnFormula>
    </tableColumn>
    <tableColumn id="5" xr3:uid="{1CF71533-EACC-4D7B-B4D2-7FCE736F5586}" name="% CHANGE">
      <calculatedColumnFormula>Table2530[[#This Row],[INFLATION CHANGE]]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1DAC582-E815-4F1E-B189-C3BC0D88BC21}" name="Table16212731" displayName="Table16212731" ref="J48:R50" totalsRowShown="0" headerRowDxfId="10">
  <autoFilter ref="J48:R50" xr:uid="{51DAC582-E815-4F1E-B189-C3BC0D88BC21}"/>
  <tableColumns count="9">
    <tableColumn id="1" xr3:uid="{AADC34AA-8997-4057-9354-67DF80AFAFE1}" name="INFLATION"/>
    <tableColumn id="8" xr3:uid="{916EABB1-510E-4B88-A79F-FFF4161F3EE8}" name="SUB CATEGORY"/>
    <tableColumn id="2" xr3:uid="{573B46E9-9FCB-4BAE-83C7-FA5E083CAB6A}" name="FOOD"/>
    <tableColumn id="9" xr3:uid="{52881683-C0BC-4A44-89AE-59BD1F4FD4B5}" name="SUB CATEGORY2"/>
    <tableColumn id="3" xr3:uid="{46FE69A5-8375-4EE5-A7C4-8A6A17E9465F}" name="HEALTH"/>
    <tableColumn id="10" xr3:uid="{EA1F2C1C-224E-412F-812E-DD9D7B7897C1}" name="SUB CATEGORY3"/>
    <tableColumn id="4" xr3:uid="{ACF6C3A1-EE62-4188-BC61-9F8D4B20AC73}" name="EDUCATION"/>
    <tableColumn id="11" xr3:uid="{634D40CC-493E-4D1C-9B01-1313DB130C3B}" name="SUB CATEGORY4"/>
    <tableColumn id="5" xr3:uid="{5D56C216-A843-4738-9BC0-04C504252116}" name="ESSENTIAL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47AFC69-BDFE-4547-9621-430673C62602}" name="Table32" displayName="Table32" ref="BK32:CM41" totalsRowShown="0" headerRowDxfId="9" headerRowBorderDxfId="8" tableBorderDxfId="7" totalsRowBorderDxfId="6">
  <autoFilter ref="BK32:CM41" xr:uid="{147AFC69-BDFE-4547-9621-430673C62602}"/>
  <tableColumns count="29">
    <tableColumn id="1" xr3:uid="{DDB07B53-73F6-46AC-9B07-3131471B096B}" name="Sector"/>
    <tableColumn id="2" xr3:uid="{59D3BA10-FBF4-421F-9980-7403DF1231D2}" name="Year"/>
    <tableColumn id="3" xr3:uid="{D051054B-C1F9-44D1-8294-5EFD35F9E7AC}" name="Month"/>
    <tableColumn id="4" xr3:uid="{CF6FFD55-8E66-4EB4-A935-9CF842A7C9BE}" name="Meat and fish"/>
    <tableColumn id="5" xr3:uid="{1F0B04F4-DE80-4902-8944-AC8C5141BE7B}" name="Egg"/>
    <tableColumn id="6" xr3:uid="{75D5009E-A105-453F-96D8-293E20CE97CE}" name="Milk and products"/>
    <tableColumn id="7" xr3:uid="{210C64A3-9385-48C3-A2AC-D96BFD1845DD}" name="Cereals and products"/>
    <tableColumn id="8" xr3:uid="{D3B3C7DC-AD93-4E49-9480-1994813BCEFC}" name="Oils and fats"/>
    <tableColumn id="9" xr3:uid="{D1AD48D5-5CB1-429E-BD3F-C48857CE8030}" name="Fruits"/>
    <tableColumn id="10" xr3:uid="{BE9D7A59-C9D7-4AAA-9A03-1DA419AF0E64}" name="Vegetables"/>
    <tableColumn id="11" xr3:uid="{99EAA990-3CAC-447D-9C29-2116C7CBAABE}" name="Pulses and products"/>
    <tableColumn id="12" xr3:uid="{B176485C-EE77-455F-BD36-E899B5B254A7}" name="Sugar and Confectionery"/>
    <tableColumn id="13" xr3:uid="{7ABB3BDF-3EB3-4BE1-A016-B1CDC078ECB7}" name="Spices"/>
    <tableColumn id="14" xr3:uid="{4F44ED73-472C-4E1A-8133-F03454D238A4}" name="Non-alcoholic beverages"/>
    <tableColumn id="15" xr3:uid="{64D0193A-1658-460C-9188-84106916CFE3}" name="Prepared meals, snacks, sweets etc."/>
    <tableColumn id="16" xr3:uid="{708564B3-4767-45BB-AB5A-A105E0422B2F}" name="Food and beverages"/>
    <tableColumn id="17" xr3:uid="{A8A5BD21-A0F7-417B-94D3-EB76C7D2BD40}" name="Pan, tobacco and intoxicants"/>
    <tableColumn id="18" xr3:uid="{CFBE9559-3487-4247-8120-057AEECEAA82}" name="Clothing"/>
    <tableColumn id="19" xr3:uid="{9F3E83A3-E881-40B0-A9AB-B1B206C9F8A3}" name="Footwear"/>
    <tableColumn id="20" xr3:uid="{858C70E1-ACFA-43AA-92C7-6CF7777CA4E0}" name="Clothing and footwear"/>
    <tableColumn id="21" xr3:uid="{499A0A12-59B0-4159-BA0A-B22AFAFE29FA}" name="Housing"/>
    <tableColumn id="22" xr3:uid="{ECC7EEB8-03E3-44FC-9E6A-23BC0E21D117}" name="Fuel and light"/>
    <tableColumn id="23" xr3:uid="{EDEA759C-0520-4DC3-A56B-4F70D5BDE43D}" name="Transport and communication"/>
    <tableColumn id="24" xr3:uid="{81DAB270-B759-4FFE-83F8-BCFD830644A4}" name="Household goods and services"/>
    <tableColumn id="25" xr3:uid="{7CF110E5-913A-49B6-9633-E9F25EEB1362}" name="Health"/>
    <tableColumn id="26" xr3:uid="{15A94C16-33AD-4D24-B57C-CF8643771C2F}" name="Education"/>
    <tableColumn id="27" xr3:uid="{09751F48-8889-4D48-AD46-73877579D186}" name="Recreation and amusement"/>
    <tableColumn id="28" xr3:uid="{B64046D4-23ED-4749-BFFB-984F74F9C4CD}" name="Personal care and effects"/>
    <tableColumn id="29" xr3:uid="{14648C7F-B595-4C2D-AAE4-08A272276F0B}" name="Miscellaneous"/>
  </tableColumns>
  <tableStyleInfo name="TableStyleMedium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E67F9F9-5ACF-47DA-A422-9819E5DE70C2}" name="Table253034" displayName="Table253034" ref="BN49:BR75" totalsRowShown="0" headerRowDxfId="5">
  <autoFilter ref="BN49:BR75" xr:uid="{9E67F9F9-5ACF-47DA-A422-9819E5DE70C2}"/>
  <tableColumns count="5">
    <tableColumn id="1" xr3:uid="{90FC4AED-129E-4CD5-A6F8-AF5AB9509C9F}" name="Sector"/>
    <tableColumn id="2" xr3:uid="{3BFF7137-3072-4021-8B40-C1F8C8E05542}" name="GI BEFORE COVID" dataDxfId="4"/>
    <tableColumn id="3" xr3:uid="{58F32ADC-4827-47CA-AA4A-43F697CA96C9}" name="GI AFTER COVID" dataDxfId="3"/>
    <tableColumn id="4" xr3:uid="{DB4BB3DA-3101-427D-9AA8-BD1846CFB34B}" name="INFLATION CHANGE">
      <calculatedColumnFormula>Table253034[[#This Row],[GI AFTER COVID]]-Table253034[[#This Row],[GI BEFORE COVID]]</calculatedColumnFormula>
    </tableColumn>
    <tableColumn id="5" xr3:uid="{F850A961-2AF8-41C4-B6E0-0162AD5A8892}" name="% CHANGE">
      <calculatedColumnFormula>Table253034[[#This Row],[INFLATION CHANGE]]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1903A6-AA03-40BD-9169-0220D44103B8}" name="Table9" displayName="Table9" ref="N5:O32" totalsRowShown="0">
  <autoFilter ref="N5:O32" xr:uid="{711903A6-AA03-40BD-9169-0220D44103B8}"/>
  <tableColumns count="2">
    <tableColumn id="1" xr3:uid="{5F8A7E47-E3F1-4000-8BBA-C3CDC6484F51}" name="Category"/>
    <tableColumn id="2" xr3:uid="{BF33BF5B-7208-409E-80E2-AC77DD7CDCE4}" name="Index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FC5077D-85CB-4BDA-BA80-96D371614BD4}" name="Table16212735" displayName="Table16212735" ref="BT48:CB50" totalsRowShown="0" headerRowDxfId="2">
  <autoFilter ref="BT48:CB50" xr:uid="{CFC5077D-85CB-4BDA-BA80-96D371614BD4}"/>
  <tableColumns count="9">
    <tableColumn id="1" xr3:uid="{66AF0A85-2FE2-4945-A6C6-C627A021C524}" name="INFLATION"/>
    <tableColumn id="8" xr3:uid="{36254233-E431-4897-8BB9-542CA1E1591B}" name="SUB CATEGORY"/>
    <tableColumn id="2" xr3:uid="{59FEF8F2-CB65-48FE-88E2-48AA1EA96925}" name="FOOD"/>
    <tableColumn id="9" xr3:uid="{8A01DD14-4261-44C5-B6C5-87CFF19DF5E6}" name="SUB CATEGORY2"/>
    <tableColumn id="3" xr3:uid="{3585381C-8E04-4DE9-AB6C-A33A8495388F}" name="HEALTH"/>
    <tableColumn id="10" xr3:uid="{80BFB1E0-49E1-4E40-B8D2-A559E6DEB2F9}" name="SUB CATEGORY3"/>
    <tableColumn id="4" xr3:uid="{34DD5027-2B45-4D86-84B9-DD6611FCBE79}" name="EDUCATION"/>
    <tableColumn id="11" xr3:uid="{2E063998-B62A-4714-A8FB-59C1AE1C1C00}" name="SUB CATEGORY4"/>
    <tableColumn id="5" xr3:uid="{2879D71D-C6D8-4B5A-8931-A1F0845D9F78}" name="ESSENTIAL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4CEA01-C0FC-4938-9C7A-7F352D260D19}" name="Table4" displayName="Table4" ref="R9:AB21" totalsRowShown="0" headerRowDxfId="1">
  <autoFilter ref="R9:AB21" xr:uid="{874CEA01-C0FC-4938-9C7A-7F352D260D19}"/>
  <tableColumns count="11">
    <tableColumn id="1" xr3:uid="{CFC263BD-8888-44F1-A173-D2A33E4AF298}" name="Date range"/>
    <tableColumn id="2" xr3:uid="{19EB11EE-8DDD-44A0-936D-389E05F2147D}" name="Price range" dataDxfId="0"/>
    <tableColumn id="3" xr3:uid="{A30B24D3-6BB1-45AC-9B16-20E506817080}" name="Non-Veg"/>
    <tableColumn id="4" xr3:uid="{AE43B66B-2B6A-4DAE-954D-11C5D5EAB946}" name="Grocery"/>
    <tableColumn id="5" xr3:uid="{D53451FC-062F-445B-A70B-D3E13D2C48FB}" name="Processed food"/>
    <tableColumn id="6" xr3:uid="{F17A4794-0927-43DC-8FBE-3168E55A3616}" name="Non-Veg2"/>
    <tableColumn id="7" xr3:uid="{32FE5436-DFA3-4715-BBCA-160EE537023B}" name="Grocery3"/>
    <tableColumn id="8" xr3:uid="{BA37EF25-E253-48D9-BB21-E4629F8B6DA3}" name="Processed food4"/>
    <tableColumn id="9" xr3:uid="{9F52791A-9F67-441E-863F-BE7CF7F24249}" name="Non-Veg5"/>
    <tableColumn id="10" xr3:uid="{B80148F3-9968-43DD-A337-38943D3EF65C}" name="Grocery6"/>
    <tableColumn id="11" xr3:uid="{FD6CA38B-E13B-4C65-B0D4-F1CD1DAA1BB6}" name="Processed food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BE908-86FC-4A8D-A9E3-5C277DE5C5CE}" name="Table1" displayName="Table1" ref="Z5:AA32" totalsRowShown="0">
  <autoFilter ref="Z5:AA32" xr:uid="{EDFBE908-86FC-4A8D-A9E3-5C277DE5C5CE}"/>
  <tableColumns count="2">
    <tableColumn id="1" xr3:uid="{8C3E7B9A-C6BE-44F5-AA64-4AFC6E1A0C17}" name="Category"/>
    <tableColumn id="2" xr3:uid="{89A0826B-0ACB-49C0-9334-0D69B6B5DF70}" name="Index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4BBBA6-28BF-484D-92C7-1C48CF350DFB}" name="Table2" displayName="Table2" ref="B3:BY30" totalsRowShown="0">
  <autoFilter ref="B3:BY30" xr:uid="{664BBBA6-28BF-484D-92C7-1C48CF350DFB}"/>
  <tableColumns count="76">
    <tableColumn id="1" xr3:uid="{7AE53F3D-ACAA-4128-BB55-3119A430B49D}" name="January"/>
    <tableColumn id="2" xr3:uid="{931A68B2-14FF-4012-A9B0-D0F26C7AF179}" name="February"/>
    <tableColumn id="3" xr3:uid="{4F213EA5-AD71-4DE1-8BBA-81A63A89ACFC}" name="March"/>
    <tableColumn id="4" xr3:uid="{E074A1BE-AB5C-4D11-961E-71BB4A50012F}" name="April"/>
    <tableColumn id="5" xr3:uid="{1CE4C106-5AF4-490C-9C2D-95BF4F6B9CA6}" name="May"/>
    <tableColumn id="6" xr3:uid="{1CB4532A-FD09-442A-ABDB-C80EB703783D}" name="June"/>
    <tableColumn id="7" xr3:uid="{0F6B7FFD-77F8-4E96-87D0-B38CE790D464}" name="July"/>
    <tableColumn id="8" xr3:uid="{06D78921-773E-46A9-A019-EB585933D3ED}" name="August"/>
    <tableColumn id="9" xr3:uid="{9A6B2FAC-3802-45DC-80C0-A8A6B0CCFA40}" name="September"/>
    <tableColumn id="10" xr3:uid="{A44368A2-EA78-4826-90BE-EF606FEE9270}" name="October"/>
    <tableColumn id="11" xr3:uid="{495F9106-5AB9-47AF-8631-8803B31E537A}" name="November"/>
    <tableColumn id="12" xr3:uid="{02EBEFDA-99C6-4171-A55B-A9BB18E62445}" name="December"/>
    <tableColumn id="13" xr3:uid="{08EA71AC-C3D2-4FD4-9D8C-2DB06CAAD32C}" name="January2"/>
    <tableColumn id="14" xr3:uid="{8CB45152-D9C4-4DB2-8ED2-6F4CCE69F940}" name="February3"/>
    <tableColumn id="15" xr3:uid="{247EAB92-6A64-4A33-949C-7956A479E381}" name="March4"/>
    <tableColumn id="16" xr3:uid="{9CE42AB1-5E48-445D-A1BC-B39F130A1F9E}" name="April5"/>
    <tableColumn id="17" xr3:uid="{3CD85B42-B556-4FD5-906E-F2CCAABD1543}" name="May6"/>
    <tableColumn id="18" xr3:uid="{D0BCC2C5-0D75-4F21-BE97-94CE61E4438F}" name="June7"/>
    <tableColumn id="19" xr3:uid="{169834D7-273E-4FC4-9541-35F5D77487B0}" name="July8"/>
    <tableColumn id="20" xr3:uid="{A8494AC5-F396-4359-BB6E-B57A84386D49}" name="August9"/>
    <tableColumn id="21" xr3:uid="{4CBBD9F1-152D-4E94-AD61-233317EB0EAA}" name="September10"/>
    <tableColumn id="22" xr3:uid="{3D8D3B65-D39D-4104-84F9-540DF4CFA214}" name="October11"/>
    <tableColumn id="23" xr3:uid="{0B521E7A-B357-40B1-9454-2DF92C454251}" name="November12"/>
    <tableColumn id="24" xr3:uid="{E81E000E-AA3C-40A0-9421-599AF81EB098}" name="December13"/>
    <tableColumn id="25" xr3:uid="{F06C361D-C0F9-4569-894E-7C12FFC1A577}" name="January14"/>
    <tableColumn id="26" xr3:uid="{F3AE46C5-D919-4FC1-9715-EF04876390AC}" name="February15"/>
    <tableColumn id="27" xr3:uid="{9B6862FA-B8AE-4BED-9F42-822BA1F90EB0}" name="March16"/>
    <tableColumn id="28" xr3:uid="{8DEA0AF2-6960-4516-8D2D-FD6B986B0D40}" name="May17"/>
    <tableColumn id="29" xr3:uid="{95BF6A93-08F1-4C01-8F58-9B582C689C9C}" name="June18"/>
    <tableColumn id="30" xr3:uid="{3F36EE1B-D9A1-42B0-AFCB-E74CC1304172}" name="July19"/>
    <tableColumn id="31" xr3:uid="{410121DA-B04C-47CC-93F4-CDBB3C8EBB52}" name="August20"/>
    <tableColumn id="32" xr3:uid="{324A8507-223D-4AF5-8B90-85F3ABFD4745}" name="September21"/>
    <tableColumn id="33" xr3:uid="{5A249D20-9B50-4B77-B538-B3B0CBA9729D}" name="October22"/>
    <tableColumn id="34" xr3:uid="{B17CAB83-CD3E-4DCD-9C99-DE5062148167}" name="November23"/>
    <tableColumn id="35" xr3:uid="{9E10496A-7B70-40F5-83E0-C34A1ED92C22}" name="December24"/>
    <tableColumn id="36" xr3:uid="{51C41E9D-D789-42B3-B3DA-3F13D5DB002D}" name="January25"/>
    <tableColumn id="37" xr3:uid="{13CE1F3D-0FA5-472C-A609-A45F639AE223}" name="February26"/>
    <tableColumn id="38" xr3:uid="{AEC68B9B-7F4E-48CD-B38D-2962E32E7A9E}" name="March27"/>
    <tableColumn id="39" xr3:uid="{F3A42063-9EDB-4E33-BF1C-8771A8762621}" name="April28"/>
    <tableColumn id="40" xr3:uid="{16BA6F78-1E94-47E0-B4BE-53B05856998B}" name="May29"/>
    <tableColumn id="41" xr3:uid="{ECF7C78B-EA89-4345-87F0-C4B4785A0F05}" name="June30"/>
    <tableColumn id="42" xr3:uid="{F2B97A6B-00B0-4FB7-8BBF-1E635F362B4F}" name="July31"/>
    <tableColumn id="43" xr3:uid="{81CD1A39-E56C-4399-9219-87C59569B941}" name="August32"/>
    <tableColumn id="44" xr3:uid="{17264669-2B66-429F-9C23-04B7DB7ACF73}" name="September33"/>
    <tableColumn id="45" xr3:uid="{7B14FACF-5468-461F-93AE-4209C7BBAF95}" name="October34"/>
    <tableColumn id="46" xr3:uid="{533A4597-5E6F-4423-8463-6AAE01E9396B}" name="November35"/>
    <tableColumn id="47" xr3:uid="{D13F4B25-160A-4201-840F-4B0C2FFF3C40}" name="December36"/>
    <tableColumn id="48" xr3:uid="{0CC60C8A-99D8-44D6-BE06-B7700BD7CC5E}" name="January37"/>
    <tableColumn id="49" xr3:uid="{38B14D13-823B-4B42-843B-E4F158087CA6}" name="February38"/>
    <tableColumn id="50" xr3:uid="{5471E9B1-B52D-4E56-83E5-47F2FDBBD87D}" name="March39"/>
    <tableColumn id="51" xr3:uid="{F4C26716-0CFF-405D-A223-053A87954983}" name="April40"/>
    <tableColumn id="52" xr3:uid="{DDF00D8E-B418-492D-A938-D3D9765A8D26}" name="May41"/>
    <tableColumn id="53" xr3:uid="{16653AAF-5B6A-40E2-9ECF-FA8C732F31AE}" name="June42"/>
    <tableColumn id="54" xr3:uid="{1096EA7C-CEF9-441A-AF61-59616E2127D2}" name="July43"/>
    <tableColumn id="55" xr3:uid="{FBC1176A-4CA1-45B6-879D-76719FF9ABB6}" name="August44"/>
    <tableColumn id="56" xr3:uid="{79A5EA9A-8EA3-4421-AAA4-6BED844727CF}" name="September45"/>
    <tableColumn id="57" xr3:uid="{0CEB0AEA-8230-4838-8E7D-17EFAA16DA09}" name="October46"/>
    <tableColumn id="58" xr3:uid="{415A30C9-41AD-4037-91C0-0795A38705C5}" name="November47"/>
    <tableColumn id="59" xr3:uid="{D6FB64C0-623D-4812-9BFA-E267A0B3B027}" name="December48"/>
    <tableColumn id="60" xr3:uid="{9DCACD6F-C235-44ED-A2E5-24A6C0135273}" name="January49"/>
    <tableColumn id="61" xr3:uid="{59F5F942-577D-468E-90B0-B2382FAF7F34}" name="February50"/>
    <tableColumn id="62" xr3:uid="{FF1F3C65-93CB-4E39-9AD2-B156011EF32E}" name="March51"/>
    <tableColumn id="63" xr3:uid="{3445A3C3-FE7B-4380-AC62-07C33E3AE197}" name="April52"/>
    <tableColumn id="64" xr3:uid="{C20FBCCF-162C-4A7C-BF69-4488B317E19A}" name="May53"/>
    <tableColumn id="65" xr3:uid="{E84B1214-0FF8-4757-87BF-F34AF610C032}" name="June54"/>
    <tableColumn id="66" xr3:uid="{7519EE45-B47B-4260-B2E6-F67153F40EA5}" name="July55"/>
    <tableColumn id="67" xr3:uid="{DD6DD732-DCFF-43E3-B366-E17037673887}" name="August56"/>
    <tableColumn id="68" xr3:uid="{A4D4CEA0-F90A-454C-A8FF-8EE4675F3640}" name="September57"/>
    <tableColumn id="69" xr3:uid="{E6009473-24A1-4C3C-9E20-335CA9783C79}" name="October58"/>
    <tableColumn id="70" xr3:uid="{F0E1B9F5-5756-4E49-85B0-16CFBB4E2690}" name="November59"/>
    <tableColumn id="71" xr3:uid="{524CFBF9-4EB3-40AA-98AC-CA89977EC48F}" name="December60"/>
    <tableColumn id="72" xr3:uid="{16767DC6-A219-4DC8-B2A8-32AF99E4D539}" name="January61"/>
    <tableColumn id="73" xr3:uid="{B398B31E-4AC7-444A-9F0A-15CB3D5167C5}" name="February62"/>
    <tableColumn id="74" xr3:uid="{CA88B9F6-0746-426A-8D98-6117904914E5}" name="March63"/>
    <tableColumn id="75" xr3:uid="{CD8BECD1-359A-4F6A-9D31-B2846C4F78EF}" name="April64"/>
    <tableColumn id="76" xr3:uid="{5E51A709-2F96-4959-AC30-A0C84DC83C23}" name="May65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49D9CA-CC62-46A8-8826-C3A2EF26087A}" name="Table6" displayName="Table6" ref="A3:A30" totalsRowShown="0" headerRowDxfId="113" headerRowCellStyle="20% - Accent4">
  <autoFilter ref="A3:A30" xr:uid="{9149D9CA-CC62-46A8-8826-C3A2EF26087A}"/>
  <tableColumns count="1">
    <tableColumn id="1" xr3:uid="{A94B3615-436D-4F73-B6B9-42D915EE4348}" name="Month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0B29AE-47CA-4A06-87A5-C712D8BF905C}" name="Table7" displayName="Table7" ref="CA6:CD14" totalsRowShown="0" headerRowDxfId="112" headerRowBorderDxfId="111" tableBorderDxfId="110" totalsRowBorderDxfId="109" headerRowCellStyle="20% - Accent5">
  <autoFilter ref="CA6:CD14" xr:uid="{580B29AE-47CA-4A06-87A5-C712D8BF905C}"/>
  <tableColumns count="4">
    <tableColumn id="1" xr3:uid="{6F85E89F-9823-405E-ABDA-CA156BB2441E}" name="START DATE" dataDxfId="108"/>
    <tableColumn id="2" xr3:uid="{DA099DC2-0AE7-4419-8222-4F58B379B787}" name="END DATE" dataDxfId="107"/>
    <tableColumn id="3" xr3:uid="{0174E57C-00B7-4A00-BFFD-BBC4CF7DB1A7}" name="INDEX DIFF." dataDxfId="106">
      <calculatedColumnFormula>Y29-N29</calculatedColumnFormula>
    </tableColumn>
    <tableColumn id="4" xr3:uid="{CB4B787B-6661-49A9-AABE-6C37D271461B}" name="% CHANGE" dataDxfId="105">
      <calculatedColumnFormula>Table7[[#This Row],[INDEX DIFF.]]/Y29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0100314-4661-464B-9BFE-5269F7014188}" name="Table11" displayName="Table11" ref="CH6:CK13" totalsRowShown="0" headerRowDxfId="104" headerRowBorderDxfId="103" tableBorderDxfId="102" totalsRowBorderDxfId="101" headerRowCellStyle="20% - Accent5">
  <autoFilter ref="CH6:CK13" xr:uid="{10100314-4661-464B-9BFE-5269F7014188}"/>
  <tableColumns count="4">
    <tableColumn id="1" xr3:uid="{5BC5295D-8D0A-41F7-A228-10D12E45E20A}" name="START DATE" dataDxfId="100"/>
    <tableColumn id="2" xr3:uid="{29139F3C-8CE3-4BB8-A2F0-9B2C9F0F9E38}" name="END DATE" dataDxfId="99"/>
    <tableColumn id="3" xr3:uid="{14904764-3C5E-4DF4-A6C1-CAE5C1611588}" name="INDEX DIFF." dataDxfId="98"/>
    <tableColumn id="4" xr3:uid="{7A59B5CC-9DA8-45EA-A17C-FA81281ACDD3}" name="% CHANGE" dataDxfId="97" dataCellStyle="Percent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B91D63-4F8A-47B0-A904-7C5E70C49E10}" name="Table12" displayName="Table12" ref="B6:N26" totalsRowCount="1" totalsRowDxfId="96">
  <autoFilter ref="B6:N25" xr:uid="{B7B91D63-4F8A-47B0-A904-7C5E70C49E10}"/>
  <tableColumns count="13">
    <tableColumn id="1" xr3:uid="{3169D2D9-224A-4783-B9B5-011EE645C4AA}" name="CATEGORY" totalsRowLabel="Present Month - Previous Month" totalsRowDxfId="95"/>
    <tableColumn id="2" xr3:uid="{C9C1EF51-AFCC-4E91-BA94-71C09E482D5E}" name="June" totalsRowDxfId="94"/>
    <tableColumn id="3" xr3:uid="{9F721395-2722-4ABD-A9DD-DA41F2CB4409}" name="July" totalsRowFunction="custom" totalsRowDxfId="93">
      <totalsRowFormula>D25-C25</totalsRowFormula>
    </tableColumn>
    <tableColumn id="4" xr3:uid="{565BDA87-FF66-4B6B-B6FA-C1A264693FCD}" name="August" totalsRowFunction="custom" totalsRowDxfId="92">
      <totalsRowFormula>E25-D25</totalsRowFormula>
    </tableColumn>
    <tableColumn id="5" xr3:uid="{C655640B-5990-422C-9922-0CF44D302250}" name="September" totalsRowFunction="custom" totalsRowDxfId="91">
      <totalsRowFormula>F25-E25</totalsRowFormula>
    </tableColumn>
    <tableColumn id="6" xr3:uid="{37C4968B-6E2D-4101-A23C-3F97AAB19E12}" name="October" totalsRowFunction="custom" totalsRowDxfId="90">
      <totalsRowFormula>G25-F25</totalsRowFormula>
    </tableColumn>
    <tableColumn id="7" xr3:uid="{F7F703A6-6657-4D05-B05A-FB58ECFCA02D}" name="November" totalsRowFunction="custom" totalsRowDxfId="89">
      <totalsRowFormula>H25-G25</totalsRowFormula>
    </tableColumn>
    <tableColumn id="8" xr3:uid="{90A1B3B7-0D3D-48DB-B675-C97C2310C3F3}" name="December" totalsRowFunction="custom" totalsRowDxfId="88">
      <totalsRowFormula>I25-H25</totalsRowFormula>
    </tableColumn>
    <tableColumn id="9" xr3:uid="{51685CB4-AEA3-4644-9DED-7B752CF64463}" name="January" totalsRowFunction="custom" totalsRowDxfId="87">
      <totalsRowFormula>J25-I25</totalsRowFormula>
    </tableColumn>
    <tableColumn id="10" xr3:uid="{084BFB43-3E4A-4D5F-8C8C-11BEB0B11EB4}" name="February" totalsRowFunction="custom" totalsRowDxfId="86">
      <totalsRowFormula>K25-J25</totalsRowFormula>
    </tableColumn>
    <tableColumn id="11" xr3:uid="{079AFFB7-9A7E-4A51-BB85-F1220E436E69}" name="March" totalsRowFunction="custom" totalsRowDxfId="85">
      <totalsRowFormula>L25-K25</totalsRowFormula>
    </tableColumn>
    <tableColumn id="12" xr3:uid="{02E1D912-15FD-444E-9B7D-B142590CC1C9}" name="April" totalsRowFunction="custom" totalsRowDxfId="84">
      <totalsRowFormula>M25-L25</totalsRowFormula>
    </tableColumn>
    <tableColumn id="13" xr3:uid="{CBFE7124-BDF6-430F-8E0F-EC48065AA3CC}" name="May" totalsRowFunction="custom" totalsRowDxfId="83">
      <totalsRowFormula>N25-M25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Relationship Id="rId1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6.xml"/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5" Type="http://schemas.openxmlformats.org/officeDocument/2006/relationships/table" Target="../tables/table23.xml"/><Relationship Id="rId10" Type="http://schemas.openxmlformats.org/officeDocument/2006/relationships/table" Target="../tables/table28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AD373"/>
  <sheetViews>
    <sheetView workbookViewId="0">
      <selection activeCell="F16" sqref="F16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2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2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2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2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2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2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2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2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2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2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2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2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2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2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2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2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2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2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2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2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2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2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2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2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2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2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2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2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2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2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2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2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2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2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2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2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2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2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2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2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2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2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2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2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2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2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2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2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2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2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2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2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2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2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2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2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2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2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2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2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2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2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2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2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2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2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2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2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2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2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2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2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2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2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2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2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2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2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2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2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2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2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2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2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2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2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2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2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2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2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2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2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2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2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2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2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2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2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2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2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2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2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2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2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2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2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2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2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2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2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2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2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2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2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2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2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2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2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2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2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2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2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2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2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2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2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2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2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2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2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2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2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2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2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2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2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2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2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2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2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2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2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2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2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2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2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2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2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2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2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2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2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2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2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2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2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2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2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2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2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2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2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2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2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2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2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2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2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2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2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2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2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2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2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2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2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2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2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2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2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2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2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2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2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2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2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2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2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2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2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2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2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2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2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2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2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2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2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2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2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2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2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2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2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2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2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2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2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2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2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2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2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2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2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2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2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2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2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2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2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2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2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2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2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2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2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2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2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2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2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2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2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2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2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2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2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2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2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2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2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2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2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2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2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2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2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2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2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2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2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2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2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2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2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2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2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2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25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25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25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25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25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25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2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2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2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2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2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2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2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2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2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2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2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2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2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2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2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2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2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2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2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2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2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2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2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2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2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2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2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2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2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2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2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2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2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2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2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2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2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2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2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2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2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2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2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2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2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2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2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2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2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2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2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2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2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2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2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2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2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2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2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2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2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2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2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2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2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2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2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2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2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2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2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2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2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2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2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2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2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2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2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2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2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2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2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2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2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2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2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2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2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2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2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2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2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2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2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2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2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2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2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2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2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2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2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2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2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2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2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2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RduPRSHDNuJ+juk9Gx6pkQ5eX4PuKWDVY80tsHXHQnmMkYCZFEXio5UlCbhmvH5VXVHizipUbgvS3Ovi2eeQzA==" saltValue="O4cGrvq7+nZfT5NysUPE+Q==" spinCount="100000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84A6-9E31-4C26-ABDD-79838F8A4885}">
  <dimension ref="B1:AB80"/>
  <sheetViews>
    <sheetView topLeftCell="O1" workbookViewId="0">
      <selection activeCell="Y1" sqref="Y1"/>
    </sheetView>
  </sheetViews>
  <sheetFormatPr defaultRowHeight="15" x14ac:dyDescent="0.25"/>
  <cols>
    <col min="1" max="1" width="9.140625" customWidth="1"/>
    <col min="2" max="2" width="31.140625" bestFit="1" customWidth="1"/>
    <col min="3" max="3" width="9.5703125" bestFit="1" customWidth="1"/>
    <col min="4" max="4" width="7.5703125" bestFit="1" customWidth="1"/>
    <col min="5" max="5" width="8.42578125" bestFit="1" customWidth="1"/>
    <col min="6" max="6" width="8.140625" bestFit="1" customWidth="1"/>
    <col min="7" max="7" width="12.42578125" bestFit="1" customWidth="1"/>
    <col min="8" max="8" width="18.7109375" bestFit="1" customWidth="1"/>
    <col min="9" max="9" width="15.28515625" bestFit="1" customWidth="1"/>
    <col min="10" max="10" width="17.7109375" bestFit="1" customWidth="1"/>
    <col min="11" max="11" width="17.5703125" bestFit="1" customWidth="1"/>
    <col min="12" max="12" width="14.28515625" bestFit="1" customWidth="1"/>
    <col min="13" max="13" width="16.42578125" bestFit="1" customWidth="1"/>
    <col min="14" max="14" width="11.7109375" bestFit="1" customWidth="1"/>
    <col min="15" max="15" width="10.7109375" bestFit="1" customWidth="1"/>
    <col min="18" max="18" width="12.85546875" bestFit="1" customWidth="1"/>
    <col min="19" max="19" width="13.140625" bestFit="1" customWidth="1"/>
    <col min="20" max="20" width="11.140625" bestFit="1" customWidth="1"/>
    <col min="21" max="21" width="10.28515625" bestFit="1" customWidth="1"/>
    <col min="22" max="22" width="17" bestFit="1" customWidth="1"/>
    <col min="23" max="23" width="14.140625" bestFit="1" customWidth="1"/>
    <col min="24" max="24" width="15.7109375" bestFit="1" customWidth="1"/>
    <col min="25" max="25" width="18.85546875" customWidth="1"/>
    <col min="26" max="26" width="12.140625" bestFit="1" customWidth="1"/>
    <col min="27" max="27" width="12.42578125" customWidth="1"/>
    <col min="28" max="28" width="18" bestFit="1" customWidth="1"/>
  </cols>
  <sheetData>
    <row r="1" spans="2:28" ht="15.75" thickBot="1" x14ac:dyDescent="0.3"/>
    <row r="2" spans="2:28" ht="18.75" x14ac:dyDescent="0.3">
      <c r="B2" s="192" t="s">
        <v>287</v>
      </c>
      <c r="C2" s="271" t="s">
        <v>286</v>
      </c>
      <c r="D2" s="271"/>
      <c r="E2" s="271"/>
      <c r="F2" s="271"/>
      <c r="G2" s="271"/>
      <c r="H2" s="271"/>
      <c r="I2" s="271"/>
      <c r="J2" s="193"/>
    </row>
    <row r="3" spans="2:28" ht="19.5" thickBot="1" x14ac:dyDescent="0.35">
      <c r="B3" s="194" t="s">
        <v>288</v>
      </c>
      <c r="C3" s="272" t="s">
        <v>289</v>
      </c>
      <c r="D3" s="272"/>
      <c r="E3" s="272"/>
      <c r="F3" s="272"/>
      <c r="G3" s="272"/>
      <c r="H3" s="272"/>
      <c r="I3" s="272"/>
      <c r="J3" s="273"/>
    </row>
    <row r="5" spans="2:28" ht="15.75" thickBot="1" x14ac:dyDescent="0.3"/>
    <row r="6" spans="2:28" ht="19.5" thickBot="1" x14ac:dyDescent="0.35">
      <c r="B6" s="207" t="s">
        <v>290</v>
      </c>
      <c r="C6" s="209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</row>
    <row r="7" spans="2:28" x14ac:dyDescent="0.25">
      <c r="B7" s="264" t="s">
        <v>291</v>
      </c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R7" s="269" t="s">
        <v>274</v>
      </c>
      <c r="S7" s="269"/>
      <c r="T7" s="269"/>
      <c r="U7" s="269"/>
      <c r="V7" s="269"/>
      <c r="W7" s="269"/>
      <c r="X7" s="269"/>
      <c r="Y7" s="269"/>
      <c r="Z7" s="269"/>
      <c r="AA7" s="269"/>
      <c r="AB7" s="269"/>
    </row>
    <row r="8" spans="2:28" ht="18.75" x14ac:dyDescent="0.25">
      <c r="B8" s="265" t="s">
        <v>292</v>
      </c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R8" s="270" t="s">
        <v>354</v>
      </c>
      <c r="S8" s="270"/>
      <c r="T8" s="266" t="s">
        <v>111</v>
      </c>
      <c r="U8" s="266"/>
      <c r="V8" s="266"/>
      <c r="W8" s="267" t="s">
        <v>110</v>
      </c>
      <c r="X8" s="267"/>
      <c r="Y8" s="267"/>
      <c r="Z8" s="268" t="s">
        <v>109</v>
      </c>
      <c r="AA8" s="268"/>
      <c r="AB8" s="268"/>
    </row>
    <row r="9" spans="2:28" ht="18.75" x14ac:dyDescent="0.25">
      <c r="B9" s="211" t="s">
        <v>293</v>
      </c>
      <c r="C9" s="212" t="s">
        <v>294</v>
      </c>
      <c r="D9" s="212" t="s">
        <v>295</v>
      </c>
      <c r="E9" s="212" t="s">
        <v>296</v>
      </c>
      <c r="F9" s="212" t="s">
        <v>297</v>
      </c>
      <c r="G9" s="212" t="s">
        <v>298</v>
      </c>
      <c r="H9" s="212" t="s">
        <v>299</v>
      </c>
      <c r="I9" s="212" t="s">
        <v>300</v>
      </c>
      <c r="J9" s="212" t="s">
        <v>301</v>
      </c>
      <c r="K9" s="212" t="s">
        <v>302</v>
      </c>
      <c r="L9" s="212" t="s">
        <v>303</v>
      </c>
      <c r="M9" s="212" t="s">
        <v>304</v>
      </c>
      <c r="N9" s="212" t="s">
        <v>305</v>
      </c>
      <c r="O9" s="212" t="s">
        <v>104</v>
      </c>
      <c r="R9" s="224" t="s">
        <v>340</v>
      </c>
      <c r="S9" s="225" t="s">
        <v>332</v>
      </c>
      <c r="T9" s="225" t="s">
        <v>100</v>
      </c>
      <c r="U9" s="225" t="s">
        <v>270</v>
      </c>
      <c r="V9" s="225" t="s">
        <v>106</v>
      </c>
      <c r="W9" s="225" t="s">
        <v>334</v>
      </c>
      <c r="X9" s="225" t="s">
        <v>335</v>
      </c>
      <c r="Y9" s="225" t="s">
        <v>336</v>
      </c>
      <c r="Z9" s="225" t="s">
        <v>337</v>
      </c>
      <c r="AA9" s="225" t="s">
        <v>338</v>
      </c>
      <c r="AB9" s="226" t="s">
        <v>339</v>
      </c>
    </row>
    <row r="10" spans="2:28" ht="15.75" x14ac:dyDescent="0.25">
      <c r="B10" s="214" t="s">
        <v>306</v>
      </c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R10" s="227" t="s">
        <v>196</v>
      </c>
      <c r="S10" s="228">
        <f>F11-E11</f>
        <v>2727.702366422207</v>
      </c>
      <c r="T10" s="21">
        <v>-0.84999999999996589</v>
      </c>
      <c r="U10" s="21">
        <v>0.53750000000002274</v>
      </c>
      <c r="V10" s="21">
        <v>0.47499999999999432</v>
      </c>
      <c r="W10" s="21">
        <v>-1.2500000000000284</v>
      </c>
      <c r="X10" s="21">
        <v>0.54999999999998295</v>
      </c>
      <c r="Y10" s="21">
        <v>-0.625</v>
      </c>
      <c r="Z10" s="21">
        <v>-1.0000000000000284</v>
      </c>
      <c r="AA10" s="21">
        <v>0.56250000000002842</v>
      </c>
      <c r="AB10" s="229">
        <v>0.55000000000001137</v>
      </c>
    </row>
    <row r="11" spans="2:28" ht="15.75" x14ac:dyDescent="0.25">
      <c r="B11" s="214" t="s">
        <v>307</v>
      </c>
      <c r="C11" s="215">
        <v>89110.692374873179</v>
      </c>
      <c r="D11" s="215">
        <v>87422.236418291985</v>
      </c>
      <c r="E11" s="215">
        <v>82585.737886446586</v>
      </c>
      <c r="F11" s="215">
        <v>85313.440252868793</v>
      </c>
      <c r="G11" s="215">
        <v>90474.40213668361</v>
      </c>
      <c r="H11" s="215">
        <v>90511.649591366731</v>
      </c>
      <c r="I11" s="215">
        <v>98750.371797356958</v>
      </c>
      <c r="J11" s="215">
        <v>95369.31670117547</v>
      </c>
      <c r="K11" s="215">
        <v>94758.833036083728</v>
      </c>
      <c r="L11" s="215">
        <v>101436.00014400476</v>
      </c>
      <c r="M11" s="215">
        <v>84496.994328354049</v>
      </c>
      <c r="N11" s="215">
        <v>100359.03501725396</v>
      </c>
      <c r="O11" s="216">
        <f>SUM(C11:N11)</f>
        <v>1100588.7096847601</v>
      </c>
      <c r="R11" s="227" t="s">
        <v>197</v>
      </c>
      <c r="S11" s="228">
        <f>G11-F11</f>
        <v>5160.9618838148162</v>
      </c>
      <c r="T11" s="21">
        <v>-6.3500000000000227</v>
      </c>
      <c r="U11" s="21">
        <v>1.6749999999999829</v>
      </c>
      <c r="V11" s="21">
        <v>0.77500000000003411</v>
      </c>
      <c r="W11" s="21">
        <v>-6.0999999999999943</v>
      </c>
      <c r="X11" s="21">
        <v>1.4250000000000114</v>
      </c>
      <c r="Y11" s="21">
        <v>-0.75</v>
      </c>
      <c r="Z11" s="21">
        <v>-6.25</v>
      </c>
      <c r="AA11" s="21">
        <v>1.5749999999999602</v>
      </c>
      <c r="AB11" s="229">
        <v>0.80000000000001137</v>
      </c>
    </row>
    <row r="12" spans="2:28" ht="15.75" x14ac:dyDescent="0.25">
      <c r="B12" s="214" t="s">
        <v>308</v>
      </c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6"/>
      <c r="R12" s="227" t="s">
        <v>198</v>
      </c>
      <c r="S12" s="228">
        <f>H11-G11</f>
        <v>37.247454683121759</v>
      </c>
      <c r="T12" s="21">
        <v>1.6500000000000057</v>
      </c>
      <c r="U12" s="21">
        <v>0.71249999999997726</v>
      </c>
      <c r="V12" s="21">
        <v>0.94999999999998863</v>
      </c>
      <c r="W12" s="21">
        <v>1.5500000000000114</v>
      </c>
      <c r="X12" s="21">
        <v>0.76249999999996021</v>
      </c>
      <c r="Y12" s="21">
        <v>-1.125</v>
      </c>
      <c r="Z12" s="21">
        <v>1.5999999999999943</v>
      </c>
      <c r="AA12" s="21">
        <v>0.66249999999996589</v>
      </c>
      <c r="AB12" s="229">
        <v>1.0249999999999773</v>
      </c>
    </row>
    <row r="13" spans="2:28" x14ac:dyDescent="0.25">
      <c r="B13" s="217" t="s">
        <v>309</v>
      </c>
      <c r="C13" s="215">
        <v>4871.5073426235003</v>
      </c>
      <c r="D13" s="215">
        <v>6774.1104015226001</v>
      </c>
      <c r="E13" s="215">
        <v>5092.6810064477995</v>
      </c>
      <c r="F13" s="215">
        <v>4656.2439867210996</v>
      </c>
      <c r="G13" s="215">
        <v>6081.1942952756008</v>
      </c>
      <c r="H13" s="215">
        <v>7365.978903878</v>
      </c>
      <c r="I13" s="215">
        <v>9655.0836612864005</v>
      </c>
      <c r="J13" s="215">
        <v>8835.5401819321996</v>
      </c>
      <c r="K13" s="215">
        <v>8051.0634352610996</v>
      </c>
      <c r="L13" s="215">
        <v>8365.8748448225997</v>
      </c>
      <c r="M13" s="215">
        <v>9153.5374162127009</v>
      </c>
      <c r="N13" s="215">
        <v>8241.3075735322</v>
      </c>
      <c r="O13" s="216">
        <f t="shared" ref="O13:O23" si="0">SUM(C13:N13)</f>
        <v>87144.123049515809</v>
      </c>
      <c r="R13" s="227" t="s">
        <v>199</v>
      </c>
      <c r="S13" s="228">
        <f>I11-H11</f>
        <v>8238.7222059902269</v>
      </c>
      <c r="T13" s="21">
        <v>1.7000000000000171</v>
      </c>
      <c r="U13" s="21">
        <v>1.2750000000000057</v>
      </c>
      <c r="V13" s="21">
        <v>0.87499999999997158</v>
      </c>
      <c r="W13" s="21">
        <v>1.0999999999999943</v>
      </c>
      <c r="X13" s="21">
        <v>1.3250000000000455</v>
      </c>
      <c r="Y13" s="21">
        <v>-0.87500000000002842</v>
      </c>
      <c r="Z13" s="21">
        <v>1.4500000000000171</v>
      </c>
      <c r="AA13" s="21">
        <v>1.2875000000000796</v>
      </c>
      <c r="AB13" s="229">
        <v>0.90000000000003411</v>
      </c>
    </row>
    <row r="14" spans="2:28" x14ac:dyDescent="0.25">
      <c r="B14" s="218" t="s">
        <v>310</v>
      </c>
      <c r="C14" s="215">
        <v>0.15835949999999999</v>
      </c>
      <c r="D14" s="215">
        <v>0.24027490000000001</v>
      </c>
      <c r="E14" s="215">
        <v>979.56185334630004</v>
      </c>
      <c r="F14" s="215">
        <v>0</v>
      </c>
      <c r="G14" s="215">
        <v>1216.8314762004002</v>
      </c>
      <c r="H14" s="215">
        <v>1256.8283751792001</v>
      </c>
      <c r="I14" s="215">
        <v>1515.9451618532</v>
      </c>
      <c r="J14" s="215">
        <v>524.27633790000004</v>
      </c>
      <c r="K14" s="215">
        <v>0</v>
      </c>
      <c r="L14" s="215">
        <v>0</v>
      </c>
      <c r="M14" s="215">
        <v>5.3502099999999997E-2</v>
      </c>
      <c r="N14" s="215">
        <v>0.25175150000000002</v>
      </c>
      <c r="O14" s="216">
        <f t="shared" si="0"/>
        <v>5494.1470924790992</v>
      </c>
      <c r="R14" s="227" t="s">
        <v>200</v>
      </c>
      <c r="S14" s="228">
        <f>J11-I11</f>
        <v>-3381.0550961814879</v>
      </c>
      <c r="T14" s="21">
        <v>4.1499999999999773</v>
      </c>
      <c r="U14" s="21">
        <v>-0.77499999999997726</v>
      </c>
      <c r="V14" s="21">
        <v>0.42500000000001137</v>
      </c>
      <c r="W14" s="21">
        <v>4.9000000000000057</v>
      </c>
      <c r="X14" s="21">
        <v>-2.1374999999999886</v>
      </c>
      <c r="Y14" s="21">
        <v>2.5000000000034106E-2</v>
      </c>
      <c r="Z14" s="21">
        <v>4.5</v>
      </c>
      <c r="AA14" s="21">
        <v>-1.2375000000000398</v>
      </c>
      <c r="AB14" s="229">
        <v>0.24999999999997158</v>
      </c>
    </row>
    <row r="15" spans="2:28" x14ac:dyDescent="0.25">
      <c r="B15" s="217" t="s">
        <v>311</v>
      </c>
      <c r="C15" s="215">
        <v>314.18101910000001</v>
      </c>
      <c r="D15" s="215">
        <v>328.0866674653642</v>
      </c>
      <c r="E15" s="215">
        <v>872.9507285839079</v>
      </c>
      <c r="F15" s="215">
        <v>308.254313482513</v>
      </c>
      <c r="G15" s="215">
        <v>589.84960350000006</v>
      </c>
      <c r="H15" s="215">
        <v>893.08025212780922</v>
      </c>
      <c r="I15" s="215">
        <v>1420.6216784738754</v>
      </c>
      <c r="J15" s="215">
        <v>632.23722976742056</v>
      </c>
      <c r="K15" s="215">
        <v>1119.6272750190922</v>
      </c>
      <c r="L15" s="215">
        <v>313.02945950000003</v>
      </c>
      <c r="M15" s="215">
        <v>9.7971567000000004</v>
      </c>
      <c r="N15" s="215">
        <v>9.5032003000000014</v>
      </c>
      <c r="O15" s="216">
        <f t="shared" si="0"/>
        <v>6811.2185840199836</v>
      </c>
      <c r="R15" s="227" t="s">
        <v>201</v>
      </c>
      <c r="S15" s="228">
        <f>K11-J11</f>
        <v>-610.4836650917423</v>
      </c>
      <c r="T15" s="21">
        <v>4.3000000000000114</v>
      </c>
      <c r="U15" s="21">
        <v>-2.2750000000000057</v>
      </c>
      <c r="V15" s="21">
        <v>-0.15000000000000568</v>
      </c>
      <c r="W15" s="21">
        <v>4.0999999999999943</v>
      </c>
      <c r="X15" s="21">
        <v>-3.2125000000000341</v>
      </c>
      <c r="Y15" s="21">
        <v>0.14999999999997726</v>
      </c>
      <c r="Z15" s="21">
        <v>4.1999999999999886</v>
      </c>
      <c r="AA15" s="21">
        <v>-2.5999999999999943</v>
      </c>
      <c r="AB15" s="229">
        <v>-0.15000000000000568</v>
      </c>
    </row>
    <row r="16" spans="2:28" x14ac:dyDescent="0.25">
      <c r="B16" s="217" t="s">
        <v>312</v>
      </c>
      <c r="C16" s="215">
        <v>0</v>
      </c>
      <c r="D16" s="215">
        <v>0</v>
      </c>
      <c r="E16" s="215">
        <v>0</v>
      </c>
      <c r="F16" s="215">
        <v>0</v>
      </c>
      <c r="G16" s="215">
        <v>2.5903200000000001E-2</v>
      </c>
      <c r="H16" s="215">
        <v>0</v>
      </c>
      <c r="I16" s="215">
        <v>0</v>
      </c>
      <c r="J16" s="215">
        <v>0</v>
      </c>
      <c r="K16" s="215">
        <v>0</v>
      </c>
      <c r="L16" s="215">
        <v>0</v>
      </c>
      <c r="M16" s="215">
        <v>0</v>
      </c>
      <c r="N16" s="215">
        <v>0</v>
      </c>
      <c r="O16" s="216">
        <f t="shared" si="0"/>
        <v>2.5903200000000001E-2</v>
      </c>
      <c r="R16" s="227" t="s">
        <v>202</v>
      </c>
      <c r="S16" s="228">
        <f>L11-K11</f>
        <v>6677.1671079210355</v>
      </c>
      <c r="T16" s="21">
        <v>2.6000000000000227</v>
      </c>
      <c r="U16" s="21">
        <v>-7.5000000000017053E-2</v>
      </c>
      <c r="V16" s="21">
        <v>0.625</v>
      </c>
      <c r="W16" s="21">
        <v>3.6999999999999886</v>
      </c>
      <c r="X16" s="21">
        <v>0.52500000000000568</v>
      </c>
      <c r="Y16" s="21">
        <v>-0.82499999999998863</v>
      </c>
      <c r="Z16" s="21">
        <v>3</v>
      </c>
      <c r="AA16" s="21">
        <v>0.14999999999997726</v>
      </c>
      <c r="AB16" s="229">
        <v>0.75</v>
      </c>
    </row>
    <row r="17" spans="2:28" x14ac:dyDescent="0.25">
      <c r="B17" s="218" t="s">
        <v>313</v>
      </c>
      <c r="C17" s="215">
        <v>0</v>
      </c>
      <c r="D17" s="215">
        <v>0</v>
      </c>
      <c r="E17" s="215">
        <v>0</v>
      </c>
      <c r="F17" s="215">
        <v>0</v>
      </c>
      <c r="G17" s="215">
        <v>0</v>
      </c>
      <c r="H17" s="215">
        <v>0</v>
      </c>
      <c r="I17" s="215">
        <v>0</v>
      </c>
      <c r="J17" s="215">
        <v>0</v>
      </c>
      <c r="K17" s="215">
        <v>0</v>
      </c>
      <c r="L17" s="215">
        <v>0</v>
      </c>
      <c r="M17" s="215">
        <v>0</v>
      </c>
      <c r="N17" s="215">
        <v>0</v>
      </c>
      <c r="O17" s="216">
        <f t="shared" si="0"/>
        <v>0</v>
      </c>
      <c r="R17" s="227" t="s">
        <v>203</v>
      </c>
      <c r="S17" s="228">
        <f>M11-L11</f>
        <v>-16939.005815650715</v>
      </c>
      <c r="T17" s="21">
        <v>-11.050000000000011</v>
      </c>
      <c r="U17" s="21">
        <v>0.33749999999997726</v>
      </c>
      <c r="V17" s="21">
        <v>0.82499999999998863</v>
      </c>
      <c r="W17" s="21">
        <v>-11.400000000000006</v>
      </c>
      <c r="X17" s="21">
        <v>1.3875000000000171</v>
      </c>
      <c r="Y17" s="21">
        <v>-1.4500000000000171</v>
      </c>
      <c r="Z17" s="21">
        <v>-11.150000000000006</v>
      </c>
      <c r="AA17" s="21">
        <v>0.71250000000003411</v>
      </c>
      <c r="AB17" s="229">
        <v>1.0749999999999886</v>
      </c>
    </row>
    <row r="18" spans="2:28" x14ac:dyDescent="0.25">
      <c r="B18" s="217" t="s">
        <v>314</v>
      </c>
      <c r="C18" s="215">
        <v>16.787954900000003</v>
      </c>
      <c r="D18" s="215">
        <v>12.9058855</v>
      </c>
      <c r="E18" s="215">
        <v>4.1291321999999999</v>
      </c>
      <c r="F18" s="215">
        <v>7.4027840999999999</v>
      </c>
      <c r="G18" s="215">
        <v>33.618474900000002</v>
      </c>
      <c r="H18" s="215">
        <v>40.896521000000007</v>
      </c>
      <c r="I18" s="215">
        <v>29.2677838</v>
      </c>
      <c r="J18" s="215">
        <v>11.7419125</v>
      </c>
      <c r="K18" s="215">
        <v>22.415136699999998</v>
      </c>
      <c r="L18" s="215">
        <v>15.416167900000001</v>
      </c>
      <c r="M18" s="215">
        <v>87.659050100000002</v>
      </c>
      <c r="N18" s="215">
        <v>32.316515499999994</v>
      </c>
      <c r="O18" s="216">
        <f t="shared" si="0"/>
        <v>314.55731910000003</v>
      </c>
      <c r="R18" s="227" t="s">
        <v>204</v>
      </c>
      <c r="S18" s="228">
        <f>N11-M11</f>
        <v>15862.040688899913</v>
      </c>
      <c r="T18" s="21">
        <v>0</v>
      </c>
      <c r="U18" s="21">
        <v>1.2500000000017053E-2</v>
      </c>
      <c r="V18" s="21">
        <v>2.5000000000005684E-2</v>
      </c>
      <c r="W18" s="21">
        <v>0</v>
      </c>
      <c r="X18" s="21">
        <v>1.2499999999988631E-2</v>
      </c>
      <c r="Y18" s="21">
        <v>-2.4999999999977263E-2</v>
      </c>
      <c r="Z18" s="21">
        <v>0</v>
      </c>
      <c r="AA18" s="21">
        <v>1.2499999999988631E-2</v>
      </c>
      <c r="AB18" s="229">
        <v>0</v>
      </c>
    </row>
    <row r="19" spans="2:28" x14ac:dyDescent="0.25">
      <c r="B19" s="217" t="s">
        <v>315</v>
      </c>
      <c r="C19" s="215">
        <v>1341.6351694</v>
      </c>
      <c r="D19" s="215">
        <v>1752.2227158254007</v>
      </c>
      <c r="E19" s="215">
        <v>1415.1051791169</v>
      </c>
      <c r="F19" s="215">
        <v>2124.3172310512</v>
      </c>
      <c r="G19" s="215">
        <v>1188.8283773000001</v>
      </c>
      <c r="H19" s="215">
        <v>1504.9079456000006</v>
      </c>
      <c r="I19" s="215">
        <v>1501.2236476999999</v>
      </c>
      <c r="J19" s="215">
        <v>1875.3336007999999</v>
      </c>
      <c r="K19" s="215">
        <v>2035.9045761999996</v>
      </c>
      <c r="L19" s="215">
        <v>1489.9120724000002</v>
      </c>
      <c r="M19" s="215">
        <v>1576.9563118999999</v>
      </c>
      <c r="N19" s="215">
        <v>1239.1436002000005</v>
      </c>
      <c r="O19" s="216">
        <f t="shared" si="0"/>
        <v>19045.490427493503</v>
      </c>
      <c r="R19" s="227" t="s">
        <v>205</v>
      </c>
      <c r="S19" s="228">
        <f>C51-N11</f>
        <v>-11248.342642380783</v>
      </c>
      <c r="T19" s="21">
        <v>-2.1500000000000057</v>
      </c>
      <c r="U19" s="21">
        <v>1.3500000000000227</v>
      </c>
      <c r="V19" s="21">
        <v>0.75000000000002842</v>
      </c>
      <c r="W19" s="21">
        <v>-1.6499999999999773</v>
      </c>
      <c r="X19" s="21">
        <v>1.9124999999999659</v>
      </c>
      <c r="Y19" s="21">
        <v>-0.77500000000000568</v>
      </c>
      <c r="Z19" s="21">
        <v>-2</v>
      </c>
      <c r="AA19" s="21">
        <v>1.5500000000000114</v>
      </c>
      <c r="AB19" s="229">
        <v>0.77500000000000568</v>
      </c>
    </row>
    <row r="20" spans="2:28" x14ac:dyDescent="0.25">
      <c r="B20" s="217" t="s">
        <v>316</v>
      </c>
      <c r="C20" s="215">
        <v>2256.1195664417146</v>
      </c>
      <c r="D20" s="215">
        <v>2331.4778699413582</v>
      </c>
      <c r="E20" s="215">
        <v>2330.648590300435</v>
      </c>
      <c r="F20" s="215">
        <v>2394.0693252317501</v>
      </c>
      <c r="G20" s="215">
        <v>2995.7638413934451</v>
      </c>
      <c r="H20" s="215">
        <v>3505.1173782491842</v>
      </c>
      <c r="I20" s="215">
        <v>3223.3164024946955</v>
      </c>
      <c r="J20" s="215">
        <v>3496.4560686862092</v>
      </c>
      <c r="K20" s="215">
        <v>2642.2472749776225</v>
      </c>
      <c r="L20" s="215">
        <v>2709.2959331425</v>
      </c>
      <c r="M20" s="215">
        <v>3142.8315190157496</v>
      </c>
      <c r="N20" s="215">
        <v>2641.9120576945079</v>
      </c>
      <c r="O20" s="216">
        <f t="shared" si="0"/>
        <v>33669.255827569177</v>
      </c>
      <c r="R20" s="227" t="s">
        <v>206</v>
      </c>
      <c r="S20" s="228">
        <f>D51-C51</f>
        <v>-1688.4559565811942</v>
      </c>
      <c r="T20" s="21">
        <v>3.8499999999999943</v>
      </c>
      <c r="U20" s="21">
        <v>0.79999999999998295</v>
      </c>
      <c r="V20" s="21">
        <v>0.69999999999996021</v>
      </c>
      <c r="W20" s="21">
        <v>5</v>
      </c>
      <c r="X20" s="21">
        <v>0.66250000000005116</v>
      </c>
      <c r="Y20" s="21">
        <v>-0.70000000000001705</v>
      </c>
      <c r="Z20" s="21">
        <v>4.3000000000000114</v>
      </c>
      <c r="AA20" s="21">
        <v>0.78749999999999432</v>
      </c>
      <c r="AB20" s="229">
        <v>0.70000000000001705</v>
      </c>
    </row>
    <row r="21" spans="2:28" x14ac:dyDescent="0.25">
      <c r="B21" s="217" t="s">
        <v>317</v>
      </c>
      <c r="C21" s="215">
        <v>1254.2943135999999</v>
      </c>
      <c r="D21" s="215">
        <v>1271.0721713</v>
      </c>
      <c r="E21" s="215">
        <v>816.2411522000001</v>
      </c>
      <c r="F21" s="215">
        <v>754.97285310000007</v>
      </c>
      <c r="G21" s="215">
        <v>939.23046009999996</v>
      </c>
      <c r="H21" s="215">
        <v>736.09487849999994</v>
      </c>
      <c r="I21" s="215">
        <v>949.37343670000007</v>
      </c>
      <c r="J21" s="215">
        <v>780.42391550000002</v>
      </c>
      <c r="K21" s="215">
        <v>780.75261309999996</v>
      </c>
      <c r="L21" s="215">
        <v>753.02781040000002</v>
      </c>
      <c r="M21" s="215">
        <v>769.0363145</v>
      </c>
      <c r="N21" s="215">
        <v>1033.8796426000001</v>
      </c>
      <c r="O21" s="216">
        <f t="shared" si="0"/>
        <v>10838.399561599999</v>
      </c>
      <c r="R21" s="278" t="s">
        <v>333</v>
      </c>
      <c r="S21" s="274"/>
      <c r="T21" s="277">
        <f>CORREL(T10:T20,S10:S20)</f>
        <v>0.42580073623699205</v>
      </c>
      <c r="U21" s="276">
        <f>CORREL(U10:U20,S10:S20)</f>
        <v>5.1736050341730944E-3</v>
      </c>
      <c r="V21" s="276">
        <f>CORREL(V10:V20,S10:S20)</f>
        <v>-0.33090217951412643</v>
      </c>
      <c r="W21" s="276">
        <f>CORREL(W10:W20,S10:S20)</f>
        <v>0.3997618758098731</v>
      </c>
      <c r="X21" s="276">
        <f>CORREL(X10:X20,S10:S20)</f>
        <v>-0.10366163099995772</v>
      </c>
      <c r="Y21" s="276">
        <f>CORREL(Y10:Y20,S10:S20)</f>
        <v>0.41361620696068202</v>
      </c>
      <c r="Z21" s="276">
        <f>CORREL(Z10:Z20,S10:S20)</f>
        <v>0.41517732585752509</v>
      </c>
      <c r="AA21" s="276">
        <f>CORREL(AA10:AA20,S10:S20)</f>
        <v>-4.4821809845755602E-2</v>
      </c>
      <c r="AB21" s="275">
        <f>CORREL(AB10:AB20,S10:S20)</f>
        <v>-0.37213248624417083</v>
      </c>
    </row>
    <row r="22" spans="2:28" x14ac:dyDescent="0.25">
      <c r="B22" s="217" t="s">
        <v>318</v>
      </c>
      <c r="C22" s="215">
        <v>1125.8523439999999</v>
      </c>
      <c r="D22" s="215">
        <v>1665.7361587</v>
      </c>
      <c r="E22" s="215">
        <v>970.4354922</v>
      </c>
      <c r="F22" s="215">
        <v>1122.6024600000001</v>
      </c>
      <c r="G22" s="215">
        <v>1378.9852816999999</v>
      </c>
      <c r="H22" s="215">
        <v>946.69997420000004</v>
      </c>
      <c r="I22" s="215">
        <v>1060.9814322</v>
      </c>
      <c r="J22" s="215">
        <v>779.4162328000001</v>
      </c>
      <c r="K22" s="215">
        <v>1248.543193</v>
      </c>
      <c r="L22" s="215">
        <v>865.62167209999996</v>
      </c>
      <c r="M22" s="215">
        <v>1599.4339852000001</v>
      </c>
      <c r="N22" s="215">
        <v>1545.2851410000001</v>
      </c>
      <c r="O22" s="216">
        <f t="shared" si="0"/>
        <v>14309.593367099998</v>
      </c>
      <c r="T22" s="208"/>
      <c r="U22" s="208"/>
      <c r="V22" s="208"/>
      <c r="W22" s="208"/>
      <c r="X22" s="208"/>
      <c r="Y22" s="208"/>
      <c r="Z22" s="208"/>
      <c r="AA22" s="208"/>
      <c r="AB22" s="208"/>
    </row>
    <row r="23" spans="2:28" x14ac:dyDescent="0.25">
      <c r="B23" s="217" t="s">
        <v>319</v>
      </c>
      <c r="C23" s="215">
        <v>1159.4256045000002</v>
      </c>
      <c r="D23" s="215">
        <v>1815.1401167424222</v>
      </c>
      <c r="E23" s="215">
        <v>1286.94541332002</v>
      </c>
      <c r="F23" s="215">
        <v>1600.3859666239669</v>
      </c>
      <c r="G23" s="215">
        <v>1676.6871959554489</v>
      </c>
      <c r="H23" s="215">
        <v>704.50088579999999</v>
      </c>
      <c r="I23" s="215">
        <v>778.56544469999994</v>
      </c>
      <c r="J23" s="215">
        <v>918.09031090000008</v>
      </c>
      <c r="K23" s="215">
        <v>956.98786940000014</v>
      </c>
      <c r="L23" s="215">
        <v>929.92731567650014</v>
      </c>
      <c r="M23" s="215">
        <v>750.37194022100005</v>
      </c>
      <c r="N23" s="215">
        <v>710.59719516087068</v>
      </c>
      <c r="O23" s="216">
        <f t="shared" si="0"/>
        <v>13287.625259000228</v>
      </c>
    </row>
    <row r="24" spans="2:28" ht="15.75" x14ac:dyDescent="0.25">
      <c r="B24" s="219" t="s">
        <v>320</v>
      </c>
      <c r="C24" s="220">
        <f t="shared" ref="C24:O24" si="1">SUM(C13:C23)</f>
        <v>12339.961674065213</v>
      </c>
      <c r="D24" s="220">
        <f t="shared" si="1"/>
        <v>15950.992261897147</v>
      </c>
      <c r="E24" s="220">
        <f t="shared" si="1"/>
        <v>13768.698547715363</v>
      </c>
      <c r="F24" s="220">
        <f t="shared" si="1"/>
        <v>12968.248920310529</v>
      </c>
      <c r="G24" s="220">
        <f t="shared" si="1"/>
        <v>16101.014909524894</v>
      </c>
      <c r="H24" s="220">
        <f t="shared" si="1"/>
        <v>16954.105114534195</v>
      </c>
      <c r="I24" s="220">
        <f t="shared" si="1"/>
        <v>20134.378649208171</v>
      </c>
      <c r="J24" s="220">
        <f t="shared" si="1"/>
        <v>17853.51579078583</v>
      </c>
      <c r="K24" s="220">
        <f t="shared" si="1"/>
        <v>16857.541373657816</v>
      </c>
      <c r="L24" s="220">
        <f t="shared" si="1"/>
        <v>15442.1052759416</v>
      </c>
      <c r="M24" s="220">
        <f t="shared" si="1"/>
        <v>17089.677195949447</v>
      </c>
      <c r="N24" s="220">
        <f t="shared" si="1"/>
        <v>15454.19667748758</v>
      </c>
      <c r="O24" s="220">
        <f t="shared" si="1"/>
        <v>190914.43639107779</v>
      </c>
      <c r="U24" s="283" t="s">
        <v>211</v>
      </c>
      <c r="V24" s="284"/>
      <c r="W24" s="284"/>
      <c r="X24" s="284"/>
      <c r="Y24" s="285"/>
    </row>
    <row r="25" spans="2:28" ht="15.75" x14ac:dyDescent="0.25">
      <c r="B25" s="219" t="s">
        <v>321</v>
      </c>
      <c r="C25" s="220">
        <f>+C24+C11</f>
        <v>101450.65404893839</v>
      </c>
      <c r="D25" s="220">
        <f>+D24+D11</f>
        <v>103373.22868018913</v>
      </c>
      <c r="E25" s="220">
        <f>+E24+E11</f>
        <v>96354.436434161951</v>
      </c>
      <c r="F25" s="220">
        <f>+F24+F11</f>
        <v>98281.689173179329</v>
      </c>
      <c r="G25" s="220">
        <f>+G24+G11</f>
        <v>106575.4170462085</v>
      </c>
      <c r="H25" s="220">
        <f t="shared" ref="H25:O25" si="2">+H11+H24</f>
        <v>107465.75470590092</v>
      </c>
      <c r="I25" s="220">
        <f t="shared" si="2"/>
        <v>118884.75044656513</v>
      </c>
      <c r="J25" s="220">
        <f t="shared" si="2"/>
        <v>113222.83249196131</v>
      </c>
      <c r="K25" s="220">
        <f t="shared" si="2"/>
        <v>111616.37440974155</v>
      </c>
      <c r="L25" s="220">
        <f t="shared" si="2"/>
        <v>116878.10541994637</v>
      </c>
      <c r="M25" s="220">
        <f t="shared" si="2"/>
        <v>101586.6715243035</v>
      </c>
      <c r="N25" s="220">
        <f t="shared" si="2"/>
        <v>115813.23169474154</v>
      </c>
      <c r="O25" s="220">
        <f t="shared" si="2"/>
        <v>1291503.1460758378</v>
      </c>
      <c r="U25" s="280" t="s">
        <v>343</v>
      </c>
      <c r="V25" s="280"/>
      <c r="W25" s="77" t="s">
        <v>111</v>
      </c>
      <c r="X25" s="77" t="s">
        <v>353</v>
      </c>
      <c r="Y25" s="277">
        <f>T21</f>
        <v>0.42580073623699205</v>
      </c>
    </row>
    <row r="26" spans="2:28" ht="15.75" x14ac:dyDescent="0.25">
      <c r="B26" s="223" t="s">
        <v>322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6"/>
      <c r="U26" s="281" t="s">
        <v>344</v>
      </c>
      <c r="V26" s="281"/>
      <c r="W26" s="174" t="s">
        <v>109</v>
      </c>
      <c r="X26" s="282" t="s">
        <v>339</v>
      </c>
      <c r="Y26" s="275">
        <f>AB21</f>
        <v>-0.37213248624417083</v>
      </c>
    </row>
    <row r="27" spans="2:28" x14ac:dyDescent="0.25">
      <c r="B27" s="221" t="s">
        <v>309</v>
      </c>
      <c r="C27" s="215">
        <v>291.91000000000003</v>
      </c>
      <c r="D27" s="215">
        <v>274.86973162199996</v>
      </c>
      <c r="E27" s="215">
        <v>237.5817002</v>
      </c>
      <c r="F27" s="215">
        <v>209.04999999999998</v>
      </c>
      <c r="G27" s="215">
        <v>212.30963979999999</v>
      </c>
      <c r="H27" s="215">
        <v>211.24</v>
      </c>
      <c r="I27" s="215">
        <v>266.16876809999997</v>
      </c>
      <c r="J27" s="215">
        <v>288.34000000000003</v>
      </c>
      <c r="K27" s="215">
        <v>299.28555799999998</v>
      </c>
      <c r="L27" s="215">
        <v>296.93741570000003</v>
      </c>
      <c r="M27" s="215">
        <v>300.44</v>
      </c>
      <c r="N27" s="215">
        <v>324.65000000000003</v>
      </c>
      <c r="O27" s="216">
        <f t="shared" ref="O27:O38" si="3">SUM(C27:N27)</f>
        <v>3212.7828134220003</v>
      </c>
    </row>
    <row r="28" spans="2:28" x14ac:dyDescent="0.25">
      <c r="B28" s="222" t="s">
        <v>323</v>
      </c>
      <c r="C28" s="215">
        <v>9178.5559811000003</v>
      </c>
      <c r="D28" s="215">
        <v>8015.9818911955945</v>
      </c>
      <c r="E28" s="215">
        <v>8040.3486030605227</v>
      </c>
      <c r="F28" s="215">
        <v>8767.8095976050026</v>
      </c>
      <c r="G28" s="215">
        <v>8977.0216717764652</v>
      </c>
      <c r="H28" s="215">
        <v>7732.8427882778096</v>
      </c>
      <c r="I28" s="215">
        <v>4537.1863078541301</v>
      </c>
      <c r="J28" s="215">
        <v>5871.8797679043682</v>
      </c>
      <c r="K28" s="215">
        <v>7497.4297176292148</v>
      </c>
      <c r="L28" s="215">
        <v>6370.5083394168523</v>
      </c>
      <c r="M28" s="215">
        <v>8648.9042793549033</v>
      </c>
      <c r="N28" s="215">
        <v>9236.69562491119</v>
      </c>
      <c r="O28" s="216">
        <f t="shared" si="3"/>
        <v>92875.164570086054</v>
      </c>
    </row>
    <row r="29" spans="2:28" x14ac:dyDescent="0.25">
      <c r="B29" s="221" t="s">
        <v>324</v>
      </c>
      <c r="C29" s="215">
        <v>1781.0434562549999</v>
      </c>
      <c r="D29" s="215">
        <v>2161.6759610639997</v>
      </c>
      <c r="E29" s="215">
        <v>2483.861464355</v>
      </c>
      <c r="F29" s="215">
        <v>2277.2341157848996</v>
      </c>
      <c r="G29" s="215">
        <v>2130.7901568387001</v>
      </c>
      <c r="H29" s="215">
        <v>1602.2532585919</v>
      </c>
      <c r="I29" s="215">
        <v>2423.4430028199999</v>
      </c>
      <c r="J29" s="215">
        <v>2883.1372182130003</v>
      </c>
      <c r="K29" s="215">
        <v>1533.5634041220001</v>
      </c>
      <c r="L29" s="215">
        <v>2359.2898681739998</v>
      </c>
      <c r="M29" s="215">
        <v>2371.1913102399999</v>
      </c>
      <c r="N29" s="215">
        <v>2848.1391069870001</v>
      </c>
      <c r="O29" s="216">
        <f t="shared" si="3"/>
        <v>26855.622323445503</v>
      </c>
    </row>
    <row r="30" spans="2:28" x14ac:dyDescent="0.25">
      <c r="B30" s="221" t="s">
        <v>325</v>
      </c>
      <c r="C30" s="215">
        <v>3938.2295757000002</v>
      </c>
      <c r="D30" s="215">
        <v>3865.5426142369997</v>
      </c>
      <c r="E30" s="215">
        <v>4123.344741649672</v>
      </c>
      <c r="F30" s="215">
        <v>5068.7702687539995</v>
      </c>
      <c r="G30" s="215">
        <v>6868.1153362249988</v>
      </c>
      <c r="H30" s="215">
        <v>4034.9748977019999</v>
      </c>
      <c r="I30" s="215">
        <v>4059.8334502009998</v>
      </c>
      <c r="J30" s="215">
        <v>5343.4075663519998</v>
      </c>
      <c r="K30" s="215">
        <v>5185.3084684779997</v>
      </c>
      <c r="L30" s="215">
        <v>4816.7752584249993</v>
      </c>
      <c r="M30" s="215">
        <v>5413.2556422679991</v>
      </c>
      <c r="N30" s="215">
        <v>5243.9222066109996</v>
      </c>
      <c r="O30" s="216">
        <f t="shared" si="3"/>
        <v>57961.480026602665</v>
      </c>
    </row>
    <row r="31" spans="2:28" x14ac:dyDescent="0.25">
      <c r="B31" s="218" t="s">
        <v>313</v>
      </c>
      <c r="C31" s="215">
        <v>9.9</v>
      </c>
      <c r="D31" s="215">
        <v>9.1855463999999998</v>
      </c>
      <c r="E31" s="215">
        <v>8.8818616000000006</v>
      </c>
      <c r="F31" s="215">
        <v>6.7700000000000005</v>
      </c>
      <c r="G31" s="215">
        <v>3.7493417999999998</v>
      </c>
      <c r="H31" s="215">
        <v>4.51</v>
      </c>
      <c r="I31" s="215">
        <v>5.8262266</v>
      </c>
      <c r="J31" s="215">
        <v>7.79</v>
      </c>
      <c r="K31" s="215">
        <v>6.3265414</v>
      </c>
      <c r="L31" s="215">
        <v>7.1211606000000005</v>
      </c>
      <c r="M31" s="215">
        <v>5.22</v>
      </c>
      <c r="N31" s="215">
        <v>7.07</v>
      </c>
      <c r="O31" s="216">
        <f t="shared" si="3"/>
        <v>82.350678399999993</v>
      </c>
    </row>
    <row r="32" spans="2:28" x14ac:dyDescent="0.25">
      <c r="B32" s="217" t="s">
        <v>314</v>
      </c>
      <c r="C32" s="215">
        <v>11342.929382274999</v>
      </c>
      <c r="D32" s="215">
        <v>12882.903185122001</v>
      </c>
      <c r="E32" s="215">
        <v>11037.02957534788</v>
      </c>
      <c r="F32" s="215">
        <v>14998.164232103067</v>
      </c>
      <c r="G32" s="215">
        <v>19146.51398310468</v>
      </c>
      <c r="H32" s="215">
        <v>18226.411819659599</v>
      </c>
      <c r="I32" s="215">
        <v>15506.317134638759</v>
      </c>
      <c r="J32" s="215">
        <v>18672.068557080478</v>
      </c>
      <c r="K32" s="215">
        <v>17407.92377854844</v>
      </c>
      <c r="L32" s="215">
        <v>12489.133697961961</v>
      </c>
      <c r="M32" s="215">
        <v>15291.376937561285</v>
      </c>
      <c r="N32" s="215">
        <v>15279.623175316399</v>
      </c>
      <c r="O32" s="216">
        <f t="shared" si="3"/>
        <v>182280.39545871955</v>
      </c>
    </row>
    <row r="33" spans="2:15" x14ac:dyDescent="0.25">
      <c r="B33" s="217" t="s">
        <v>326</v>
      </c>
      <c r="C33" s="215">
        <v>0.39</v>
      </c>
      <c r="D33" s="215">
        <v>0</v>
      </c>
      <c r="E33" s="215">
        <v>0</v>
      </c>
      <c r="F33" s="215">
        <v>0</v>
      </c>
      <c r="G33" s="215">
        <v>0</v>
      </c>
      <c r="H33" s="215">
        <v>0</v>
      </c>
      <c r="I33" s="215">
        <v>0</v>
      </c>
      <c r="J33" s="215">
        <v>0</v>
      </c>
      <c r="K33" s="215">
        <v>0</v>
      </c>
      <c r="L33" s="215">
        <v>0</v>
      </c>
      <c r="M33" s="215">
        <v>0</v>
      </c>
      <c r="N33" s="215">
        <v>0</v>
      </c>
      <c r="O33" s="216">
        <f t="shared" si="3"/>
        <v>0.39</v>
      </c>
    </row>
    <row r="34" spans="2:15" x14ac:dyDescent="0.25">
      <c r="B34" s="217" t="s">
        <v>327</v>
      </c>
      <c r="C34" s="215">
        <v>0.48464791779999999</v>
      </c>
      <c r="D34" s="215">
        <v>0.199200768</v>
      </c>
      <c r="E34" s="215">
        <v>4.5051391217000001</v>
      </c>
      <c r="F34" s="215">
        <v>1.3307801325999999</v>
      </c>
      <c r="G34" s="215">
        <v>14.371580117000001</v>
      </c>
      <c r="H34" s="215">
        <v>16.820390136999997</v>
      </c>
      <c r="I34" s="215">
        <v>9.6793304392999993</v>
      </c>
      <c r="J34" s="215">
        <v>10.828093881099999</v>
      </c>
      <c r="K34" s="215">
        <v>78.5406323622</v>
      </c>
      <c r="L34" s="215">
        <v>79.756770536299996</v>
      </c>
      <c r="M34" s="215">
        <v>10.2201117761</v>
      </c>
      <c r="N34" s="215">
        <v>26.830628474500003</v>
      </c>
      <c r="O34" s="216">
        <f t="shared" si="3"/>
        <v>253.5673056636</v>
      </c>
    </row>
    <row r="35" spans="2:15" x14ac:dyDescent="0.25">
      <c r="B35" s="217" t="s">
        <v>316</v>
      </c>
      <c r="C35" s="215">
        <v>96.4994193</v>
      </c>
      <c r="D35" s="215">
        <v>274.29638930499999</v>
      </c>
      <c r="E35" s="215">
        <v>456.96910208969996</v>
      </c>
      <c r="F35" s="215">
        <v>522.51058565540006</v>
      </c>
      <c r="G35" s="215">
        <v>1081.9313537057001</v>
      </c>
      <c r="H35" s="215">
        <v>900.58322907969989</v>
      </c>
      <c r="I35" s="215">
        <v>524.25516592400004</v>
      </c>
      <c r="J35" s="215">
        <v>766.29106005099993</v>
      </c>
      <c r="K35" s="215">
        <v>717.38884612599998</v>
      </c>
      <c r="L35" s="215">
        <v>923.60421155899996</v>
      </c>
      <c r="M35" s="215">
        <v>500.33531569100001</v>
      </c>
      <c r="N35" s="215">
        <v>981.647399307</v>
      </c>
      <c r="O35" s="216">
        <f t="shared" si="3"/>
        <v>7746.3120777934992</v>
      </c>
    </row>
    <row r="36" spans="2:15" x14ac:dyDescent="0.25">
      <c r="B36" s="217" t="s">
        <v>317</v>
      </c>
      <c r="C36" s="215">
        <v>0.27550720000000001</v>
      </c>
      <c r="D36" s="215">
        <v>0.32887830000000001</v>
      </c>
      <c r="E36" s="215">
        <v>0.19722629999999999</v>
      </c>
      <c r="F36" s="215">
        <v>12.3674</v>
      </c>
      <c r="G36" s="215">
        <v>7.0053807999999993</v>
      </c>
      <c r="H36" s="215">
        <v>1.2</v>
      </c>
      <c r="I36" s="215">
        <v>0</v>
      </c>
      <c r="J36" s="215">
        <v>0</v>
      </c>
      <c r="K36" s="215">
        <v>0</v>
      </c>
      <c r="L36" s="215">
        <v>6.2534999999999998</v>
      </c>
      <c r="M36" s="215">
        <v>6.2207000000000008</v>
      </c>
      <c r="N36" s="215">
        <v>0</v>
      </c>
      <c r="O36" s="216">
        <f t="shared" si="3"/>
        <v>33.848592599999996</v>
      </c>
    </row>
    <row r="37" spans="2:15" x14ac:dyDescent="0.25">
      <c r="B37" s="217" t="s">
        <v>328</v>
      </c>
      <c r="C37" s="215">
        <v>9.9365498519999989</v>
      </c>
      <c r="D37" s="215">
        <v>13.145486383999998</v>
      </c>
      <c r="E37" s="215">
        <v>0</v>
      </c>
      <c r="F37" s="215">
        <v>0</v>
      </c>
      <c r="G37" s="215">
        <v>0</v>
      </c>
      <c r="H37" s="215">
        <v>0</v>
      </c>
      <c r="I37" s="215">
        <v>0</v>
      </c>
      <c r="J37" s="215">
        <v>0</v>
      </c>
      <c r="K37" s="215">
        <v>0</v>
      </c>
      <c r="L37" s="215">
        <v>0</v>
      </c>
      <c r="M37" s="215">
        <v>0</v>
      </c>
      <c r="N37" s="215">
        <v>0</v>
      </c>
      <c r="O37" s="216">
        <f t="shared" si="3"/>
        <v>23.082036235999997</v>
      </c>
    </row>
    <row r="38" spans="2:15" x14ac:dyDescent="0.25">
      <c r="B38" s="217" t="s">
        <v>329</v>
      </c>
      <c r="C38" s="215">
        <v>735.63736143200003</v>
      </c>
      <c r="D38" s="215">
        <v>1853.6689023050001</v>
      </c>
      <c r="E38" s="215">
        <v>1907.4815477820002</v>
      </c>
      <c r="F38" s="215">
        <v>1746.080779698</v>
      </c>
      <c r="G38" s="215">
        <v>2348.9995390730001</v>
      </c>
      <c r="H38" s="215">
        <v>2531.6186090216002</v>
      </c>
      <c r="I38" s="215">
        <v>2767.4869389224</v>
      </c>
      <c r="J38" s="215">
        <v>1854.7056491420999</v>
      </c>
      <c r="K38" s="215">
        <v>2611.0671946550001</v>
      </c>
      <c r="L38" s="215">
        <v>1359.5470337129998</v>
      </c>
      <c r="M38" s="215">
        <v>1486.3426641620001</v>
      </c>
      <c r="N38" s="215">
        <v>1625.6530695713607</v>
      </c>
      <c r="O38" s="216">
        <f t="shared" si="3"/>
        <v>22828.289289477456</v>
      </c>
    </row>
    <row r="39" spans="2:15" ht="15.75" x14ac:dyDescent="0.25">
      <c r="B39" s="219" t="s">
        <v>330</v>
      </c>
      <c r="C39" s="220">
        <f t="shared" ref="C39:O39" si="4">SUM(C27:C38)</f>
        <v>27385.791881031797</v>
      </c>
      <c r="D39" s="220">
        <f t="shared" si="4"/>
        <v>29351.797786702591</v>
      </c>
      <c r="E39" s="220">
        <f t="shared" si="4"/>
        <v>28300.200961506474</v>
      </c>
      <c r="F39" s="220">
        <f t="shared" si="4"/>
        <v>33610.087759732967</v>
      </c>
      <c r="G39" s="220">
        <f t="shared" si="4"/>
        <v>40790.807983240549</v>
      </c>
      <c r="H39" s="220">
        <f t="shared" si="4"/>
        <v>35262.454992469611</v>
      </c>
      <c r="I39" s="220">
        <f t="shared" si="4"/>
        <v>30100.196325499594</v>
      </c>
      <c r="J39" s="220">
        <f t="shared" si="4"/>
        <v>35698.447912624055</v>
      </c>
      <c r="K39" s="220">
        <f t="shared" si="4"/>
        <v>35336.834141320855</v>
      </c>
      <c r="L39" s="220">
        <f t="shared" si="4"/>
        <v>28708.92725608611</v>
      </c>
      <c r="M39" s="220">
        <f t="shared" si="4"/>
        <v>34033.506961053288</v>
      </c>
      <c r="N39" s="220">
        <f t="shared" si="4"/>
        <v>35574.231211178449</v>
      </c>
      <c r="O39" s="220">
        <f t="shared" si="4"/>
        <v>394153.2851724464</v>
      </c>
    </row>
    <row r="40" spans="2:15" ht="15.75" x14ac:dyDescent="0.25">
      <c r="B40" s="219" t="s">
        <v>331</v>
      </c>
      <c r="C40" s="220">
        <f t="shared" ref="C40:O40" si="5">+C25-C39</f>
        <v>74064.862167906598</v>
      </c>
      <c r="D40" s="220">
        <f t="shared" si="5"/>
        <v>74021.43089348654</v>
      </c>
      <c r="E40" s="220">
        <f t="shared" si="5"/>
        <v>68054.235472655477</v>
      </c>
      <c r="F40" s="220">
        <f t="shared" si="5"/>
        <v>64671.601413446362</v>
      </c>
      <c r="G40" s="220">
        <f t="shared" si="5"/>
        <v>65784.609062967953</v>
      </c>
      <c r="H40" s="220">
        <f t="shared" si="5"/>
        <v>72203.299713431305</v>
      </c>
      <c r="I40" s="220">
        <f t="shared" si="5"/>
        <v>88784.554121065536</v>
      </c>
      <c r="J40" s="220">
        <f t="shared" si="5"/>
        <v>77524.38457933726</v>
      </c>
      <c r="K40" s="220">
        <f t="shared" si="5"/>
        <v>76279.540268420693</v>
      </c>
      <c r="L40" s="220">
        <f t="shared" si="5"/>
        <v>88169.178163860255</v>
      </c>
      <c r="M40" s="220">
        <f t="shared" si="5"/>
        <v>67553.164563250204</v>
      </c>
      <c r="N40" s="220">
        <f t="shared" si="5"/>
        <v>80239.000483563083</v>
      </c>
      <c r="O40" s="220">
        <f t="shared" si="5"/>
        <v>897349.86090339138</v>
      </c>
    </row>
    <row r="45" spans="2:15" ht="15.75" thickBot="1" x14ac:dyDescent="0.3"/>
    <row r="46" spans="2:15" ht="19.5" thickBot="1" x14ac:dyDescent="0.35">
      <c r="B46" s="207" t="s">
        <v>290</v>
      </c>
      <c r="C46" s="195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</row>
    <row r="47" spans="2:15" x14ac:dyDescent="0.25">
      <c r="B47" s="264" t="s">
        <v>291</v>
      </c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</row>
    <row r="48" spans="2:15" ht="18.75" x14ac:dyDescent="0.25">
      <c r="B48" s="265" t="s">
        <v>292</v>
      </c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</row>
    <row r="49" spans="2:15" ht="18.75" x14ac:dyDescent="0.25">
      <c r="B49" s="197" t="s">
        <v>293</v>
      </c>
      <c r="C49" s="198" t="s">
        <v>294</v>
      </c>
      <c r="D49" s="198" t="s">
        <v>295</v>
      </c>
      <c r="E49" s="198" t="s">
        <v>296</v>
      </c>
      <c r="F49" s="198" t="s">
        <v>297</v>
      </c>
      <c r="G49" s="198" t="s">
        <v>298</v>
      </c>
      <c r="H49" s="198" t="s">
        <v>299</v>
      </c>
      <c r="I49" s="198" t="s">
        <v>300</v>
      </c>
      <c r="J49" s="198" t="s">
        <v>301</v>
      </c>
      <c r="K49" s="198" t="s">
        <v>302</v>
      </c>
      <c r="L49" s="198" t="s">
        <v>303</v>
      </c>
      <c r="M49" s="198" t="s">
        <v>304</v>
      </c>
      <c r="N49" s="198" t="s">
        <v>305</v>
      </c>
      <c r="O49" s="198" t="s">
        <v>104</v>
      </c>
    </row>
    <row r="50" spans="2:15" ht="15.75" x14ac:dyDescent="0.25">
      <c r="B50" s="214" t="s">
        <v>306</v>
      </c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</row>
    <row r="51" spans="2:15" ht="15.75" x14ac:dyDescent="0.25">
      <c r="B51" s="214" t="s">
        <v>307</v>
      </c>
      <c r="C51" s="200">
        <v>89110.692374873179</v>
      </c>
      <c r="D51" s="200">
        <v>87422.236418291985</v>
      </c>
      <c r="E51" s="200">
        <v>82585.737886446586</v>
      </c>
      <c r="F51" s="200">
        <v>85313.440252868793</v>
      </c>
      <c r="G51" s="200">
        <v>90474.40213668361</v>
      </c>
      <c r="H51" s="200">
        <v>90511.649591366731</v>
      </c>
      <c r="I51" s="200">
        <v>98750.371797356958</v>
      </c>
      <c r="J51" s="200">
        <v>95369.31670117547</v>
      </c>
      <c r="K51" s="200">
        <v>94758.833036083728</v>
      </c>
      <c r="L51" s="200">
        <v>101436.00014400476</v>
      </c>
      <c r="M51" s="200">
        <v>84496.994328354049</v>
      </c>
      <c r="N51" s="200">
        <v>100359.03501725396</v>
      </c>
      <c r="O51" s="201">
        <f>SUM(C51:N51)</f>
        <v>1100588.7096847601</v>
      </c>
    </row>
    <row r="52" spans="2:15" ht="15.75" x14ac:dyDescent="0.25">
      <c r="B52" s="214" t="s">
        <v>308</v>
      </c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1"/>
    </row>
    <row r="53" spans="2:15" x14ac:dyDescent="0.25">
      <c r="B53" s="202" t="s">
        <v>309</v>
      </c>
      <c r="C53" s="200">
        <v>4871.5073426235003</v>
      </c>
      <c r="D53" s="200">
        <v>6774.1104015226001</v>
      </c>
      <c r="E53" s="200">
        <v>5092.6810064477995</v>
      </c>
      <c r="F53" s="200">
        <v>4656.2439867210996</v>
      </c>
      <c r="G53" s="200">
        <v>6081.1942952756008</v>
      </c>
      <c r="H53" s="200">
        <v>7365.978903878</v>
      </c>
      <c r="I53" s="200">
        <v>9655.0836612864005</v>
      </c>
      <c r="J53" s="200">
        <v>8835.5401819321996</v>
      </c>
      <c r="K53" s="200">
        <v>8051.0634352610996</v>
      </c>
      <c r="L53" s="200">
        <v>8365.8748448225997</v>
      </c>
      <c r="M53" s="200">
        <v>9153.5374162127009</v>
      </c>
      <c r="N53" s="200">
        <v>8241.3075735322</v>
      </c>
      <c r="O53" s="201">
        <f t="shared" ref="O53:O63" si="6">SUM(C53:N53)</f>
        <v>87144.123049515809</v>
      </c>
    </row>
    <row r="54" spans="2:15" x14ac:dyDescent="0.25">
      <c r="B54" s="203" t="s">
        <v>310</v>
      </c>
      <c r="C54" s="200">
        <v>0.15835949999999999</v>
      </c>
      <c r="D54" s="200">
        <v>0.24027490000000001</v>
      </c>
      <c r="E54" s="200">
        <v>979.56185334630004</v>
      </c>
      <c r="F54" s="200">
        <v>0</v>
      </c>
      <c r="G54" s="200">
        <v>1216.8314762004002</v>
      </c>
      <c r="H54" s="200">
        <v>1256.8283751792001</v>
      </c>
      <c r="I54" s="200">
        <v>1515.9451618532</v>
      </c>
      <c r="J54" s="200">
        <v>524.27633790000004</v>
      </c>
      <c r="K54" s="200">
        <v>0</v>
      </c>
      <c r="L54" s="200">
        <v>0</v>
      </c>
      <c r="M54" s="200">
        <v>5.3502099999999997E-2</v>
      </c>
      <c r="N54" s="200">
        <v>0.25175150000000002</v>
      </c>
      <c r="O54" s="201">
        <f t="shared" si="6"/>
        <v>5494.1470924790992</v>
      </c>
    </row>
    <row r="55" spans="2:15" x14ac:dyDescent="0.25">
      <c r="B55" s="202" t="s">
        <v>311</v>
      </c>
      <c r="C55" s="200">
        <v>314.18101910000001</v>
      </c>
      <c r="D55" s="200">
        <v>328.0866674653642</v>
      </c>
      <c r="E55" s="200">
        <v>872.9507285839079</v>
      </c>
      <c r="F55" s="200">
        <v>308.254313482513</v>
      </c>
      <c r="G55" s="200">
        <v>589.84960350000006</v>
      </c>
      <c r="H55" s="200">
        <v>893.08025212780922</v>
      </c>
      <c r="I55" s="200">
        <v>1420.6216784738754</v>
      </c>
      <c r="J55" s="200">
        <v>632.23722976742056</v>
      </c>
      <c r="K55" s="200">
        <v>1119.6272750190922</v>
      </c>
      <c r="L55" s="200">
        <v>313.02945950000003</v>
      </c>
      <c r="M55" s="200">
        <v>9.7971567000000004</v>
      </c>
      <c r="N55" s="200">
        <v>9.5032003000000014</v>
      </c>
      <c r="O55" s="201">
        <f t="shared" si="6"/>
        <v>6811.2185840199836</v>
      </c>
    </row>
    <row r="56" spans="2:15" x14ac:dyDescent="0.25">
      <c r="B56" s="202" t="s">
        <v>312</v>
      </c>
      <c r="C56" s="200">
        <v>0</v>
      </c>
      <c r="D56" s="200">
        <v>0</v>
      </c>
      <c r="E56" s="200">
        <v>0</v>
      </c>
      <c r="F56" s="200">
        <v>0</v>
      </c>
      <c r="G56" s="200">
        <v>2.5903200000000001E-2</v>
      </c>
      <c r="H56" s="200">
        <v>0</v>
      </c>
      <c r="I56" s="200">
        <v>0</v>
      </c>
      <c r="J56" s="200">
        <v>0</v>
      </c>
      <c r="K56" s="200">
        <v>0</v>
      </c>
      <c r="L56" s="200">
        <v>0</v>
      </c>
      <c r="M56" s="200">
        <v>0</v>
      </c>
      <c r="N56" s="200">
        <v>0</v>
      </c>
      <c r="O56" s="201">
        <f t="shared" si="6"/>
        <v>2.5903200000000001E-2</v>
      </c>
    </row>
    <row r="57" spans="2:15" x14ac:dyDescent="0.25">
      <c r="B57" s="203" t="s">
        <v>313</v>
      </c>
      <c r="C57" s="200">
        <v>0</v>
      </c>
      <c r="D57" s="200">
        <v>0</v>
      </c>
      <c r="E57" s="200">
        <v>0</v>
      </c>
      <c r="F57" s="200">
        <v>0</v>
      </c>
      <c r="G57" s="200">
        <v>0</v>
      </c>
      <c r="H57" s="200">
        <v>0</v>
      </c>
      <c r="I57" s="200">
        <v>0</v>
      </c>
      <c r="J57" s="200">
        <v>0</v>
      </c>
      <c r="K57" s="200">
        <v>0</v>
      </c>
      <c r="L57" s="200">
        <v>0</v>
      </c>
      <c r="M57" s="200">
        <v>0</v>
      </c>
      <c r="N57" s="200">
        <v>0</v>
      </c>
      <c r="O57" s="201">
        <f t="shared" si="6"/>
        <v>0</v>
      </c>
    </row>
    <row r="58" spans="2:15" x14ac:dyDescent="0.25">
      <c r="B58" s="202" t="s">
        <v>314</v>
      </c>
      <c r="C58" s="200">
        <v>16.787954900000003</v>
      </c>
      <c r="D58" s="200">
        <v>12.9058855</v>
      </c>
      <c r="E58" s="200">
        <v>4.1291321999999999</v>
      </c>
      <c r="F58" s="200">
        <v>7.4027840999999999</v>
      </c>
      <c r="G58" s="200">
        <v>33.618474900000002</v>
      </c>
      <c r="H58" s="200">
        <v>40.896521000000007</v>
      </c>
      <c r="I58" s="200">
        <v>29.2677838</v>
      </c>
      <c r="J58" s="200">
        <v>11.7419125</v>
      </c>
      <c r="K58" s="200">
        <v>22.415136699999998</v>
      </c>
      <c r="L58" s="200">
        <v>15.416167900000001</v>
      </c>
      <c r="M58" s="200">
        <v>87.659050100000002</v>
      </c>
      <c r="N58" s="200">
        <v>32.316515499999994</v>
      </c>
      <c r="O58" s="201">
        <f t="shared" si="6"/>
        <v>314.55731910000003</v>
      </c>
    </row>
    <row r="59" spans="2:15" x14ac:dyDescent="0.25">
      <c r="B59" s="202" t="s">
        <v>315</v>
      </c>
      <c r="C59" s="200">
        <v>1341.6351694</v>
      </c>
      <c r="D59" s="200">
        <v>1752.2227158254007</v>
      </c>
      <c r="E59" s="200">
        <v>1415.1051791169</v>
      </c>
      <c r="F59" s="200">
        <v>2124.3172310512</v>
      </c>
      <c r="G59" s="200">
        <v>1188.8283773000001</v>
      </c>
      <c r="H59" s="200">
        <v>1504.9079456000006</v>
      </c>
      <c r="I59" s="200">
        <v>1501.2236476999999</v>
      </c>
      <c r="J59" s="200">
        <v>1875.3336007999999</v>
      </c>
      <c r="K59" s="200">
        <v>2035.9045761999996</v>
      </c>
      <c r="L59" s="200">
        <v>1489.9120724000002</v>
      </c>
      <c r="M59" s="200">
        <v>1576.9563118999999</v>
      </c>
      <c r="N59" s="200">
        <v>1239.1436002000005</v>
      </c>
      <c r="O59" s="201">
        <f t="shared" si="6"/>
        <v>19045.490427493503</v>
      </c>
    </row>
    <row r="60" spans="2:15" x14ac:dyDescent="0.25">
      <c r="B60" s="202" t="s">
        <v>316</v>
      </c>
      <c r="C60" s="200">
        <v>2256.1195664417146</v>
      </c>
      <c r="D60" s="200">
        <v>2331.4778699413582</v>
      </c>
      <c r="E60" s="200">
        <v>2330.648590300435</v>
      </c>
      <c r="F60" s="200">
        <v>2394.0693252317501</v>
      </c>
      <c r="G60" s="200">
        <v>2995.7638413934451</v>
      </c>
      <c r="H60" s="200">
        <v>3505.1173782491842</v>
      </c>
      <c r="I60" s="200">
        <v>3223.3164024946955</v>
      </c>
      <c r="J60" s="200">
        <v>3496.4560686862092</v>
      </c>
      <c r="K60" s="200">
        <v>2642.2472749776225</v>
      </c>
      <c r="L60" s="200">
        <v>2709.2959331425</v>
      </c>
      <c r="M60" s="200">
        <v>3142.8315190157496</v>
      </c>
      <c r="N60" s="200">
        <v>2641.9120576945079</v>
      </c>
      <c r="O60" s="201">
        <f t="shared" si="6"/>
        <v>33669.255827569177</v>
      </c>
    </row>
    <row r="61" spans="2:15" x14ac:dyDescent="0.25">
      <c r="B61" s="202" t="s">
        <v>317</v>
      </c>
      <c r="C61" s="200">
        <v>1254.2943135999999</v>
      </c>
      <c r="D61" s="200">
        <v>1271.0721713</v>
      </c>
      <c r="E61" s="200">
        <v>816.2411522000001</v>
      </c>
      <c r="F61" s="200">
        <v>754.97285310000007</v>
      </c>
      <c r="G61" s="200">
        <v>939.23046009999996</v>
      </c>
      <c r="H61" s="200">
        <v>736.09487849999994</v>
      </c>
      <c r="I61" s="200">
        <v>949.37343670000007</v>
      </c>
      <c r="J61" s="200">
        <v>780.42391550000002</v>
      </c>
      <c r="K61" s="200">
        <v>780.75261309999996</v>
      </c>
      <c r="L61" s="200">
        <v>753.02781040000002</v>
      </c>
      <c r="M61" s="200">
        <v>769.0363145</v>
      </c>
      <c r="N61" s="200">
        <v>1033.8796426000001</v>
      </c>
      <c r="O61" s="201">
        <f t="shared" si="6"/>
        <v>10838.399561599999</v>
      </c>
    </row>
    <row r="62" spans="2:15" x14ac:dyDescent="0.25">
      <c r="B62" s="202" t="s">
        <v>318</v>
      </c>
      <c r="C62" s="200">
        <v>1125.8523439999999</v>
      </c>
      <c r="D62" s="200">
        <v>1665.7361587</v>
      </c>
      <c r="E62" s="200">
        <v>970.4354922</v>
      </c>
      <c r="F62" s="200">
        <v>1122.6024600000001</v>
      </c>
      <c r="G62" s="200">
        <v>1378.9852816999999</v>
      </c>
      <c r="H62" s="200">
        <v>946.69997420000004</v>
      </c>
      <c r="I62" s="200">
        <v>1060.9814322</v>
      </c>
      <c r="J62" s="200">
        <v>779.4162328000001</v>
      </c>
      <c r="K62" s="200">
        <v>1248.543193</v>
      </c>
      <c r="L62" s="200">
        <v>865.62167209999996</v>
      </c>
      <c r="M62" s="200">
        <v>1599.4339852000001</v>
      </c>
      <c r="N62" s="200">
        <v>1545.2851410000001</v>
      </c>
      <c r="O62" s="201">
        <f t="shared" si="6"/>
        <v>14309.593367099998</v>
      </c>
    </row>
    <row r="63" spans="2:15" x14ac:dyDescent="0.25">
      <c r="B63" s="202" t="s">
        <v>319</v>
      </c>
      <c r="C63" s="200">
        <v>1159.4256045000002</v>
      </c>
      <c r="D63" s="200">
        <v>1815.1401167424222</v>
      </c>
      <c r="E63" s="200">
        <v>1286.94541332002</v>
      </c>
      <c r="F63" s="200">
        <v>1600.3859666239669</v>
      </c>
      <c r="G63" s="200">
        <v>1676.6871959554489</v>
      </c>
      <c r="H63" s="200">
        <v>704.50088579999999</v>
      </c>
      <c r="I63" s="200">
        <v>778.56544469999994</v>
      </c>
      <c r="J63" s="200">
        <v>918.09031090000008</v>
      </c>
      <c r="K63" s="200">
        <v>956.98786940000014</v>
      </c>
      <c r="L63" s="200">
        <v>929.92731567650014</v>
      </c>
      <c r="M63" s="200">
        <v>750.37194022100005</v>
      </c>
      <c r="N63" s="200">
        <v>710.59719516087068</v>
      </c>
      <c r="O63" s="201">
        <f t="shared" si="6"/>
        <v>13287.625259000228</v>
      </c>
    </row>
    <row r="64" spans="2:15" ht="15.75" x14ac:dyDescent="0.25">
      <c r="B64" s="219" t="s">
        <v>320</v>
      </c>
      <c r="C64" s="204">
        <f t="shared" ref="C64:O64" si="7">SUM(C53:C63)</f>
        <v>12339.961674065213</v>
      </c>
      <c r="D64" s="204">
        <f t="shared" si="7"/>
        <v>15950.992261897147</v>
      </c>
      <c r="E64" s="204">
        <f t="shared" si="7"/>
        <v>13768.698547715363</v>
      </c>
      <c r="F64" s="204">
        <f t="shared" si="7"/>
        <v>12968.248920310529</v>
      </c>
      <c r="G64" s="204">
        <f t="shared" si="7"/>
        <v>16101.014909524894</v>
      </c>
      <c r="H64" s="204">
        <f t="shared" si="7"/>
        <v>16954.105114534195</v>
      </c>
      <c r="I64" s="204">
        <f t="shared" si="7"/>
        <v>20134.378649208171</v>
      </c>
      <c r="J64" s="204">
        <f t="shared" si="7"/>
        <v>17853.51579078583</v>
      </c>
      <c r="K64" s="204">
        <f t="shared" si="7"/>
        <v>16857.541373657816</v>
      </c>
      <c r="L64" s="204">
        <f t="shared" si="7"/>
        <v>15442.1052759416</v>
      </c>
      <c r="M64" s="204">
        <f t="shared" si="7"/>
        <v>17089.677195949447</v>
      </c>
      <c r="N64" s="204">
        <f t="shared" si="7"/>
        <v>15454.19667748758</v>
      </c>
      <c r="O64" s="204">
        <f t="shared" si="7"/>
        <v>190914.43639107779</v>
      </c>
    </row>
    <row r="65" spans="2:15" ht="15.75" x14ac:dyDescent="0.25">
      <c r="B65" s="219" t="s">
        <v>321</v>
      </c>
      <c r="C65" s="204">
        <f>+C64+C51</f>
        <v>101450.65404893839</v>
      </c>
      <c r="D65" s="204">
        <f>+D64+D51</f>
        <v>103373.22868018913</v>
      </c>
      <c r="E65" s="204">
        <f>+E64+E51</f>
        <v>96354.436434161951</v>
      </c>
      <c r="F65" s="204">
        <f>+F64+F51</f>
        <v>98281.689173179329</v>
      </c>
      <c r="G65" s="204">
        <f>+G64+G51</f>
        <v>106575.4170462085</v>
      </c>
      <c r="H65" s="204">
        <f t="shared" ref="H65:O65" si="8">+H51+H64</f>
        <v>107465.75470590092</v>
      </c>
      <c r="I65" s="204">
        <f t="shared" si="8"/>
        <v>118884.75044656513</v>
      </c>
      <c r="J65" s="204">
        <f t="shared" si="8"/>
        <v>113222.83249196131</v>
      </c>
      <c r="K65" s="204">
        <f t="shared" si="8"/>
        <v>111616.37440974155</v>
      </c>
      <c r="L65" s="204">
        <f t="shared" si="8"/>
        <v>116878.10541994637</v>
      </c>
      <c r="M65" s="204">
        <f t="shared" si="8"/>
        <v>101586.6715243035</v>
      </c>
      <c r="N65" s="204">
        <f t="shared" si="8"/>
        <v>115813.23169474154</v>
      </c>
      <c r="O65" s="204">
        <f t="shared" si="8"/>
        <v>1291503.1460758378</v>
      </c>
    </row>
    <row r="66" spans="2:15" ht="15.75" x14ac:dyDescent="0.25">
      <c r="B66" s="223" t="s">
        <v>322</v>
      </c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1"/>
    </row>
    <row r="67" spans="2:15" x14ac:dyDescent="0.25">
      <c r="B67" s="205" t="s">
        <v>309</v>
      </c>
      <c r="C67" s="200">
        <v>291.91000000000003</v>
      </c>
      <c r="D67" s="200">
        <v>274.86973162199996</v>
      </c>
      <c r="E67" s="200">
        <v>237.5817002</v>
      </c>
      <c r="F67" s="200">
        <v>209.04999999999998</v>
      </c>
      <c r="G67" s="200">
        <v>212.30963979999999</v>
      </c>
      <c r="H67" s="200">
        <v>211.24</v>
      </c>
      <c r="I67" s="200">
        <v>266.16876809999997</v>
      </c>
      <c r="J67" s="200">
        <v>288.34000000000003</v>
      </c>
      <c r="K67" s="200">
        <v>299.28555799999998</v>
      </c>
      <c r="L67" s="200">
        <v>296.93741570000003</v>
      </c>
      <c r="M67" s="200">
        <v>300.44</v>
      </c>
      <c r="N67" s="200">
        <v>324.65000000000003</v>
      </c>
      <c r="O67" s="201">
        <f t="shared" ref="O67:O78" si="9">SUM(C67:N67)</f>
        <v>3212.7828134220003</v>
      </c>
    </row>
    <row r="68" spans="2:15" x14ac:dyDescent="0.25">
      <c r="B68" s="206" t="s">
        <v>323</v>
      </c>
      <c r="C68" s="200">
        <v>9178.5559811000003</v>
      </c>
      <c r="D68" s="200">
        <v>8015.9818911955945</v>
      </c>
      <c r="E68" s="200">
        <v>8040.3486030605227</v>
      </c>
      <c r="F68" s="200">
        <v>8767.8095976050026</v>
      </c>
      <c r="G68" s="200">
        <v>8977.0216717764652</v>
      </c>
      <c r="H68" s="200">
        <v>7732.8427882778096</v>
      </c>
      <c r="I68" s="200">
        <v>4537.1863078541301</v>
      </c>
      <c r="J68" s="200">
        <v>5871.8797679043682</v>
      </c>
      <c r="K68" s="200">
        <v>7497.4297176292148</v>
      </c>
      <c r="L68" s="200">
        <v>6370.5083394168523</v>
      </c>
      <c r="M68" s="200">
        <v>8648.9042793549033</v>
      </c>
      <c r="N68" s="200">
        <v>9236.69562491119</v>
      </c>
      <c r="O68" s="201">
        <f t="shared" si="9"/>
        <v>92875.164570086054</v>
      </c>
    </row>
    <row r="69" spans="2:15" x14ac:dyDescent="0.25">
      <c r="B69" s="205" t="s">
        <v>324</v>
      </c>
      <c r="C69" s="200">
        <v>1781.0434562549999</v>
      </c>
      <c r="D69" s="200">
        <v>2161.6759610639997</v>
      </c>
      <c r="E69" s="200">
        <v>2483.861464355</v>
      </c>
      <c r="F69" s="200">
        <v>2277.2341157848996</v>
      </c>
      <c r="G69" s="200">
        <v>2130.7901568387001</v>
      </c>
      <c r="H69" s="200">
        <v>1602.2532585919</v>
      </c>
      <c r="I69" s="200">
        <v>2423.4430028199999</v>
      </c>
      <c r="J69" s="200">
        <v>2883.1372182130003</v>
      </c>
      <c r="K69" s="200">
        <v>1533.5634041220001</v>
      </c>
      <c r="L69" s="200">
        <v>2359.2898681739998</v>
      </c>
      <c r="M69" s="200">
        <v>2371.1913102399999</v>
      </c>
      <c r="N69" s="200">
        <v>2848.1391069870001</v>
      </c>
      <c r="O69" s="201">
        <f t="shared" si="9"/>
        <v>26855.622323445503</v>
      </c>
    </row>
    <row r="70" spans="2:15" x14ac:dyDescent="0.25">
      <c r="B70" s="205" t="s">
        <v>325</v>
      </c>
      <c r="C70" s="200">
        <v>3938.2295757000002</v>
      </c>
      <c r="D70" s="200">
        <v>3865.5426142369997</v>
      </c>
      <c r="E70" s="200">
        <v>4123.344741649672</v>
      </c>
      <c r="F70" s="200">
        <v>5068.7702687539995</v>
      </c>
      <c r="G70" s="200">
        <v>6868.1153362249988</v>
      </c>
      <c r="H70" s="200">
        <v>4034.9748977019999</v>
      </c>
      <c r="I70" s="200">
        <v>4059.8334502009998</v>
      </c>
      <c r="J70" s="200">
        <v>5343.4075663519998</v>
      </c>
      <c r="K70" s="200">
        <v>5185.3084684779997</v>
      </c>
      <c r="L70" s="200">
        <v>4816.7752584249993</v>
      </c>
      <c r="M70" s="200">
        <v>5413.2556422679991</v>
      </c>
      <c r="N70" s="200">
        <v>5243.9222066109996</v>
      </c>
      <c r="O70" s="201">
        <f t="shared" si="9"/>
        <v>57961.480026602665</v>
      </c>
    </row>
    <row r="71" spans="2:15" x14ac:dyDescent="0.25">
      <c r="B71" s="203" t="s">
        <v>313</v>
      </c>
      <c r="C71" s="200">
        <v>9.9</v>
      </c>
      <c r="D71" s="200">
        <v>9.1855463999999998</v>
      </c>
      <c r="E71" s="200">
        <v>8.8818616000000006</v>
      </c>
      <c r="F71" s="200">
        <v>6.7700000000000005</v>
      </c>
      <c r="G71" s="200">
        <v>3.7493417999999998</v>
      </c>
      <c r="H71" s="200">
        <v>4.51</v>
      </c>
      <c r="I71" s="200">
        <v>5.8262266</v>
      </c>
      <c r="J71" s="200">
        <v>7.79</v>
      </c>
      <c r="K71" s="200">
        <v>6.3265414</v>
      </c>
      <c r="L71" s="200">
        <v>7.1211606000000005</v>
      </c>
      <c r="M71" s="200">
        <v>5.22</v>
      </c>
      <c r="N71" s="200">
        <v>7.07</v>
      </c>
      <c r="O71" s="201">
        <f t="shared" si="9"/>
        <v>82.350678399999993</v>
      </c>
    </row>
    <row r="72" spans="2:15" x14ac:dyDescent="0.25">
      <c r="B72" s="202" t="s">
        <v>314</v>
      </c>
      <c r="C72" s="200">
        <v>11342.929382274999</v>
      </c>
      <c r="D72" s="200">
        <v>12882.903185122001</v>
      </c>
      <c r="E72" s="200">
        <v>11037.02957534788</v>
      </c>
      <c r="F72" s="200">
        <v>14998.164232103067</v>
      </c>
      <c r="G72" s="200">
        <v>19146.51398310468</v>
      </c>
      <c r="H72" s="200">
        <v>18226.411819659599</v>
      </c>
      <c r="I72" s="200">
        <v>15506.317134638759</v>
      </c>
      <c r="J72" s="200">
        <v>18672.068557080478</v>
      </c>
      <c r="K72" s="200">
        <v>17407.92377854844</v>
      </c>
      <c r="L72" s="200">
        <v>12489.133697961961</v>
      </c>
      <c r="M72" s="200">
        <v>15291.376937561285</v>
      </c>
      <c r="N72" s="200">
        <v>15279.623175316399</v>
      </c>
      <c r="O72" s="201">
        <f t="shared" si="9"/>
        <v>182280.39545871955</v>
      </c>
    </row>
    <row r="73" spans="2:15" x14ac:dyDescent="0.25">
      <c r="B73" s="202" t="s">
        <v>326</v>
      </c>
      <c r="C73" s="200">
        <v>0.39</v>
      </c>
      <c r="D73" s="200">
        <v>0</v>
      </c>
      <c r="E73" s="200">
        <v>0</v>
      </c>
      <c r="F73" s="200">
        <v>0</v>
      </c>
      <c r="G73" s="200">
        <v>0</v>
      </c>
      <c r="H73" s="200">
        <v>0</v>
      </c>
      <c r="I73" s="200">
        <v>0</v>
      </c>
      <c r="J73" s="200">
        <v>0</v>
      </c>
      <c r="K73" s="200">
        <v>0</v>
      </c>
      <c r="L73" s="200">
        <v>0</v>
      </c>
      <c r="M73" s="200">
        <v>0</v>
      </c>
      <c r="N73" s="200">
        <v>0</v>
      </c>
      <c r="O73" s="201">
        <f t="shared" si="9"/>
        <v>0.39</v>
      </c>
    </row>
    <row r="74" spans="2:15" x14ac:dyDescent="0.25">
      <c r="B74" s="202" t="s">
        <v>327</v>
      </c>
      <c r="C74" s="200">
        <v>0.48464791779999999</v>
      </c>
      <c r="D74" s="200">
        <v>0.199200768</v>
      </c>
      <c r="E74" s="200">
        <v>4.5051391217000001</v>
      </c>
      <c r="F74" s="200">
        <v>1.3307801325999999</v>
      </c>
      <c r="G74" s="200">
        <v>14.371580117000001</v>
      </c>
      <c r="H74" s="200">
        <v>16.820390136999997</v>
      </c>
      <c r="I74" s="200">
        <v>9.6793304392999993</v>
      </c>
      <c r="J74" s="200">
        <v>10.828093881099999</v>
      </c>
      <c r="K74" s="200">
        <v>78.5406323622</v>
      </c>
      <c r="L74" s="200">
        <v>79.756770536299996</v>
      </c>
      <c r="M74" s="200">
        <v>10.2201117761</v>
      </c>
      <c r="N74" s="200">
        <v>26.830628474500003</v>
      </c>
      <c r="O74" s="201">
        <f t="shared" si="9"/>
        <v>253.5673056636</v>
      </c>
    </row>
    <row r="75" spans="2:15" x14ac:dyDescent="0.25">
      <c r="B75" s="202" t="s">
        <v>316</v>
      </c>
      <c r="C75" s="200">
        <v>96.4994193</v>
      </c>
      <c r="D75" s="200">
        <v>274.29638930499999</v>
      </c>
      <c r="E75" s="200">
        <v>456.96910208969996</v>
      </c>
      <c r="F75" s="200">
        <v>522.51058565540006</v>
      </c>
      <c r="G75" s="200">
        <v>1081.9313537057001</v>
      </c>
      <c r="H75" s="200">
        <v>900.58322907969989</v>
      </c>
      <c r="I75" s="200">
        <v>524.25516592400004</v>
      </c>
      <c r="J75" s="200">
        <v>766.29106005099993</v>
      </c>
      <c r="K75" s="200">
        <v>717.38884612599998</v>
      </c>
      <c r="L75" s="200">
        <v>923.60421155899996</v>
      </c>
      <c r="M75" s="200">
        <v>500.33531569100001</v>
      </c>
      <c r="N75" s="200">
        <v>981.647399307</v>
      </c>
      <c r="O75" s="201">
        <f t="shared" si="9"/>
        <v>7746.3120777934992</v>
      </c>
    </row>
    <row r="76" spans="2:15" x14ac:dyDescent="0.25">
      <c r="B76" s="202" t="s">
        <v>317</v>
      </c>
      <c r="C76" s="200">
        <v>0.27550720000000001</v>
      </c>
      <c r="D76" s="200">
        <v>0.32887830000000001</v>
      </c>
      <c r="E76" s="200">
        <v>0.19722629999999999</v>
      </c>
      <c r="F76" s="200">
        <v>12.3674</v>
      </c>
      <c r="G76" s="200">
        <v>7.0053807999999993</v>
      </c>
      <c r="H76" s="200">
        <v>1.2</v>
      </c>
      <c r="I76" s="200">
        <v>0</v>
      </c>
      <c r="J76" s="200">
        <v>0</v>
      </c>
      <c r="K76" s="200">
        <v>0</v>
      </c>
      <c r="L76" s="200">
        <v>6.2534999999999998</v>
      </c>
      <c r="M76" s="200">
        <v>6.2207000000000008</v>
      </c>
      <c r="N76" s="200">
        <v>0</v>
      </c>
      <c r="O76" s="201">
        <f t="shared" si="9"/>
        <v>33.848592599999996</v>
      </c>
    </row>
    <row r="77" spans="2:15" x14ac:dyDescent="0.25">
      <c r="B77" s="202" t="s">
        <v>328</v>
      </c>
      <c r="C77" s="200">
        <v>9.9365498519999989</v>
      </c>
      <c r="D77" s="200">
        <v>13.145486383999998</v>
      </c>
      <c r="E77" s="200">
        <v>0</v>
      </c>
      <c r="F77" s="200">
        <v>0</v>
      </c>
      <c r="G77" s="200">
        <v>0</v>
      </c>
      <c r="H77" s="200">
        <v>0</v>
      </c>
      <c r="I77" s="200">
        <v>0</v>
      </c>
      <c r="J77" s="200">
        <v>0</v>
      </c>
      <c r="K77" s="200">
        <v>0</v>
      </c>
      <c r="L77" s="200">
        <v>0</v>
      </c>
      <c r="M77" s="200">
        <v>0</v>
      </c>
      <c r="N77" s="200">
        <v>0</v>
      </c>
      <c r="O77" s="201">
        <f t="shared" si="9"/>
        <v>23.082036235999997</v>
      </c>
    </row>
    <row r="78" spans="2:15" x14ac:dyDescent="0.25">
      <c r="B78" s="202" t="s">
        <v>329</v>
      </c>
      <c r="C78" s="200">
        <v>735.63736143200003</v>
      </c>
      <c r="D78" s="200">
        <v>1853.6689023050001</v>
      </c>
      <c r="E78" s="200">
        <v>1907.4815477820002</v>
      </c>
      <c r="F78" s="200">
        <v>1746.080779698</v>
      </c>
      <c r="G78" s="200">
        <v>2348.9995390730001</v>
      </c>
      <c r="H78" s="200">
        <v>2531.6186090216002</v>
      </c>
      <c r="I78" s="200">
        <v>2767.4869389224</v>
      </c>
      <c r="J78" s="200">
        <v>1854.7056491420999</v>
      </c>
      <c r="K78" s="200">
        <v>2611.0671946550001</v>
      </c>
      <c r="L78" s="200">
        <v>1359.5470337129998</v>
      </c>
      <c r="M78" s="200">
        <v>1486.3426641620001</v>
      </c>
      <c r="N78" s="200">
        <v>1625.6530695713607</v>
      </c>
      <c r="O78" s="201">
        <f t="shared" si="9"/>
        <v>22828.289289477456</v>
      </c>
    </row>
    <row r="79" spans="2:15" ht="15.75" x14ac:dyDescent="0.25">
      <c r="B79" s="219" t="s">
        <v>330</v>
      </c>
      <c r="C79" s="204">
        <f t="shared" ref="C79:O79" si="10">SUM(C67:C78)</f>
        <v>27385.791881031797</v>
      </c>
      <c r="D79" s="204">
        <f t="shared" si="10"/>
        <v>29351.797786702591</v>
      </c>
      <c r="E79" s="204">
        <f t="shared" si="10"/>
        <v>28300.200961506474</v>
      </c>
      <c r="F79" s="204">
        <f t="shared" si="10"/>
        <v>33610.087759732967</v>
      </c>
      <c r="G79" s="204">
        <f t="shared" si="10"/>
        <v>40790.807983240549</v>
      </c>
      <c r="H79" s="204">
        <f t="shared" si="10"/>
        <v>35262.454992469611</v>
      </c>
      <c r="I79" s="204">
        <f t="shared" si="10"/>
        <v>30100.196325499594</v>
      </c>
      <c r="J79" s="204">
        <f t="shared" si="10"/>
        <v>35698.447912624055</v>
      </c>
      <c r="K79" s="204">
        <f t="shared" si="10"/>
        <v>35336.834141320855</v>
      </c>
      <c r="L79" s="204">
        <f t="shared" si="10"/>
        <v>28708.92725608611</v>
      </c>
      <c r="M79" s="204">
        <f t="shared" si="10"/>
        <v>34033.506961053288</v>
      </c>
      <c r="N79" s="204">
        <f t="shared" si="10"/>
        <v>35574.231211178449</v>
      </c>
      <c r="O79" s="204">
        <f t="shared" si="10"/>
        <v>394153.2851724464</v>
      </c>
    </row>
    <row r="80" spans="2:15" ht="15.75" x14ac:dyDescent="0.25">
      <c r="B80" s="219" t="s">
        <v>331</v>
      </c>
      <c r="C80" s="204">
        <f t="shared" ref="C80:O80" si="11">+C65-C79</f>
        <v>74064.862167906598</v>
      </c>
      <c r="D80" s="204">
        <f t="shared" si="11"/>
        <v>74021.43089348654</v>
      </c>
      <c r="E80" s="204">
        <f t="shared" si="11"/>
        <v>68054.235472655477</v>
      </c>
      <c r="F80" s="204">
        <f t="shared" si="11"/>
        <v>64671.601413446362</v>
      </c>
      <c r="G80" s="204">
        <f t="shared" si="11"/>
        <v>65784.609062967953</v>
      </c>
      <c r="H80" s="204">
        <f t="shared" si="11"/>
        <v>72203.299713431305</v>
      </c>
      <c r="I80" s="204">
        <f t="shared" si="11"/>
        <v>88784.554121065536</v>
      </c>
      <c r="J80" s="204">
        <f t="shared" si="11"/>
        <v>77524.38457933726</v>
      </c>
      <c r="K80" s="204">
        <f t="shared" si="11"/>
        <v>76279.540268420693</v>
      </c>
      <c r="L80" s="204">
        <f t="shared" si="11"/>
        <v>88169.178163860255</v>
      </c>
      <c r="M80" s="204">
        <f t="shared" si="11"/>
        <v>67553.164563250204</v>
      </c>
      <c r="N80" s="204">
        <f t="shared" si="11"/>
        <v>80239.000483563083</v>
      </c>
      <c r="O80" s="204">
        <f t="shared" si="11"/>
        <v>897349.86090339138</v>
      </c>
    </row>
  </sheetData>
  <mergeCells count="14">
    <mergeCell ref="C2:I2"/>
    <mergeCell ref="C3:J3"/>
    <mergeCell ref="B47:O47"/>
    <mergeCell ref="B48:O48"/>
    <mergeCell ref="U25:V25"/>
    <mergeCell ref="U26:V26"/>
    <mergeCell ref="U24:Y24"/>
    <mergeCell ref="B7:O7"/>
    <mergeCell ref="B8:O8"/>
    <mergeCell ref="T8:V8"/>
    <mergeCell ref="W8:Y8"/>
    <mergeCell ref="Z8:AB8"/>
    <mergeCell ref="R7:AB7"/>
    <mergeCell ref="R8:S8"/>
  </mergeCells>
  <pageMargins left="0.7" right="0.7" top="0.75" bottom="0.75" header="0.3" footer="0.3"/>
  <pageSetup orientation="portrait" r:id="rId1"/>
  <ignoredErrors>
    <ignoredError sqref="R17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1AAF-8521-401F-AB20-838400CDD637}">
  <sheetPr>
    <tabColor theme="9" tint="0.79998168889431442"/>
  </sheetPr>
  <dimension ref="B3:D3"/>
  <sheetViews>
    <sheetView workbookViewId="0">
      <selection activeCell="H21" sqref="H21"/>
    </sheetView>
  </sheetViews>
  <sheetFormatPr defaultRowHeight="15" x14ac:dyDescent="0.25"/>
  <sheetData>
    <row r="3" spans="2:4" ht="15.75" x14ac:dyDescent="0.25">
      <c r="B3" s="1" t="s">
        <v>49</v>
      </c>
      <c r="C3" s="1"/>
      <c r="D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2C9C-AC65-487F-8189-6130FD2F1DE4}">
  <dimension ref="B2:U38"/>
  <sheetViews>
    <sheetView topLeftCell="A17" zoomScale="93" zoomScaleNormal="93" workbookViewId="0">
      <selection activeCell="C42" sqref="C42"/>
    </sheetView>
  </sheetViews>
  <sheetFormatPr defaultRowHeight="15" x14ac:dyDescent="0.25"/>
  <cols>
    <col min="3" max="3" width="21" customWidth="1"/>
    <col min="4" max="4" width="27.42578125" customWidth="1"/>
    <col min="5" max="5" width="18.5703125" customWidth="1"/>
  </cols>
  <sheetData>
    <row r="2" spans="2:21" ht="26.25" x14ac:dyDescent="0.4">
      <c r="C2" s="3" t="s">
        <v>54</v>
      </c>
    </row>
    <row r="3" spans="2:21" x14ac:dyDescent="0.25">
      <c r="B3" s="4">
        <v>1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5"/>
      <c r="O3" s="5"/>
      <c r="P3" s="5"/>
      <c r="Q3" s="5"/>
      <c r="R3" s="5"/>
      <c r="S3" s="5"/>
      <c r="T3" s="5"/>
      <c r="U3" s="6"/>
    </row>
    <row r="4" spans="2:21" ht="18.75" x14ac:dyDescent="0.3">
      <c r="B4" s="7"/>
      <c r="C4" s="8" t="s">
        <v>50</v>
      </c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9"/>
      <c r="Q4" s="9"/>
      <c r="R4" s="9"/>
      <c r="S4" s="9"/>
      <c r="T4" s="9"/>
      <c r="U4" s="10"/>
    </row>
    <row r="5" spans="2:21" x14ac:dyDescent="0.25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</row>
    <row r="6" spans="2:21" x14ac:dyDescent="0.25">
      <c r="B6" s="7"/>
      <c r="C6" s="9" t="s">
        <v>51</v>
      </c>
      <c r="D6" s="9" t="s">
        <v>52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</row>
    <row r="7" spans="2:21" x14ac:dyDescent="0.25">
      <c r="B7" s="11"/>
      <c r="C7" s="12" t="s">
        <v>53</v>
      </c>
      <c r="D7" s="12" t="s">
        <v>55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</row>
    <row r="11" spans="2:21" x14ac:dyDescent="0.25">
      <c r="B11" s="4">
        <v>2</v>
      </c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5"/>
      <c r="O11" s="5"/>
      <c r="P11" s="5"/>
      <c r="Q11" s="5"/>
      <c r="R11" s="5"/>
      <c r="S11" s="5"/>
      <c r="T11" s="5"/>
      <c r="U11" s="6"/>
    </row>
    <row r="12" spans="2:21" ht="18.75" x14ac:dyDescent="0.3">
      <c r="B12" s="7"/>
      <c r="C12" s="8" t="s">
        <v>112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10"/>
    </row>
    <row r="13" spans="2:21" x14ac:dyDescent="0.25"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</row>
    <row r="14" spans="2:21" x14ac:dyDescent="0.25">
      <c r="B14" s="7"/>
      <c r="C14" s="9" t="s">
        <v>51</v>
      </c>
      <c r="D14" s="9" t="s">
        <v>113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0"/>
    </row>
    <row r="15" spans="2:21" x14ac:dyDescent="0.25">
      <c r="B15" s="11"/>
      <c r="C15" s="12" t="s">
        <v>53</v>
      </c>
      <c r="D15" s="12" t="s">
        <v>114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/>
    </row>
    <row r="19" spans="2:21" x14ac:dyDescent="0.25">
      <c r="B19" s="4">
        <v>3</v>
      </c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5"/>
      <c r="O19" s="5"/>
      <c r="P19" s="5"/>
      <c r="Q19" s="5"/>
      <c r="R19" s="5"/>
      <c r="S19" s="5"/>
      <c r="T19" s="5"/>
      <c r="U19" s="6"/>
    </row>
    <row r="20" spans="2:21" ht="18.75" x14ac:dyDescent="0.3">
      <c r="B20" s="7"/>
      <c r="C20" s="8" t="s">
        <v>220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9"/>
      <c r="P20" s="9"/>
      <c r="Q20" s="9"/>
      <c r="R20" s="9"/>
      <c r="S20" s="9"/>
      <c r="T20" s="9"/>
      <c r="U20" s="10"/>
    </row>
    <row r="21" spans="2:21" x14ac:dyDescent="0.25"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</row>
    <row r="22" spans="2:21" x14ac:dyDescent="0.25">
      <c r="B22" s="7"/>
      <c r="C22" s="9" t="s">
        <v>51</v>
      </c>
      <c r="D22" s="9" t="s">
        <v>221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0"/>
    </row>
    <row r="23" spans="2:21" x14ac:dyDescent="0.25">
      <c r="B23" s="11"/>
      <c r="C23" s="12" t="s">
        <v>53</v>
      </c>
      <c r="D23" s="12" t="s">
        <v>222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3"/>
    </row>
    <row r="27" spans="2:21" x14ac:dyDescent="0.25">
      <c r="B27" s="4">
        <v>4</v>
      </c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5"/>
      <c r="O27" s="5"/>
      <c r="P27" s="5"/>
      <c r="Q27" s="5"/>
      <c r="R27" s="5"/>
      <c r="S27" s="5"/>
      <c r="T27" s="5"/>
      <c r="U27" s="6"/>
    </row>
    <row r="28" spans="2:21" ht="18.75" x14ac:dyDescent="0.3">
      <c r="B28" s="7"/>
      <c r="C28" s="8" t="s">
        <v>224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</row>
    <row r="29" spans="2:21" ht="18.75" x14ac:dyDescent="0.3">
      <c r="B29" s="7"/>
      <c r="C29" s="8" t="s">
        <v>223</v>
      </c>
      <c r="D29" s="8"/>
      <c r="E29" s="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</row>
    <row r="30" spans="2:21" ht="15.75" x14ac:dyDescent="0.25">
      <c r="B30" s="11"/>
      <c r="C30" s="12" t="s">
        <v>225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</row>
    <row r="34" spans="2:21" x14ac:dyDescent="0.25">
      <c r="B34" s="4">
        <v>5</v>
      </c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5"/>
      <c r="O34" s="5"/>
      <c r="P34" s="5"/>
      <c r="Q34" s="5"/>
      <c r="R34" s="5"/>
      <c r="S34" s="5"/>
      <c r="T34" s="5"/>
      <c r="U34" s="6"/>
    </row>
    <row r="35" spans="2:21" ht="18.75" x14ac:dyDescent="0.3">
      <c r="B35" s="7"/>
      <c r="C35" s="8" t="s">
        <v>351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  <c r="O35" s="9"/>
      <c r="P35" s="9"/>
      <c r="Q35" s="9"/>
      <c r="R35" s="9"/>
      <c r="S35" s="9"/>
      <c r="T35" s="9"/>
      <c r="U35" s="10"/>
    </row>
    <row r="36" spans="2:21" ht="18.75" x14ac:dyDescent="0.3">
      <c r="B36" s="7"/>
      <c r="C36" s="8" t="s">
        <v>352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</row>
    <row r="37" spans="2:21" x14ac:dyDescent="0.25">
      <c r="B37" s="7"/>
      <c r="C37" s="9" t="s">
        <v>51</v>
      </c>
      <c r="D37" s="9" t="s">
        <v>349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</row>
    <row r="38" spans="2:21" x14ac:dyDescent="0.25">
      <c r="B38" s="11"/>
      <c r="C38" s="12" t="s">
        <v>53</v>
      </c>
      <c r="D38" s="12" t="s">
        <v>350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</row>
  </sheetData>
  <mergeCells count="5">
    <mergeCell ref="C3:M3"/>
    <mergeCell ref="C11:M11"/>
    <mergeCell ref="C19:M19"/>
    <mergeCell ref="C27:M27"/>
    <mergeCell ref="C34:M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AD373"/>
  <sheetViews>
    <sheetView topLeftCell="W1" workbookViewId="0">
      <selection sqref="A1:AD274"/>
    </sheetView>
  </sheetViews>
  <sheetFormatPr defaultRowHeight="15" x14ac:dyDescent="0.25"/>
  <cols>
    <col min="4" max="4" width="21.5703125" customWidth="1"/>
    <col min="5" max="5" width="15.140625" customWidth="1"/>
    <col min="7" max="7" width="18.85546875" customWidth="1"/>
    <col min="8" max="8" width="14" customWidth="1"/>
    <col min="10" max="10" width="13.140625" customWidth="1"/>
    <col min="11" max="11" width="20.7109375" customWidth="1"/>
    <col min="12" max="12" width="24.7109375" customWidth="1"/>
    <col min="14" max="14" width="25" customWidth="1"/>
    <col min="15" max="15" width="34.7109375" customWidth="1"/>
    <col min="16" max="16" width="20.85546875" customWidth="1"/>
    <col min="17" max="17" width="28.140625" customWidth="1"/>
    <col min="18" max="18" width="10.5703125" customWidth="1"/>
    <col min="19" max="19" width="11.5703125" customWidth="1"/>
    <col min="20" max="20" width="22.85546875" customWidth="1"/>
    <col min="21" max="21" width="10.28515625" customWidth="1"/>
    <col min="22" max="22" width="15.140625" customWidth="1"/>
    <col min="23" max="23" width="29.7109375" customWidth="1"/>
    <col min="24" max="24" width="29.85546875" customWidth="1"/>
    <col min="25" max="25" width="29.42578125" customWidth="1"/>
    <col min="26" max="26" width="27.42578125" customWidth="1"/>
    <col min="27" max="27" width="11.85546875" customWidth="1"/>
    <col min="28" max="28" width="25.28515625" customWidth="1"/>
    <col min="29" max="29" width="15.85546875" customWidth="1"/>
    <col min="30" max="30" width="15.5703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idden="1" x14ac:dyDescent="0.2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hidden="1" x14ac:dyDescent="0.2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hidden="1" x14ac:dyDescent="0.2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hidden="1" x14ac:dyDescent="0.2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hidden="1" x14ac:dyDescent="0.2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hidden="1" x14ac:dyDescent="0.2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hidden="1" x14ac:dyDescent="0.2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hidden="1" x14ac:dyDescent="0.2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hidden="1" x14ac:dyDescent="0.2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hidden="1" x14ac:dyDescent="0.2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hidden="1" x14ac:dyDescent="0.2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hidden="1" x14ac:dyDescent="0.2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hidden="1" x14ac:dyDescent="0.2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hidden="1" x14ac:dyDescent="0.2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hidden="1" x14ac:dyDescent="0.2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hidden="1" x14ac:dyDescent="0.2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hidden="1" x14ac:dyDescent="0.2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hidden="1" x14ac:dyDescent="0.2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hidden="1" x14ac:dyDescent="0.2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hidden="1" x14ac:dyDescent="0.2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hidden="1" x14ac:dyDescent="0.2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hidden="1" x14ac:dyDescent="0.2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hidden="1" x14ac:dyDescent="0.2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hidden="1" x14ac:dyDescent="0.2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hidden="1" x14ac:dyDescent="0.2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hidden="1" x14ac:dyDescent="0.2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hidden="1" x14ac:dyDescent="0.2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hidden="1" x14ac:dyDescent="0.2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hidden="1" x14ac:dyDescent="0.2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hidden="1" x14ac:dyDescent="0.2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hidden="1" x14ac:dyDescent="0.2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hidden="1" x14ac:dyDescent="0.2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hidden="1" x14ac:dyDescent="0.2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hidden="1" x14ac:dyDescent="0.2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hidden="1" x14ac:dyDescent="0.2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hidden="1" x14ac:dyDescent="0.2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hidden="1" x14ac:dyDescent="0.2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hidden="1" x14ac:dyDescent="0.2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hidden="1" x14ac:dyDescent="0.2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hidden="1" x14ac:dyDescent="0.2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hidden="1" x14ac:dyDescent="0.2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hidden="1" x14ac:dyDescent="0.2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hidden="1" x14ac:dyDescent="0.2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hidden="1" x14ac:dyDescent="0.2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hidden="1" x14ac:dyDescent="0.2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hidden="1" x14ac:dyDescent="0.2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hidden="1" x14ac:dyDescent="0.2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hidden="1" x14ac:dyDescent="0.2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hidden="1" x14ac:dyDescent="0.2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hidden="1" x14ac:dyDescent="0.2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hidden="1" x14ac:dyDescent="0.2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hidden="1" x14ac:dyDescent="0.2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hidden="1" x14ac:dyDescent="0.2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hidden="1" x14ac:dyDescent="0.2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hidden="1" x14ac:dyDescent="0.2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hidden="1" x14ac:dyDescent="0.2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hidden="1" x14ac:dyDescent="0.2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hidden="1" x14ac:dyDescent="0.2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hidden="1" x14ac:dyDescent="0.2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hidden="1" x14ac:dyDescent="0.2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hidden="1" x14ac:dyDescent="0.2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hidden="1" x14ac:dyDescent="0.2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hidden="1" x14ac:dyDescent="0.2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hidden="1" x14ac:dyDescent="0.2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hidden="1" x14ac:dyDescent="0.2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hidden="1" x14ac:dyDescent="0.2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hidden="1" x14ac:dyDescent="0.2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hidden="1" x14ac:dyDescent="0.2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hidden="1" x14ac:dyDescent="0.2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hidden="1" x14ac:dyDescent="0.2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hidden="1" x14ac:dyDescent="0.2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hidden="1" x14ac:dyDescent="0.2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hidden="1" x14ac:dyDescent="0.2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hidden="1" x14ac:dyDescent="0.2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hidden="1" x14ac:dyDescent="0.2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hidden="1" x14ac:dyDescent="0.2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hidden="1" x14ac:dyDescent="0.2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hidden="1" x14ac:dyDescent="0.2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hidden="1" x14ac:dyDescent="0.2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hidden="1" x14ac:dyDescent="0.2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hidden="1" x14ac:dyDescent="0.2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hidden="1" x14ac:dyDescent="0.2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hidden="1" x14ac:dyDescent="0.2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hidden="1" x14ac:dyDescent="0.2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hidden="1" x14ac:dyDescent="0.2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hidden="1" x14ac:dyDescent="0.2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hidden="1" x14ac:dyDescent="0.2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hidden="1" x14ac:dyDescent="0.2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hidden="1" x14ac:dyDescent="0.2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hidden="1" x14ac:dyDescent="0.2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hidden="1" x14ac:dyDescent="0.2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hidden="1" x14ac:dyDescent="0.2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hidden="1" x14ac:dyDescent="0.2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hidden="1" x14ac:dyDescent="0.2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hidden="1" x14ac:dyDescent="0.2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hidden="1" x14ac:dyDescent="0.2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hidden="1" x14ac:dyDescent="0.2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hidden="1" x14ac:dyDescent="0.2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hidden="1" x14ac:dyDescent="0.2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hidden="1" x14ac:dyDescent="0.2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hidden="1" x14ac:dyDescent="0.2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hidden="1" x14ac:dyDescent="0.2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hidden="1" x14ac:dyDescent="0.2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hidden="1" x14ac:dyDescent="0.2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hidden="1" x14ac:dyDescent="0.2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hidden="1" x14ac:dyDescent="0.2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hidden="1" x14ac:dyDescent="0.2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hidden="1" x14ac:dyDescent="0.2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hidden="1" x14ac:dyDescent="0.2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hidden="1" x14ac:dyDescent="0.2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hidden="1" x14ac:dyDescent="0.2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hidden="1" x14ac:dyDescent="0.2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hidden="1" x14ac:dyDescent="0.2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hidden="1" x14ac:dyDescent="0.2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hidden="1" x14ac:dyDescent="0.2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hidden="1" x14ac:dyDescent="0.2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hidden="1" x14ac:dyDescent="0.2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hidden="1" x14ac:dyDescent="0.2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hidden="1" x14ac:dyDescent="0.2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hidden="1" x14ac:dyDescent="0.2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hidden="1" x14ac:dyDescent="0.2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hidden="1" x14ac:dyDescent="0.2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hidden="1" x14ac:dyDescent="0.2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hidden="1" x14ac:dyDescent="0.2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hidden="1" x14ac:dyDescent="0.2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hidden="1" x14ac:dyDescent="0.2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hidden="1" x14ac:dyDescent="0.2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hidden="1" x14ac:dyDescent="0.2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hidden="1" x14ac:dyDescent="0.2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hidden="1" x14ac:dyDescent="0.2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hidden="1" x14ac:dyDescent="0.2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hidden="1" x14ac:dyDescent="0.2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hidden="1" x14ac:dyDescent="0.2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hidden="1" x14ac:dyDescent="0.2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hidden="1" x14ac:dyDescent="0.2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hidden="1" x14ac:dyDescent="0.2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hidden="1" x14ac:dyDescent="0.2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hidden="1" x14ac:dyDescent="0.2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hidden="1" x14ac:dyDescent="0.2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hidden="1" x14ac:dyDescent="0.2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hidden="1" x14ac:dyDescent="0.2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hidden="1" x14ac:dyDescent="0.2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hidden="1" x14ac:dyDescent="0.2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hidden="1" x14ac:dyDescent="0.2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hidden="1" x14ac:dyDescent="0.2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hidden="1" x14ac:dyDescent="0.2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hidden="1" x14ac:dyDescent="0.2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hidden="1" x14ac:dyDescent="0.2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hidden="1" x14ac:dyDescent="0.2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hidden="1" x14ac:dyDescent="0.2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hidden="1" x14ac:dyDescent="0.2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hidden="1" x14ac:dyDescent="0.2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hidden="1" x14ac:dyDescent="0.2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hidden="1" x14ac:dyDescent="0.2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hidden="1" x14ac:dyDescent="0.2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hidden="1" x14ac:dyDescent="0.2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hidden="1" x14ac:dyDescent="0.2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hidden="1" x14ac:dyDescent="0.2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hidden="1" x14ac:dyDescent="0.2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hidden="1" x14ac:dyDescent="0.2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hidden="1" x14ac:dyDescent="0.2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hidden="1" x14ac:dyDescent="0.2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hidden="1" x14ac:dyDescent="0.2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hidden="1" x14ac:dyDescent="0.2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hidden="1" x14ac:dyDescent="0.2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hidden="1" x14ac:dyDescent="0.2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hidden="1" x14ac:dyDescent="0.2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hidden="1" x14ac:dyDescent="0.2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hidden="1" x14ac:dyDescent="0.2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hidden="1" x14ac:dyDescent="0.2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hidden="1" x14ac:dyDescent="0.2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hidden="1" x14ac:dyDescent="0.2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hidden="1" x14ac:dyDescent="0.2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hidden="1" x14ac:dyDescent="0.2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hidden="1" x14ac:dyDescent="0.2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hidden="1" x14ac:dyDescent="0.2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hidden="1" x14ac:dyDescent="0.2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hidden="1" x14ac:dyDescent="0.2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hidden="1" x14ac:dyDescent="0.2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hidden="1" x14ac:dyDescent="0.2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hidden="1" x14ac:dyDescent="0.2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hidden="1" x14ac:dyDescent="0.2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hidden="1" x14ac:dyDescent="0.2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hidden="1" x14ac:dyDescent="0.2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hidden="1" x14ac:dyDescent="0.2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hidden="1" x14ac:dyDescent="0.2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hidden="1" x14ac:dyDescent="0.2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hidden="1" x14ac:dyDescent="0.2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hidden="1" x14ac:dyDescent="0.2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hidden="1" x14ac:dyDescent="0.2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hidden="1" x14ac:dyDescent="0.2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hidden="1" x14ac:dyDescent="0.2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hidden="1" x14ac:dyDescent="0.2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hidden="1" x14ac:dyDescent="0.2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hidden="1" x14ac:dyDescent="0.2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hidden="1" x14ac:dyDescent="0.2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hidden="1" x14ac:dyDescent="0.2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hidden="1" x14ac:dyDescent="0.2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hidden="1" x14ac:dyDescent="0.2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hidden="1" x14ac:dyDescent="0.2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hidden="1" x14ac:dyDescent="0.2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hidden="1" x14ac:dyDescent="0.2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hidden="1" x14ac:dyDescent="0.2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hidden="1" x14ac:dyDescent="0.2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hidden="1" x14ac:dyDescent="0.2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hidden="1" x14ac:dyDescent="0.2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hidden="1" x14ac:dyDescent="0.2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hidden="1" x14ac:dyDescent="0.2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hidden="1" x14ac:dyDescent="0.2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hidden="1" x14ac:dyDescent="0.2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hidden="1" x14ac:dyDescent="0.2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hidden="1" x14ac:dyDescent="0.2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hidden="1" x14ac:dyDescent="0.2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hidden="1" x14ac:dyDescent="0.2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hidden="1" x14ac:dyDescent="0.2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hidden="1" x14ac:dyDescent="0.2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hidden="1" x14ac:dyDescent="0.2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hidden="1" x14ac:dyDescent="0.2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hidden="1" x14ac:dyDescent="0.2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hidden="1" x14ac:dyDescent="0.2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hidden="1" x14ac:dyDescent="0.2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hidden="1" x14ac:dyDescent="0.2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hidden="1" x14ac:dyDescent="0.2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hidden="1" x14ac:dyDescent="0.2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hidden="1" x14ac:dyDescent="0.2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hidden="1" x14ac:dyDescent="0.2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hidden="1" x14ac:dyDescent="0.2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hidden="1" x14ac:dyDescent="0.2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hidden="1" x14ac:dyDescent="0.2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hidden="1" x14ac:dyDescent="0.2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hidden="1" x14ac:dyDescent="0.2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hidden="1" x14ac:dyDescent="0.2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hidden="1" x14ac:dyDescent="0.2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hidden="1" x14ac:dyDescent="0.2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hidden="1" x14ac:dyDescent="0.2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hidden="1" x14ac:dyDescent="0.2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hidden="1" x14ac:dyDescent="0.2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hidden="1" x14ac:dyDescent="0.2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hidden="1" x14ac:dyDescent="0.2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hidden="1" x14ac:dyDescent="0.2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hidden="1" x14ac:dyDescent="0.2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hidden="1" x14ac:dyDescent="0.2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hidden="1" x14ac:dyDescent="0.2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hidden="1" x14ac:dyDescent="0.2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hidden="1" x14ac:dyDescent="0.2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hidden="1" x14ac:dyDescent="0.2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hidden="1" x14ac:dyDescent="0.2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hidden="1" x14ac:dyDescent="0.2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hidden="1" x14ac:dyDescent="0.2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2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2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2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2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2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2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2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2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2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hidden="1" x14ac:dyDescent="0.25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hidden="1" x14ac:dyDescent="0.25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hidden="1" x14ac:dyDescent="0.25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hidden="1" x14ac:dyDescent="0.25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hidden="1" x14ac:dyDescent="0.25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hidden="1" x14ac:dyDescent="0.25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2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2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2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2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2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2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2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2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2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hidden="1" x14ac:dyDescent="0.2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hidden="1" x14ac:dyDescent="0.2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hidden="1" x14ac:dyDescent="0.2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hidden="1" x14ac:dyDescent="0.2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hidden="1" x14ac:dyDescent="0.2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hidden="1" x14ac:dyDescent="0.2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hidden="1" x14ac:dyDescent="0.2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hidden="1" x14ac:dyDescent="0.2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hidden="1" x14ac:dyDescent="0.2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hidden="1" x14ac:dyDescent="0.2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hidden="1" x14ac:dyDescent="0.2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hidden="1" x14ac:dyDescent="0.2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hidden="1" x14ac:dyDescent="0.2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hidden="1" x14ac:dyDescent="0.2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hidden="1" x14ac:dyDescent="0.2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hidden="1" x14ac:dyDescent="0.2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hidden="1" x14ac:dyDescent="0.2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hidden="1" x14ac:dyDescent="0.2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hidden="1" x14ac:dyDescent="0.2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hidden="1" x14ac:dyDescent="0.2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hidden="1" x14ac:dyDescent="0.2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hidden="1" x14ac:dyDescent="0.2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hidden="1" x14ac:dyDescent="0.2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hidden="1" x14ac:dyDescent="0.2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hidden="1" x14ac:dyDescent="0.2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hidden="1" x14ac:dyDescent="0.2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hidden="1" x14ac:dyDescent="0.2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hidden="1" x14ac:dyDescent="0.2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hidden="1" x14ac:dyDescent="0.2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hidden="1" x14ac:dyDescent="0.2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hidden="1" x14ac:dyDescent="0.2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hidden="1" x14ac:dyDescent="0.2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hidden="1" x14ac:dyDescent="0.2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hidden="1" x14ac:dyDescent="0.2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hidden="1" x14ac:dyDescent="0.2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hidden="1" x14ac:dyDescent="0.2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hidden="1" x14ac:dyDescent="0.2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hidden="1" x14ac:dyDescent="0.2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hidden="1" x14ac:dyDescent="0.2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hidden="1" x14ac:dyDescent="0.2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hidden="1" x14ac:dyDescent="0.2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hidden="1" x14ac:dyDescent="0.2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hidden="1" x14ac:dyDescent="0.2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hidden="1" x14ac:dyDescent="0.2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hidden="1" x14ac:dyDescent="0.2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hidden="1" x14ac:dyDescent="0.2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hidden="1" x14ac:dyDescent="0.2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hidden="1" x14ac:dyDescent="0.2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hidden="1" x14ac:dyDescent="0.2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hidden="1" x14ac:dyDescent="0.2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hidden="1" x14ac:dyDescent="0.2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hidden="1" x14ac:dyDescent="0.2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hidden="1" x14ac:dyDescent="0.2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hidden="1" x14ac:dyDescent="0.2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hidden="1" x14ac:dyDescent="0.2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hidden="1" x14ac:dyDescent="0.2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hidden="1" x14ac:dyDescent="0.2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hidden="1" x14ac:dyDescent="0.2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hidden="1" x14ac:dyDescent="0.2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hidden="1" x14ac:dyDescent="0.2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hidden="1" x14ac:dyDescent="0.2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hidden="1" x14ac:dyDescent="0.2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hidden="1" x14ac:dyDescent="0.2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hidden="1" x14ac:dyDescent="0.2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hidden="1" x14ac:dyDescent="0.2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hidden="1" x14ac:dyDescent="0.2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hidden="1" x14ac:dyDescent="0.2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hidden="1" x14ac:dyDescent="0.2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hidden="1" x14ac:dyDescent="0.2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hidden="1" x14ac:dyDescent="0.2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hidden="1" x14ac:dyDescent="0.2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hidden="1" x14ac:dyDescent="0.2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hidden="1" x14ac:dyDescent="0.2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hidden="1" x14ac:dyDescent="0.2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hidden="1" x14ac:dyDescent="0.2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hidden="1" x14ac:dyDescent="0.2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hidden="1" x14ac:dyDescent="0.2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hidden="1" x14ac:dyDescent="0.2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hidden="1" x14ac:dyDescent="0.2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hidden="1" x14ac:dyDescent="0.2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hidden="1" x14ac:dyDescent="0.2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hidden="1" x14ac:dyDescent="0.2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hidden="1" x14ac:dyDescent="0.2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hidden="1" x14ac:dyDescent="0.2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hidden="1" x14ac:dyDescent="0.2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hidden="1" x14ac:dyDescent="0.2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hidden="1" x14ac:dyDescent="0.2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hidden="1" x14ac:dyDescent="0.2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hidden="1" x14ac:dyDescent="0.2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hidden="1" x14ac:dyDescent="0.2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hidden="1" x14ac:dyDescent="0.2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hidden="1" x14ac:dyDescent="0.2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hidden="1" x14ac:dyDescent="0.2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hidden="1" x14ac:dyDescent="0.2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hidden="1" x14ac:dyDescent="0.2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hidden="1" x14ac:dyDescent="0.2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hidden="1" x14ac:dyDescent="0.2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hidden="1" x14ac:dyDescent="0.2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hidden="1" x14ac:dyDescent="0.2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3361-2035-4D35-994E-08777A01BEB4}">
  <dimension ref="C2:ES24"/>
  <sheetViews>
    <sheetView workbookViewId="0">
      <pane ySplit="9" topLeftCell="A10" activePane="bottomLeft" state="frozen"/>
      <selection pane="bottomLeft"/>
    </sheetView>
  </sheetViews>
  <sheetFormatPr defaultRowHeight="15" x14ac:dyDescent="0.25"/>
  <cols>
    <col min="3" max="3" width="11.85546875" bestFit="1" customWidth="1"/>
    <col min="4" max="4" width="4" bestFit="1" customWidth="1"/>
    <col min="5" max="5" width="9.7109375" bestFit="1" customWidth="1"/>
    <col min="8" max="8" width="11.28515625" bestFit="1" customWidth="1"/>
    <col min="9" max="9" width="4" bestFit="1" customWidth="1"/>
    <col min="10" max="10" width="9.7109375" bestFit="1" customWidth="1"/>
    <col min="11" max="11" width="11.5703125" bestFit="1" customWidth="1"/>
    <col min="13" max="13" width="11.28515625" bestFit="1" customWidth="1"/>
    <col min="14" max="14" width="4" bestFit="1" customWidth="1"/>
    <col min="15" max="15" width="9.7109375" bestFit="1" customWidth="1"/>
    <col min="18" max="18" width="14.28515625" bestFit="1" customWidth="1"/>
    <col min="19" max="19" width="2" bestFit="1" customWidth="1"/>
    <col min="20" max="20" width="9.7109375" bestFit="1" customWidth="1"/>
    <col min="23" max="23" width="17.28515625" bestFit="1" customWidth="1"/>
    <col min="24" max="24" width="2" bestFit="1" customWidth="1"/>
    <col min="25" max="25" width="9.7109375" bestFit="1" customWidth="1"/>
    <col min="28" max="28" width="11.28515625" bestFit="1" customWidth="1"/>
    <col min="29" max="29" width="2" bestFit="1" customWidth="1"/>
    <col min="30" max="30" width="9.7109375" bestFit="1" customWidth="1"/>
    <col min="33" max="33" width="11.28515625" bestFit="1" customWidth="1"/>
    <col min="34" max="34" width="2" bestFit="1" customWidth="1"/>
    <col min="35" max="35" width="9.7109375" bestFit="1" customWidth="1"/>
    <col min="38" max="38" width="13.85546875" bestFit="1" customWidth="1"/>
    <col min="39" max="39" width="2" bestFit="1" customWidth="1"/>
    <col min="40" max="40" width="9.7109375" bestFit="1" customWidth="1"/>
    <col min="43" max="43" width="11.28515625" bestFit="1" customWidth="1"/>
    <col min="44" max="44" width="2" bestFit="1" customWidth="1"/>
    <col min="45" max="45" width="9.7109375" bestFit="1" customWidth="1"/>
    <col min="48" max="48" width="14.28515625" bestFit="1" customWidth="1"/>
    <col min="49" max="49" width="2" bestFit="1" customWidth="1"/>
    <col min="50" max="50" width="9.7109375" bestFit="1" customWidth="1"/>
    <col min="53" max="53" width="13.28515625" bestFit="1" customWidth="1"/>
    <col min="54" max="54" width="2" bestFit="1" customWidth="1"/>
    <col min="55" max="55" width="9.7109375" bestFit="1" customWidth="1"/>
    <col min="58" max="58" width="17.140625" bestFit="1" customWidth="1"/>
    <col min="59" max="59" width="2" bestFit="1" customWidth="1"/>
    <col min="60" max="60" width="9.7109375" bestFit="1" customWidth="1"/>
    <col min="63" max="63" width="11.28515625" bestFit="1" customWidth="1"/>
    <col min="64" max="64" width="2" bestFit="1" customWidth="1"/>
    <col min="65" max="65" width="9.7109375" bestFit="1" customWidth="1"/>
    <col min="68" max="68" width="23" bestFit="1" customWidth="1"/>
    <col min="69" max="69" width="2" bestFit="1" customWidth="1"/>
    <col min="70" max="70" width="9.7109375" bestFit="1" customWidth="1"/>
    <col min="72" max="72" width="30" bestFit="1" customWidth="1"/>
    <col min="73" max="73" width="2" bestFit="1" customWidth="1"/>
    <col min="74" max="74" width="9.7109375" bestFit="1" customWidth="1"/>
    <col min="77" max="77" width="14.85546875" bestFit="1" customWidth="1"/>
    <col min="78" max="78" width="2" bestFit="1" customWidth="1"/>
    <col min="79" max="79" width="9.7109375" bestFit="1" customWidth="1"/>
    <col min="82" max="82" width="30.7109375" bestFit="1" customWidth="1"/>
    <col min="83" max="83" width="2" bestFit="1" customWidth="1"/>
    <col min="84" max="84" width="9.7109375" bestFit="1" customWidth="1"/>
    <col min="87" max="87" width="12.42578125" bestFit="1" customWidth="1"/>
    <col min="88" max="88" width="2" bestFit="1" customWidth="1"/>
    <col min="89" max="89" width="9.7109375" bestFit="1" customWidth="1"/>
    <col min="92" max="92" width="13.5703125" bestFit="1" customWidth="1"/>
    <col min="93" max="93" width="2" bestFit="1" customWidth="1"/>
    <col min="94" max="94" width="9.7109375" bestFit="1" customWidth="1"/>
    <col min="97" max="97" width="25.5703125" bestFit="1" customWidth="1"/>
    <col min="98" max="98" width="2" bestFit="1" customWidth="1"/>
    <col min="99" max="99" width="9.7109375" bestFit="1" customWidth="1"/>
    <col min="102" max="102" width="11.85546875" bestFit="1" customWidth="1"/>
    <col min="103" max="103" width="4" bestFit="1" customWidth="1"/>
    <col min="104" max="104" width="9.7109375" bestFit="1" customWidth="1"/>
    <col min="107" max="107" width="17.7109375" bestFit="1" customWidth="1"/>
    <col min="108" max="108" width="2" bestFit="1" customWidth="1"/>
    <col min="109" max="109" width="9.7109375" bestFit="1" customWidth="1"/>
    <col min="112" max="112" width="27.28515625" bestFit="1" customWidth="1"/>
    <col min="113" max="113" width="2" bestFit="1" customWidth="1"/>
    <col min="114" max="114" width="9.7109375" bestFit="1" customWidth="1"/>
    <col min="117" max="117" width="11.28515625" bestFit="1" customWidth="1"/>
    <col min="118" max="118" width="2" bestFit="1" customWidth="1"/>
    <col min="119" max="119" width="9.7109375" bestFit="1" customWidth="1"/>
    <col min="122" max="122" width="22.85546875" bestFit="1" customWidth="1"/>
    <col min="123" max="123" width="2" bestFit="1" customWidth="1"/>
    <col min="124" max="124" width="9.7109375" bestFit="1" customWidth="1"/>
    <col min="127" max="127" width="23.85546875" bestFit="1" customWidth="1"/>
    <col min="128" max="128" width="2" bestFit="1" customWidth="1"/>
    <col min="129" max="129" width="9.7109375" bestFit="1" customWidth="1"/>
    <col min="132" max="132" width="13.85546875" bestFit="1" customWidth="1"/>
    <col min="133" max="133" width="2" bestFit="1" customWidth="1"/>
    <col min="134" max="134" width="9.7109375" bestFit="1" customWidth="1"/>
    <col min="137" max="137" width="30.140625" bestFit="1" customWidth="1"/>
    <col min="138" max="138" width="2" bestFit="1" customWidth="1"/>
    <col min="139" max="139" width="9.7109375" bestFit="1" customWidth="1"/>
    <col min="142" max="142" width="18.28515625" bestFit="1" customWidth="1"/>
    <col min="143" max="143" width="2" bestFit="1" customWidth="1"/>
    <col min="144" max="144" width="9.7109375" bestFit="1" customWidth="1"/>
    <col min="147" max="147" width="17.42578125" bestFit="1" customWidth="1"/>
    <col min="148" max="148" width="2" bestFit="1" customWidth="1"/>
    <col min="149" max="149" width="9.7109375" bestFit="1" customWidth="1"/>
  </cols>
  <sheetData>
    <row r="2" spans="3:149" ht="31.5" x14ac:dyDescent="0.5">
      <c r="C2" s="20" t="s">
        <v>57</v>
      </c>
    </row>
    <row r="5" spans="3:149" x14ac:dyDescent="0.25">
      <c r="C5" s="4" t="s">
        <v>58</v>
      </c>
      <c r="D5" s="5"/>
      <c r="E5" s="6"/>
      <c r="H5" s="4" t="s">
        <v>58</v>
      </c>
      <c r="I5" s="5"/>
      <c r="J5" s="6"/>
      <c r="M5" s="4" t="s">
        <v>58</v>
      </c>
      <c r="N5" s="5"/>
      <c r="O5" s="6"/>
      <c r="R5" s="4" t="s">
        <v>58</v>
      </c>
      <c r="S5" s="5"/>
      <c r="T5" s="6"/>
      <c r="U5" s="21"/>
      <c r="W5" s="4" t="s">
        <v>58</v>
      </c>
      <c r="X5" s="5"/>
      <c r="Y5" s="6"/>
      <c r="AB5" s="4" t="s">
        <v>58</v>
      </c>
      <c r="AC5" s="5"/>
      <c r="AD5" s="6"/>
      <c r="AG5" s="4" t="s">
        <v>58</v>
      </c>
      <c r="AH5" s="5"/>
      <c r="AI5" s="6"/>
      <c r="AL5" s="4" t="s">
        <v>58</v>
      </c>
      <c r="AM5" s="5"/>
      <c r="AN5" s="6"/>
      <c r="AQ5" s="4" t="s">
        <v>58</v>
      </c>
      <c r="AR5" s="5"/>
      <c r="AS5" s="6"/>
      <c r="AV5" s="4" t="s">
        <v>58</v>
      </c>
      <c r="AW5" s="5"/>
      <c r="AX5" s="6"/>
      <c r="BA5" s="4" t="s">
        <v>58</v>
      </c>
      <c r="BB5" s="5"/>
      <c r="BC5" s="6"/>
      <c r="BF5" s="4" t="s">
        <v>58</v>
      </c>
      <c r="BG5" s="5"/>
      <c r="BH5" s="6"/>
      <c r="BK5" s="4" t="s">
        <v>58</v>
      </c>
      <c r="BL5" s="5"/>
      <c r="BM5" s="6"/>
      <c r="BP5" s="4" t="s">
        <v>58</v>
      </c>
      <c r="BQ5" s="5"/>
      <c r="BR5" s="6"/>
      <c r="BT5" s="4" t="s">
        <v>58</v>
      </c>
      <c r="BU5" s="5"/>
      <c r="BV5" s="6"/>
      <c r="BY5" s="4" t="s">
        <v>58</v>
      </c>
      <c r="BZ5" s="5"/>
      <c r="CA5" s="6"/>
      <c r="CD5" s="4" t="s">
        <v>58</v>
      </c>
      <c r="CE5" s="5"/>
      <c r="CF5" s="6"/>
      <c r="CI5" s="4" t="s">
        <v>58</v>
      </c>
      <c r="CJ5" s="5"/>
      <c r="CK5" s="6"/>
      <c r="CN5" s="4" t="s">
        <v>58</v>
      </c>
      <c r="CO5" s="5"/>
      <c r="CP5" s="6"/>
      <c r="CS5" s="4" t="s">
        <v>58</v>
      </c>
      <c r="CT5" s="5"/>
      <c r="CU5" s="6"/>
      <c r="CX5" s="4" t="s">
        <v>58</v>
      </c>
      <c r="CY5" s="5"/>
      <c r="CZ5" s="6"/>
      <c r="DC5" s="4" t="s">
        <v>58</v>
      </c>
      <c r="DD5" s="5"/>
      <c r="DE5" s="6"/>
      <c r="DH5" s="4" t="s">
        <v>58</v>
      </c>
      <c r="DI5" s="5"/>
      <c r="DJ5" s="6"/>
      <c r="DM5" s="4" t="s">
        <v>58</v>
      </c>
      <c r="DN5" s="5"/>
      <c r="DO5" s="6"/>
      <c r="DR5" s="4" t="s">
        <v>58</v>
      </c>
      <c r="DS5" s="5"/>
      <c r="DT5" s="6"/>
      <c r="DW5" s="4" t="s">
        <v>58</v>
      </c>
      <c r="DX5" s="5"/>
      <c r="DY5" s="6"/>
      <c r="EB5" s="4" t="s">
        <v>58</v>
      </c>
      <c r="EC5" s="5"/>
      <c r="ED5" s="6"/>
      <c r="EG5" s="4" t="s">
        <v>58</v>
      </c>
      <c r="EH5" s="5"/>
      <c r="EI5" s="6"/>
      <c r="EL5" s="4" t="s">
        <v>58</v>
      </c>
      <c r="EM5" s="5"/>
      <c r="EN5" s="6"/>
      <c r="EQ5" s="4" t="s">
        <v>58</v>
      </c>
      <c r="ER5" s="5"/>
      <c r="ES5" s="6"/>
    </row>
    <row r="6" spans="3:149" x14ac:dyDescent="0.25">
      <c r="C6" s="7"/>
      <c r="D6" s="9"/>
      <c r="E6" s="10"/>
      <c r="H6" s="7"/>
      <c r="I6" s="9"/>
      <c r="J6" s="10"/>
      <c r="M6" s="7"/>
      <c r="N6" s="9"/>
      <c r="O6" s="10"/>
      <c r="R6" s="7"/>
      <c r="S6" s="9"/>
      <c r="T6" s="10"/>
      <c r="U6" s="21"/>
      <c r="W6" s="7"/>
      <c r="X6" s="9"/>
      <c r="Y6" s="10"/>
      <c r="AB6" s="7"/>
      <c r="AC6" s="9"/>
      <c r="AD6" s="10"/>
      <c r="AG6" s="7"/>
      <c r="AH6" s="9"/>
      <c r="AI6" s="10"/>
      <c r="AL6" s="7"/>
      <c r="AM6" s="9"/>
      <c r="AN6" s="10"/>
      <c r="AQ6" s="7"/>
      <c r="AR6" s="9"/>
      <c r="AS6" s="10"/>
      <c r="AV6" s="7"/>
      <c r="AW6" s="9"/>
      <c r="AX6" s="10"/>
      <c r="BA6" s="7"/>
      <c r="BB6" s="9"/>
      <c r="BC6" s="10"/>
      <c r="BF6" s="7"/>
      <c r="BG6" s="9"/>
      <c r="BH6" s="10"/>
      <c r="BK6" s="7"/>
      <c r="BL6" s="9"/>
      <c r="BM6" s="10"/>
      <c r="BP6" s="7"/>
      <c r="BQ6" s="9"/>
      <c r="BR6" s="10"/>
      <c r="BT6" s="7"/>
      <c r="BU6" s="9"/>
      <c r="BV6" s="10"/>
      <c r="BY6" s="7"/>
      <c r="BZ6" s="9"/>
      <c r="CA6" s="10"/>
      <c r="CD6" s="7"/>
      <c r="CE6" s="9"/>
      <c r="CF6" s="10"/>
      <c r="CI6" s="7"/>
      <c r="CJ6" s="9"/>
      <c r="CK6" s="10"/>
      <c r="CN6" s="7"/>
      <c r="CO6" s="9"/>
      <c r="CP6" s="10"/>
      <c r="CS6" s="7"/>
      <c r="CT6" s="9"/>
      <c r="CU6" s="10"/>
      <c r="CX6" s="7"/>
      <c r="CY6" s="9"/>
      <c r="CZ6" s="10"/>
      <c r="DC6" s="7"/>
      <c r="DD6" s="9"/>
      <c r="DE6" s="10"/>
      <c r="DH6" s="7"/>
      <c r="DI6" s="9"/>
      <c r="DJ6" s="10"/>
      <c r="DM6" s="7"/>
      <c r="DN6" s="9"/>
      <c r="DO6" s="10"/>
      <c r="DR6" s="7"/>
      <c r="DS6" s="9"/>
      <c r="DT6" s="10"/>
      <c r="DW6" s="7"/>
      <c r="DX6" s="9"/>
      <c r="DY6" s="10"/>
      <c r="EB6" s="7"/>
      <c r="EC6" s="9"/>
      <c r="ED6" s="10"/>
      <c r="EG6" s="7"/>
      <c r="EH6" s="9"/>
      <c r="EI6" s="10"/>
      <c r="EL6" s="7"/>
      <c r="EM6" s="9"/>
      <c r="EN6" s="10"/>
      <c r="EQ6" s="7"/>
      <c r="ER6" s="9"/>
      <c r="ES6" s="10"/>
    </row>
    <row r="7" spans="3:149" x14ac:dyDescent="0.25">
      <c r="C7" s="11" t="s">
        <v>59</v>
      </c>
      <c r="D7" s="12"/>
      <c r="E7" s="13"/>
      <c r="H7" s="11" t="s">
        <v>59</v>
      </c>
      <c r="I7" s="12"/>
      <c r="J7" s="13"/>
      <c r="M7" s="11" t="s">
        <v>59</v>
      </c>
      <c r="N7" s="12"/>
      <c r="O7" s="13"/>
      <c r="R7" s="11" t="s">
        <v>91</v>
      </c>
      <c r="S7" s="12"/>
      <c r="T7" s="13"/>
      <c r="U7" s="21"/>
      <c r="W7" s="11" t="s">
        <v>92</v>
      </c>
      <c r="X7" s="12"/>
      <c r="Y7" s="13"/>
      <c r="AB7" s="11" t="s">
        <v>91</v>
      </c>
      <c r="AC7" s="12"/>
      <c r="AD7" s="13"/>
      <c r="AG7" s="11" t="s">
        <v>91</v>
      </c>
      <c r="AH7" s="12"/>
      <c r="AI7" s="13"/>
      <c r="AL7" s="11" t="s">
        <v>91</v>
      </c>
      <c r="AM7" s="12"/>
      <c r="AN7" s="13"/>
      <c r="AQ7" s="11" t="s">
        <v>91</v>
      </c>
      <c r="AR7" s="12"/>
      <c r="AS7" s="13"/>
      <c r="AV7" s="11" t="s">
        <v>91</v>
      </c>
      <c r="AW7" s="12"/>
      <c r="AX7" s="13"/>
      <c r="BA7" s="11" t="s">
        <v>91</v>
      </c>
      <c r="BB7" s="12"/>
      <c r="BC7" s="13"/>
      <c r="BF7" s="11" t="s">
        <v>91</v>
      </c>
      <c r="BG7" s="12"/>
      <c r="BH7" s="13"/>
      <c r="BK7" s="11" t="s">
        <v>91</v>
      </c>
      <c r="BL7" s="12"/>
      <c r="BM7" s="13"/>
      <c r="BP7" s="11" t="s">
        <v>91</v>
      </c>
      <c r="BQ7" s="12"/>
      <c r="BR7" s="13"/>
      <c r="BT7" s="11" t="s">
        <v>92</v>
      </c>
      <c r="BU7" s="12"/>
      <c r="BV7" s="13"/>
      <c r="BY7" s="11" t="s">
        <v>91</v>
      </c>
      <c r="BZ7" s="12"/>
      <c r="CA7" s="13"/>
      <c r="CD7" s="11" t="s">
        <v>92</v>
      </c>
      <c r="CE7" s="12"/>
      <c r="CF7" s="13"/>
      <c r="CI7" s="11" t="s">
        <v>92</v>
      </c>
      <c r="CJ7" s="12"/>
      <c r="CK7" s="13"/>
      <c r="CN7" s="11" t="s">
        <v>92</v>
      </c>
      <c r="CO7" s="12"/>
      <c r="CP7" s="13"/>
      <c r="CS7" s="11" t="s">
        <v>92</v>
      </c>
      <c r="CT7" s="12"/>
      <c r="CU7" s="13"/>
      <c r="CX7" s="11" t="s">
        <v>93</v>
      </c>
      <c r="CY7" s="12"/>
      <c r="CZ7" s="13"/>
      <c r="DC7" s="11" t="s">
        <v>91</v>
      </c>
      <c r="DD7" s="12"/>
      <c r="DE7" s="13"/>
      <c r="DH7" s="11" t="s">
        <v>92</v>
      </c>
      <c r="DI7" s="12"/>
      <c r="DJ7" s="13"/>
      <c r="DM7" s="11" t="s">
        <v>91</v>
      </c>
      <c r="DN7" s="12"/>
      <c r="DO7" s="13"/>
      <c r="DR7" s="11" t="s">
        <v>92</v>
      </c>
      <c r="DS7" s="12"/>
      <c r="DT7" s="13"/>
      <c r="DW7" s="11" t="s">
        <v>92</v>
      </c>
      <c r="DX7" s="12"/>
      <c r="DY7" s="13"/>
      <c r="EB7" s="11" t="s">
        <v>92</v>
      </c>
      <c r="EC7" s="12"/>
      <c r="ED7" s="13"/>
      <c r="EG7" s="11" t="s">
        <v>92</v>
      </c>
      <c r="EH7" s="12"/>
      <c r="EI7" s="13"/>
      <c r="EL7" s="11" t="s">
        <v>92</v>
      </c>
      <c r="EM7" s="12"/>
      <c r="EN7" s="13"/>
      <c r="EQ7" s="11" t="s">
        <v>92</v>
      </c>
      <c r="ER7" s="12"/>
      <c r="ES7" s="13"/>
    </row>
    <row r="9" spans="3:149" x14ac:dyDescent="0.25">
      <c r="C9" s="16" t="s">
        <v>0</v>
      </c>
      <c r="D9" s="22" t="s">
        <v>60</v>
      </c>
      <c r="E9" s="22" t="s">
        <v>61</v>
      </c>
      <c r="H9" s="16" t="s">
        <v>62</v>
      </c>
      <c r="I9" s="22" t="s">
        <v>60</v>
      </c>
      <c r="J9" s="22" t="s">
        <v>61</v>
      </c>
      <c r="M9" s="16" t="s">
        <v>63</v>
      </c>
      <c r="N9" s="22" t="s">
        <v>60</v>
      </c>
      <c r="O9" s="22" t="s">
        <v>61</v>
      </c>
      <c r="R9" s="16" t="s">
        <v>64</v>
      </c>
      <c r="S9" s="22" t="s">
        <v>60</v>
      </c>
      <c r="T9" s="22" t="s">
        <v>61</v>
      </c>
      <c r="W9" s="16" t="s">
        <v>65</v>
      </c>
      <c r="X9" s="22" t="s">
        <v>60</v>
      </c>
      <c r="Y9" s="22" t="s">
        <v>61</v>
      </c>
      <c r="AB9" s="16" t="s">
        <v>66</v>
      </c>
      <c r="AC9" s="22" t="s">
        <v>60</v>
      </c>
      <c r="AD9" s="22" t="s">
        <v>61</v>
      </c>
      <c r="AG9" s="16" t="s">
        <v>67</v>
      </c>
      <c r="AH9" s="22" t="s">
        <v>60</v>
      </c>
      <c r="AI9" s="22" t="s">
        <v>61</v>
      </c>
      <c r="AL9" s="16" t="s">
        <v>68</v>
      </c>
      <c r="AM9" s="22" t="s">
        <v>60</v>
      </c>
      <c r="AN9" s="22" t="s">
        <v>61</v>
      </c>
      <c r="AQ9" s="16" t="s">
        <v>69</v>
      </c>
      <c r="AR9" s="22" t="s">
        <v>60</v>
      </c>
      <c r="AS9" s="22" t="s">
        <v>61</v>
      </c>
      <c r="AV9" s="16" t="s">
        <v>70</v>
      </c>
      <c r="AW9" s="22" t="s">
        <v>60</v>
      </c>
      <c r="AX9" s="22" t="s">
        <v>61</v>
      </c>
      <c r="BA9" s="16" t="s">
        <v>71</v>
      </c>
      <c r="BB9" s="22" t="s">
        <v>60</v>
      </c>
      <c r="BC9" s="22" t="s">
        <v>61</v>
      </c>
      <c r="BF9" s="16" t="s">
        <v>72</v>
      </c>
      <c r="BG9" s="22" t="s">
        <v>60</v>
      </c>
      <c r="BH9" s="22" t="s">
        <v>61</v>
      </c>
      <c r="BK9" s="16" t="s">
        <v>73</v>
      </c>
      <c r="BL9" s="22" t="s">
        <v>60</v>
      </c>
      <c r="BM9" s="22" t="s">
        <v>61</v>
      </c>
      <c r="BP9" s="16" t="s">
        <v>74</v>
      </c>
      <c r="BQ9" s="22" t="s">
        <v>60</v>
      </c>
      <c r="BR9" s="22" t="s">
        <v>61</v>
      </c>
      <c r="BT9" s="16" t="s">
        <v>75</v>
      </c>
      <c r="BU9" s="22" t="s">
        <v>60</v>
      </c>
      <c r="BV9" s="22" t="s">
        <v>61</v>
      </c>
      <c r="BY9" s="16" t="s">
        <v>76</v>
      </c>
      <c r="BZ9" s="22" t="s">
        <v>60</v>
      </c>
      <c r="CA9" s="22" t="s">
        <v>61</v>
      </c>
      <c r="CD9" s="16" t="s">
        <v>77</v>
      </c>
      <c r="CE9" s="22" t="s">
        <v>60</v>
      </c>
      <c r="CF9" s="22" t="s">
        <v>61</v>
      </c>
      <c r="CI9" s="16" t="s">
        <v>78</v>
      </c>
      <c r="CJ9" s="22" t="s">
        <v>60</v>
      </c>
      <c r="CK9" s="22" t="s">
        <v>61</v>
      </c>
      <c r="CN9" s="16" t="s">
        <v>79</v>
      </c>
      <c r="CO9" s="22" t="s">
        <v>60</v>
      </c>
      <c r="CP9" s="22" t="s">
        <v>61</v>
      </c>
      <c r="CS9" s="16" t="s">
        <v>80</v>
      </c>
      <c r="CT9" s="22" t="s">
        <v>60</v>
      </c>
      <c r="CU9" s="22" t="s">
        <v>61</v>
      </c>
      <c r="CX9" s="16" t="s">
        <v>81</v>
      </c>
      <c r="CY9" s="22" t="s">
        <v>60</v>
      </c>
      <c r="CZ9" s="22" t="s">
        <v>61</v>
      </c>
      <c r="DC9" s="16" t="s">
        <v>82</v>
      </c>
      <c r="DD9" s="22" t="s">
        <v>60</v>
      </c>
      <c r="DE9" s="22" t="s">
        <v>61</v>
      </c>
      <c r="DH9" s="16" t="s">
        <v>83</v>
      </c>
      <c r="DI9" s="22" t="s">
        <v>60</v>
      </c>
      <c r="DJ9" s="22" t="s">
        <v>61</v>
      </c>
      <c r="DM9" s="16" t="s">
        <v>84</v>
      </c>
      <c r="DN9" s="22" t="s">
        <v>60</v>
      </c>
      <c r="DO9" s="22" t="s">
        <v>61</v>
      </c>
      <c r="DR9" s="16" t="s">
        <v>85</v>
      </c>
      <c r="DS9" s="22" t="s">
        <v>60</v>
      </c>
      <c r="DT9" s="22" t="s">
        <v>61</v>
      </c>
      <c r="DW9" s="16" t="s">
        <v>86</v>
      </c>
      <c r="DX9" s="22" t="s">
        <v>60</v>
      </c>
      <c r="DY9" s="22" t="s">
        <v>61</v>
      </c>
      <c r="EB9" s="16" t="s">
        <v>87</v>
      </c>
      <c r="EC9" s="22" t="s">
        <v>60</v>
      </c>
      <c r="ED9" s="22" t="s">
        <v>61</v>
      </c>
      <c r="EG9" s="16" t="s">
        <v>88</v>
      </c>
      <c r="EH9" s="22" t="s">
        <v>60</v>
      </c>
      <c r="EI9" s="22" t="s">
        <v>61</v>
      </c>
      <c r="EL9" s="16" t="s">
        <v>89</v>
      </c>
      <c r="EM9" s="22" t="s">
        <v>60</v>
      </c>
      <c r="EN9" s="22" t="s">
        <v>61</v>
      </c>
      <c r="EQ9" s="16" t="s">
        <v>90</v>
      </c>
      <c r="ER9" s="22" t="s">
        <v>60</v>
      </c>
      <c r="ES9" s="22" t="s">
        <v>61</v>
      </c>
    </row>
    <row r="10" spans="3:149" x14ac:dyDescent="0.25">
      <c r="C10" s="17" t="s">
        <v>30</v>
      </c>
      <c r="D10" s="18">
        <v>124</v>
      </c>
      <c r="E10" s="19">
        <v>0.33333333333333331</v>
      </c>
      <c r="H10" s="17">
        <v>2013</v>
      </c>
      <c r="I10" s="18">
        <v>36</v>
      </c>
      <c r="J10" s="19">
        <v>9.6774193548387094E-2</v>
      </c>
      <c r="M10" s="17" t="s">
        <v>31</v>
      </c>
      <c r="N10" s="18">
        <v>33</v>
      </c>
      <c r="O10" s="19">
        <v>8.8709677419354843E-2</v>
      </c>
      <c r="R10" s="17" t="s">
        <v>32</v>
      </c>
      <c r="S10" s="18">
        <v>3</v>
      </c>
      <c r="T10" s="19">
        <v>1</v>
      </c>
      <c r="W10" s="17" t="s">
        <v>32</v>
      </c>
      <c r="X10" s="18">
        <v>6</v>
      </c>
      <c r="Y10" s="19">
        <v>1</v>
      </c>
      <c r="AB10" s="17" t="s">
        <v>32</v>
      </c>
      <c r="AC10" s="18">
        <v>3</v>
      </c>
      <c r="AD10" s="19">
        <v>1</v>
      </c>
      <c r="AG10" s="17" t="s">
        <v>32</v>
      </c>
      <c r="AH10" s="18">
        <v>3</v>
      </c>
      <c r="AI10" s="19">
        <v>1</v>
      </c>
      <c r="AL10" s="17" t="s">
        <v>32</v>
      </c>
      <c r="AM10" s="18">
        <v>3</v>
      </c>
      <c r="AN10" s="19">
        <v>1</v>
      </c>
      <c r="AQ10" s="17" t="s">
        <v>32</v>
      </c>
      <c r="AR10" s="18">
        <v>3</v>
      </c>
      <c r="AS10" s="19">
        <v>1</v>
      </c>
      <c r="AV10" s="17" t="s">
        <v>32</v>
      </c>
      <c r="AW10" s="18">
        <v>3</v>
      </c>
      <c r="AX10" s="19">
        <v>1</v>
      </c>
      <c r="BA10" s="17" t="s">
        <v>32</v>
      </c>
      <c r="BB10" s="18">
        <v>3</v>
      </c>
      <c r="BC10" s="19">
        <v>1</v>
      </c>
      <c r="BF10" s="17" t="s">
        <v>32</v>
      </c>
      <c r="BG10" s="18">
        <v>3</v>
      </c>
      <c r="BH10" s="19">
        <v>1</v>
      </c>
      <c r="BK10" s="17" t="s">
        <v>32</v>
      </c>
      <c r="BL10" s="18">
        <v>3</v>
      </c>
      <c r="BM10" s="19">
        <v>1</v>
      </c>
      <c r="BP10" s="17" t="s">
        <v>32</v>
      </c>
      <c r="BQ10" s="18">
        <v>3</v>
      </c>
      <c r="BR10" s="19">
        <v>1</v>
      </c>
      <c r="BT10" s="17" t="s">
        <v>32</v>
      </c>
      <c r="BU10" s="18">
        <v>6</v>
      </c>
      <c r="BV10" s="19">
        <v>1</v>
      </c>
      <c r="BY10" s="17" t="s">
        <v>32</v>
      </c>
      <c r="BZ10" s="18">
        <v>3</v>
      </c>
      <c r="CA10" s="19">
        <v>1</v>
      </c>
      <c r="CD10" s="17" t="s">
        <v>32</v>
      </c>
      <c r="CE10" s="18">
        <v>6</v>
      </c>
      <c r="CF10" s="19">
        <v>1</v>
      </c>
      <c r="CI10" s="17" t="s">
        <v>32</v>
      </c>
      <c r="CJ10" s="18">
        <v>6</v>
      </c>
      <c r="CK10" s="19">
        <v>1</v>
      </c>
      <c r="CN10" s="17" t="s">
        <v>32</v>
      </c>
      <c r="CO10" s="18">
        <v>6</v>
      </c>
      <c r="CP10" s="19">
        <v>1</v>
      </c>
      <c r="CS10" s="17" t="s">
        <v>32</v>
      </c>
      <c r="CT10" s="18">
        <v>6</v>
      </c>
      <c r="CU10" s="19">
        <v>1</v>
      </c>
      <c r="CX10" s="17" t="s">
        <v>48</v>
      </c>
      <c r="CY10" s="18">
        <v>4</v>
      </c>
      <c r="CZ10" s="19">
        <v>3.1746031746031744E-2</v>
      </c>
      <c r="DC10" s="17" t="s">
        <v>32</v>
      </c>
      <c r="DD10" s="18">
        <v>3</v>
      </c>
      <c r="DE10" s="19">
        <v>1</v>
      </c>
      <c r="DH10" s="17" t="s">
        <v>32</v>
      </c>
      <c r="DI10" s="18">
        <v>6</v>
      </c>
      <c r="DJ10" s="19">
        <v>1</v>
      </c>
      <c r="DM10" s="17" t="s">
        <v>32</v>
      </c>
      <c r="DN10" s="18">
        <v>3</v>
      </c>
      <c r="DO10" s="19">
        <v>1</v>
      </c>
      <c r="DR10" s="17" t="s">
        <v>32</v>
      </c>
      <c r="DS10" s="18">
        <v>6</v>
      </c>
      <c r="DT10" s="19">
        <v>1</v>
      </c>
      <c r="DW10" s="17" t="s">
        <v>32</v>
      </c>
      <c r="DX10" s="18">
        <v>6</v>
      </c>
      <c r="DY10" s="19">
        <v>1</v>
      </c>
      <c r="EB10" s="17" t="s">
        <v>32</v>
      </c>
      <c r="EC10" s="18">
        <v>6</v>
      </c>
      <c r="ED10" s="19">
        <v>1</v>
      </c>
      <c r="EG10" s="17" t="s">
        <v>32</v>
      </c>
      <c r="EH10" s="18">
        <v>6</v>
      </c>
      <c r="EI10" s="19">
        <v>1</v>
      </c>
      <c r="EL10" s="17" t="s">
        <v>32</v>
      </c>
      <c r="EM10" s="18">
        <v>6</v>
      </c>
      <c r="EN10" s="19">
        <v>1</v>
      </c>
      <c r="EQ10" s="17" t="s">
        <v>32</v>
      </c>
      <c r="ER10" s="18">
        <v>6</v>
      </c>
      <c r="ES10" s="19">
        <v>1</v>
      </c>
    </row>
    <row r="11" spans="3:149" x14ac:dyDescent="0.25">
      <c r="C11" s="17" t="s">
        <v>34</v>
      </c>
      <c r="D11" s="18">
        <v>124</v>
      </c>
      <c r="E11" s="19">
        <v>0.33333333333333331</v>
      </c>
      <c r="H11" s="17">
        <v>2014</v>
      </c>
      <c r="I11" s="18">
        <v>36</v>
      </c>
      <c r="J11" s="19">
        <v>9.6774193548387094E-2</v>
      </c>
      <c r="M11" s="17" t="s">
        <v>35</v>
      </c>
      <c r="N11" s="18">
        <v>33</v>
      </c>
      <c r="O11" s="19">
        <v>8.8709677419354843E-2</v>
      </c>
      <c r="R11" s="17" t="s">
        <v>56</v>
      </c>
      <c r="S11" s="18">
        <v>3</v>
      </c>
      <c r="T11" s="19">
        <v>1</v>
      </c>
      <c r="W11" s="17" t="s">
        <v>56</v>
      </c>
      <c r="X11" s="18">
        <v>6</v>
      </c>
      <c r="Y11" s="19">
        <v>1</v>
      </c>
      <c r="AB11" s="17" t="s">
        <v>56</v>
      </c>
      <c r="AC11" s="18">
        <v>3</v>
      </c>
      <c r="AD11" s="19">
        <v>1</v>
      </c>
      <c r="AG11" s="17" t="s">
        <v>56</v>
      </c>
      <c r="AH11" s="18">
        <v>3</v>
      </c>
      <c r="AI11" s="19">
        <v>1</v>
      </c>
      <c r="AL11" s="17" t="s">
        <v>56</v>
      </c>
      <c r="AM11" s="18">
        <v>3</v>
      </c>
      <c r="AN11" s="19">
        <v>1</v>
      </c>
      <c r="AQ11" s="17" t="s">
        <v>56</v>
      </c>
      <c r="AR11" s="18">
        <v>3</v>
      </c>
      <c r="AS11" s="19">
        <v>1</v>
      </c>
      <c r="AV11" s="17" t="s">
        <v>56</v>
      </c>
      <c r="AW11" s="18">
        <v>3</v>
      </c>
      <c r="AX11" s="19">
        <v>1</v>
      </c>
      <c r="BA11" s="17" t="s">
        <v>56</v>
      </c>
      <c r="BB11" s="18">
        <v>3</v>
      </c>
      <c r="BC11" s="19">
        <v>1</v>
      </c>
      <c r="BF11" s="17" t="s">
        <v>56</v>
      </c>
      <c r="BG11" s="18">
        <v>3</v>
      </c>
      <c r="BH11" s="19">
        <v>1</v>
      </c>
      <c r="BK11" s="17" t="s">
        <v>56</v>
      </c>
      <c r="BL11" s="18">
        <v>3</v>
      </c>
      <c r="BM11" s="19">
        <v>1</v>
      </c>
      <c r="BP11" s="17" t="s">
        <v>56</v>
      </c>
      <c r="BQ11" s="18">
        <v>3</v>
      </c>
      <c r="BR11" s="19">
        <v>1</v>
      </c>
      <c r="BT11" s="17" t="s">
        <v>56</v>
      </c>
      <c r="BU11" s="18">
        <v>6</v>
      </c>
      <c r="BV11" s="19">
        <v>1</v>
      </c>
      <c r="BY11" s="17" t="s">
        <v>56</v>
      </c>
      <c r="BZ11" s="18">
        <v>3</v>
      </c>
      <c r="CA11" s="19">
        <v>1</v>
      </c>
      <c r="CD11" s="17" t="s">
        <v>56</v>
      </c>
      <c r="CE11" s="18">
        <v>6</v>
      </c>
      <c r="CF11" s="19">
        <v>1</v>
      </c>
      <c r="CI11" s="17" t="s">
        <v>56</v>
      </c>
      <c r="CJ11" s="18">
        <v>6</v>
      </c>
      <c r="CK11" s="19">
        <v>1</v>
      </c>
      <c r="CN11" s="17" t="s">
        <v>56</v>
      </c>
      <c r="CO11" s="18">
        <v>6</v>
      </c>
      <c r="CP11" s="19">
        <v>1</v>
      </c>
      <c r="CS11" s="17" t="s">
        <v>56</v>
      </c>
      <c r="CT11" s="18">
        <v>6</v>
      </c>
      <c r="CU11" s="19">
        <v>1</v>
      </c>
      <c r="CX11" s="17" t="s">
        <v>32</v>
      </c>
      <c r="CY11" s="18">
        <v>122</v>
      </c>
      <c r="CZ11" s="19">
        <v>0.96825396825396826</v>
      </c>
      <c r="DC11" s="17" t="s">
        <v>56</v>
      </c>
      <c r="DD11" s="18">
        <v>3</v>
      </c>
      <c r="DE11" s="19">
        <v>1</v>
      </c>
      <c r="DH11" s="17" t="s">
        <v>56</v>
      </c>
      <c r="DI11" s="18">
        <v>6</v>
      </c>
      <c r="DJ11" s="19">
        <v>1</v>
      </c>
      <c r="DM11" s="17" t="s">
        <v>56</v>
      </c>
      <c r="DN11" s="18">
        <v>3</v>
      </c>
      <c r="DO11" s="19">
        <v>1</v>
      </c>
      <c r="DR11" s="17" t="s">
        <v>56</v>
      </c>
      <c r="DS11" s="18">
        <v>6</v>
      </c>
      <c r="DT11" s="19">
        <v>1</v>
      </c>
      <c r="DW11" s="17" t="s">
        <v>56</v>
      </c>
      <c r="DX11" s="18">
        <v>6</v>
      </c>
      <c r="DY11" s="19">
        <v>1</v>
      </c>
      <c r="EB11" s="17" t="s">
        <v>56</v>
      </c>
      <c r="EC11" s="18">
        <v>6</v>
      </c>
      <c r="ED11" s="19">
        <v>1</v>
      </c>
      <c r="EG11" s="17" t="s">
        <v>56</v>
      </c>
      <c r="EH11" s="18">
        <v>6</v>
      </c>
      <c r="EI11" s="19">
        <v>1</v>
      </c>
      <c r="EL11" s="17" t="s">
        <v>56</v>
      </c>
      <c r="EM11" s="18">
        <v>6</v>
      </c>
      <c r="EN11" s="19">
        <v>1</v>
      </c>
      <c r="EQ11" s="17" t="s">
        <v>56</v>
      </c>
      <c r="ER11" s="18">
        <v>6</v>
      </c>
      <c r="ES11" s="19">
        <v>1</v>
      </c>
    </row>
    <row r="12" spans="3:149" x14ac:dyDescent="0.25">
      <c r="C12" s="17" t="s">
        <v>33</v>
      </c>
      <c r="D12" s="18">
        <v>124</v>
      </c>
      <c r="E12" s="19">
        <v>0.33333333333333331</v>
      </c>
      <c r="H12" s="17">
        <v>2015</v>
      </c>
      <c r="I12" s="18">
        <v>36</v>
      </c>
      <c r="J12" s="19">
        <v>9.6774193548387094E-2</v>
      </c>
      <c r="M12" s="17" t="s">
        <v>36</v>
      </c>
      <c r="N12" s="18">
        <v>32</v>
      </c>
      <c r="O12" s="19">
        <v>8.6021505376344093E-2</v>
      </c>
      <c r="CX12" s="17" t="s">
        <v>56</v>
      </c>
      <c r="CY12" s="18">
        <v>126</v>
      </c>
      <c r="CZ12" s="19">
        <v>1</v>
      </c>
    </row>
    <row r="13" spans="3:149" x14ac:dyDescent="0.25">
      <c r="C13" s="17" t="s">
        <v>56</v>
      </c>
      <c r="D13" s="18">
        <v>372</v>
      </c>
      <c r="E13" s="19">
        <v>1</v>
      </c>
      <c r="H13" s="17">
        <v>2016</v>
      </c>
      <c r="I13" s="18">
        <v>36</v>
      </c>
      <c r="J13" s="19">
        <v>9.6774193548387094E-2</v>
      </c>
      <c r="M13" s="17" t="s">
        <v>37</v>
      </c>
      <c r="N13" s="18">
        <v>30</v>
      </c>
      <c r="O13" s="19">
        <v>8.0645161290322578E-2</v>
      </c>
    </row>
    <row r="14" spans="3:149" x14ac:dyDescent="0.25">
      <c r="H14" s="17">
        <v>2017</v>
      </c>
      <c r="I14" s="18">
        <v>36</v>
      </c>
      <c r="J14" s="19">
        <v>9.6774193548387094E-2</v>
      </c>
      <c r="M14" s="17" t="s">
        <v>38</v>
      </c>
      <c r="N14" s="18">
        <v>33</v>
      </c>
      <c r="O14" s="19">
        <v>8.8709677419354843E-2</v>
      </c>
    </row>
    <row r="15" spans="3:149" x14ac:dyDescent="0.25">
      <c r="H15" s="17">
        <v>2018</v>
      </c>
      <c r="I15" s="18">
        <v>36</v>
      </c>
      <c r="J15" s="19">
        <v>9.6774193548387094E-2</v>
      </c>
      <c r="M15" s="17" t="s">
        <v>39</v>
      </c>
      <c r="N15" s="18">
        <v>30</v>
      </c>
      <c r="O15" s="19">
        <v>8.0645161290322578E-2</v>
      </c>
    </row>
    <row r="16" spans="3:149" x14ac:dyDescent="0.25">
      <c r="H16" s="17">
        <v>2019</v>
      </c>
      <c r="I16" s="18">
        <v>33</v>
      </c>
      <c r="J16" s="19">
        <v>8.8709677419354843E-2</v>
      </c>
      <c r="M16" s="17" t="s">
        <v>40</v>
      </c>
      <c r="N16" s="18">
        <v>30</v>
      </c>
      <c r="O16" s="19">
        <v>8.0645161290322578E-2</v>
      </c>
    </row>
    <row r="17" spans="8:17" x14ac:dyDescent="0.25">
      <c r="H17" s="17">
        <v>2020</v>
      </c>
      <c r="I17" s="18">
        <v>36</v>
      </c>
      <c r="J17" s="19">
        <v>9.6774193548387094E-2</v>
      </c>
      <c r="M17" s="17" t="s">
        <v>41</v>
      </c>
      <c r="N17" s="18">
        <v>30</v>
      </c>
      <c r="O17" s="19">
        <v>8.0645161290322578E-2</v>
      </c>
      <c r="Q17" s="19"/>
    </row>
    <row r="18" spans="8:17" x14ac:dyDescent="0.25">
      <c r="H18" s="17">
        <v>2021</v>
      </c>
      <c r="I18" s="18">
        <v>36</v>
      </c>
      <c r="J18" s="19">
        <v>9.6774193548387094E-2</v>
      </c>
      <c r="M18" s="17" t="s">
        <v>42</v>
      </c>
      <c r="N18" s="18">
        <v>30</v>
      </c>
      <c r="O18" s="19">
        <v>8.0645161290322578E-2</v>
      </c>
    </row>
    <row r="19" spans="8:17" x14ac:dyDescent="0.25">
      <c r="H19" s="17">
        <v>2022</v>
      </c>
      <c r="I19" s="18">
        <v>36</v>
      </c>
      <c r="J19" s="19">
        <v>9.6774193548387094E-2</v>
      </c>
      <c r="M19" s="17" t="s">
        <v>43</v>
      </c>
      <c r="N19" s="18">
        <v>30</v>
      </c>
      <c r="O19" s="19">
        <v>8.0645161290322578E-2</v>
      </c>
    </row>
    <row r="20" spans="8:17" x14ac:dyDescent="0.25">
      <c r="H20" s="17">
        <v>2023</v>
      </c>
      <c r="I20" s="18">
        <v>15</v>
      </c>
      <c r="J20" s="19">
        <v>4.0322580645161289E-2</v>
      </c>
      <c r="M20" s="17" t="s">
        <v>45</v>
      </c>
      <c r="N20" s="18">
        <v>29</v>
      </c>
      <c r="O20" s="19">
        <v>7.7956989247311828E-2</v>
      </c>
    </row>
    <row r="21" spans="8:17" x14ac:dyDescent="0.25">
      <c r="H21" s="17" t="s">
        <v>56</v>
      </c>
      <c r="I21" s="18">
        <v>372</v>
      </c>
      <c r="J21" s="19">
        <v>1</v>
      </c>
      <c r="M21" s="17" t="s">
        <v>46</v>
      </c>
      <c r="N21" s="18">
        <v>30</v>
      </c>
      <c r="O21" s="19">
        <v>8.0645161290322578E-2</v>
      </c>
    </row>
    <row r="22" spans="8:17" x14ac:dyDescent="0.25">
      <c r="M22" s="17" t="s">
        <v>47</v>
      </c>
      <c r="N22" s="18">
        <v>1</v>
      </c>
      <c r="O22" s="19">
        <v>2.6881720430107529E-3</v>
      </c>
    </row>
    <row r="23" spans="8:17" x14ac:dyDescent="0.25">
      <c r="M23" s="17" t="s">
        <v>44</v>
      </c>
      <c r="N23" s="18">
        <v>1</v>
      </c>
      <c r="O23" s="19">
        <v>2.6881720430107529E-3</v>
      </c>
    </row>
    <row r="24" spans="8:17" x14ac:dyDescent="0.25">
      <c r="M24" s="17" t="s">
        <v>56</v>
      </c>
      <c r="N24" s="18">
        <v>372</v>
      </c>
      <c r="O24" s="19">
        <v>1</v>
      </c>
    </row>
  </sheetData>
  <pageMargins left="0.7" right="0.7" top="0.75" bottom="0.75" header="0.3" footer="0.3"/>
  <pageSetup orientation="portrait" r:id="rId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2428-3853-4DFD-9ADE-CDA3B4F1FA88}">
  <dimension ref="A1:AH32"/>
  <sheetViews>
    <sheetView topLeftCell="AI17" zoomScale="96" zoomScaleNormal="96" workbookViewId="0">
      <selection activeCell="BC39" sqref="BC39"/>
    </sheetView>
  </sheetViews>
  <sheetFormatPr defaultRowHeight="15" x14ac:dyDescent="0.25"/>
  <cols>
    <col min="1" max="1" width="21" customWidth="1"/>
    <col min="2" max="2" width="34.42578125" customWidth="1"/>
    <col min="3" max="3" width="11" customWidth="1"/>
    <col min="4" max="4" width="11.85546875" customWidth="1"/>
    <col min="7" max="7" width="21" customWidth="1"/>
    <col min="12" max="12" width="18.140625" customWidth="1"/>
    <col min="13" max="13" width="22.7109375" bestFit="1" customWidth="1"/>
    <col min="14" max="14" width="33.28515625" bestFit="1" customWidth="1"/>
    <col min="15" max="15" width="11.85546875" customWidth="1"/>
    <col min="16" max="16" width="14.28515625" customWidth="1"/>
    <col min="18" max="18" width="8.7109375" customWidth="1"/>
    <col min="19" max="19" width="22.7109375" bestFit="1" customWidth="1"/>
    <col min="20" max="20" width="7.7109375" bestFit="1" customWidth="1"/>
    <col min="24" max="24" width="17.140625" customWidth="1"/>
    <col min="25" max="25" width="22.7109375" bestFit="1" customWidth="1"/>
    <col min="26" max="26" width="37.28515625" bestFit="1" customWidth="1"/>
    <col min="27" max="27" width="11.5703125" customWidth="1"/>
    <col min="28" max="28" width="13.5703125" customWidth="1"/>
    <col min="31" max="31" width="22.7109375" bestFit="1" customWidth="1"/>
  </cols>
  <sheetData>
    <row r="1" spans="1:34" x14ac:dyDescent="0.25">
      <c r="A1" t="s">
        <v>285</v>
      </c>
    </row>
    <row r="2" spans="1:34" x14ac:dyDescent="0.25">
      <c r="B2" s="234" t="s">
        <v>94</v>
      </c>
      <c r="C2" s="234"/>
      <c r="N2" s="235" t="s">
        <v>105</v>
      </c>
      <c r="O2" s="236"/>
      <c r="Z2" s="235" t="s">
        <v>108</v>
      </c>
      <c r="AA2" s="236"/>
    </row>
    <row r="3" spans="1:34" x14ac:dyDescent="0.25">
      <c r="B3" s="23" t="s">
        <v>1</v>
      </c>
      <c r="C3" s="24">
        <v>2023</v>
      </c>
      <c r="N3" s="37" t="s">
        <v>1</v>
      </c>
      <c r="O3" s="29">
        <v>2023</v>
      </c>
      <c r="Z3" s="42" t="s">
        <v>1</v>
      </c>
      <c r="AA3" s="42">
        <v>2023</v>
      </c>
    </row>
    <row r="4" spans="1:34" x14ac:dyDescent="0.25">
      <c r="B4" s="23" t="s">
        <v>2</v>
      </c>
      <c r="C4" s="24" t="s">
        <v>38</v>
      </c>
      <c r="G4" s="231" t="s">
        <v>111</v>
      </c>
      <c r="H4" s="232"/>
      <c r="I4" s="233"/>
      <c r="N4" s="37" t="s">
        <v>2</v>
      </c>
      <c r="O4" s="29" t="s">
        <v>38</v>
      </c>
      <c r="S4" s="231" t="s">
        <v>110</v>
      </c>
      <c r="T4" s="232"/>
      <c r="U4" s="233"/>
      <c r="Z4" s="42" t="s">
        <v>2</v>
      </c>
      <c r="AA4" s="42" t="s">
        <v>38</v>
      </c>
      <c r="AE4" s="231" t="s">
        <v>109</v>
      </c>
      <c r="AF4" s="232"/>
      <c r="AG4" s="233"/>
    </row>
    <row r="5" spans="1:34" ht="15.75" x14ac:dyDescent="0.25">
      <c r="A5" s="31" t="s">
        <v>101</v>
      </c>
      <c r="B5" s="2" t="s">
        <v>95</v>
      </c>
      <c r="C5" s="2" t="s">
        <v>96</v>
      </c>
      <c r="G5" s="52" t="s">
        <v>101</v>
      </c>
      <c r="H5" s="34" t="s">
        <v>102</v>
      </c>
      <c r="I5" s="34" t="s">
        <v>103</v>
      </c>
      <c r="M5" s="31" t="s">
        <v>101</v>
      </c>
      <c r="N5" s="2" t="s">
        <v>95</v>
      </c>
      <c r="O5" s="2" t="s">
        <v>96</v>
      </c>
      <c r="S5" s="44" t="s">
        <v>101</v>
      </c>
      <c r="T5" s="39" t="s">
        <v>102</v>
      </c>
      <c r="U5" s="39" t="s">
        <v>103</v>
      </c>
      <c r="Y5" s="31" t="s">
        <v>101</v>
      </c>
      <c r="Z5" s="2" t="s">
        <v>95</v>
      </c>
      <c r="AA5" s="2" t="s">
        <v>96</v>
      </c>
      <c r="AE5" s="44" t="s">
        <v>101</v>
      </c>
      <c r="AF5" s="39" t="s">
        <v>102</v>
      </c>
      <c r="AG5" s="39" t="s">
        <v>103</v>
      </c>
    </row>
    <row r="6" spans="1:34" x14ac:dyDescent="0.25">
      <c r="A6" s="30" t="s">
        <v>100</v>
      </c>
      <c r="B6" t="s">
        <v>4</v>
      </c>
      <c r="C6">
        <v>211.5</v>
      </c>
      <c r="G6" s="45" t="s">
        <v>100</v>
      </c>
      <c r="H6" s="35">
        <f>SUM($C$6:$C$7)</f>
        <v>382.5</v>
      </c>
      <c r="I6" s="36">
        <f>H6/$H$13</f>
        <v>8.5022672712723388E-2</v>
      </c>
      <c r="M6" s="30" t="s">
        <v>100</v>
      </c>
      <c r="N6" t="s">
        <v>4</v>
      </c>
      <c r="O6">
        <v>219.4</v>
      </c>
      <c r="S6" s="45" t="s">
        <v>100</v>
      </c>
      <c r="T6" s="35">
        <f>SUM($O$6:$O$7)</f>
        <v>396.1</v>
      </c>
      <c r="U6" s="36">
        <f t="shared" ref="U6:U12" si="0">T6/$T$13</f>
        <v>8.5349824387511056E-2</v>
      </c>
      <c r="Y6" s="30" t="s">
        <v>100</v>
      </c>
      <c r="Z6" t="s">
        <v>4</v>
      </c>
      <c r="AA6">
        <v>214.3</v>
      </c>
      <c r="AE6" s="45" t="s">
        <v>100</v>
      </c>
      <c r="AF6" s="35">
        <f>SUM($AA$6:$AA$7)</f>
        <v>387.5</v>
      </c>
      <c r="AG6" s="36">
        <f>AF6/$AF$13</f>
        <v>8.3254554829838442E-2</v>
      </c>
    </row>
    <row r="7" spans="1:34" x14ac:dyDescent="0.25">
      <c r="A7" s="30" t="s">
        <v>100</v>
      </c>
      <c r="B7" t="s">
        <v>5</v>
      </c>
      <c r="C7">
        <v>171</v>
      </c>
      <c r="G7" s="46" t="s">
        <v>270</v>
      </c>
      <c r="H7" s="35">
        <f>SUM($C$8:$C$15)</f>
        <v>1361.6</v>
      </c>
      <c r="I7" s="36">
        <f t="shared" ref="I7:I12" si="1">H7/$H$13</f>
        <v>0.30265848670756645</v>
      </c>
      <c r="M7" s="30" t="s">
        <v>100</v>
      </c>
      <c r="N7" t="s">
        <v>5</v>
      </c>
      <c r="O7">
        <v>176.7</v>
      </c>
      <c r="S7" s="46" t="s">
        <v>270</v>
      </c>
      <c r="T7" s="35">
        <f>SUM($O$8:$O$15)</f>
        <v>1392.3000000000002</v>
      </c>
      <c r="U7" s="36">
        <f t="shared" si="0"/>
        <v>0.30000646426339722</v>
      </c>
      <c r="Y7" s="30" t="s">
        <v>100</v>
      </c>
      <c r="Z7" t="s">
        <v>5</v>
      </c>
      <c r="AA7">
        <v>173.2</v>
      </c>
      <c r="AE7" s="46" t="s">
        <v>270</v>
      </c>
      <c r="AF7" s="35">
        <f>SUM($AA$8:$AA$15)</f>
        <v>1372.7</v>
      </c>
      <c r="AG7" s="36">
        <f t="shared" ref="AG7:AG13" si="2">AF7/$AF$13</f>
        <v>0.29492523203850124</v>
      </c>
    </row>
    <row r="8" spans="1:34" x14ac:dyDescent="0.25">
      <c r="A8" s="25" t="s">
        <v>270</v>
      </c>
      <c r="B8" t="s">
        <v>6</v>
      </c>
      <c r="C8">
        <v>179.6</v>
      </c>
      <c r="G8" s="53" t="s">
        <v>106</v>
      </c>
      <c r="H8" s="35">
        <f>SUM($C$16:$C$19)</f>
        <v>746.49999999999989</v>
      </c>
      <c r="I8" s="36">
        <f t="shared" si="1"/>
        <v>0.16593313772561569</v>
      </c>
      <c r="M8" s="25" t="s">
        <v>270</v>
      </c>
      <c r="N8" t="s">
        <v>6</v>
      </c>
      <c r="O8">
        <v>179.4</v>
      </c>
      <c r="S8" s="47" t="s">
        <v>106</v>
      </c>
      <c r="T8" s="35">
        <f>SUM($O$16:$O$19)</f>
        <v>750.90000000000009</v>
      </c>
      <c r="U8" s="36">
        <f t="shared" si="0"/>
        <v>0.16180051283156288</v>
      </c>
      <c r="Y8" s="25" t="s">
        <v>270</v>
      </c>
      <c r="Z8" t="s">
        <v>6</v>
      </c>
      <c r="AA8">
        <v>179.5</v>
      </c>
      <c r="AE8" s="47" t="s">
        <v>106</v>
      </c>
      <c r="AF8" s="35">
        <f>SUM($AA$16:$AA$19)</f>
        <v>747.7</v>
      </c>
      <c r="AG8" s="36">
        <f t="shared" si="2"/>
        <v>0.16064369199037473</v>
      </c>
    </row>
    <row r="9" spans="1:34" x14ac:dyDescent="0.25">
      <c r="A9" s="25" t="s">
        <v>270</v>
      </c>
      <c r="B9" t="s">
        <v>3</v>
      </c>
      <c r="C9">
        <v>173.2</v>
      </c>
      <c r="G9" s="48" t="s">
        <v>97</v>
      </c>
      <c r="H9" s="35">
        <f>SUM($C$20:$C$22)</f>
        <v>569.90000000000009</v>
      </c>
      <c r="I9" s="36">
        <f t="shared" si="1"/>
        <v>0.12667822530452566</v>
      </c>
      <c r="M9" s="25" t="s">
        <v>270</v>
      </c>
      <c r="N9" t="s">
        <v>3</v>
      </c>
      <c r="O9">
        <v>174.7</v>
      </c>
      <c r="S9" s="48" t="s">
        <v>97</v>
      </c>
      <c r="T9" s="35">
        <f>SUM($O$20:$O$22)</f>
        <v>528.70000000000005</v>
      </c>
      <c r="U9" s="36">
        <f t="shared" si="0"/>
        <v>0.1139218686030727</v>
      </c>
      <c r="Y9" s="25" t="s">
        <v>270</v>
      </c>
      <c r="Z9" s="40" t="s">
        <v>3</v>
      </c>
      <c r="AA9" s="41">
        <v>173.7</v>
      </c>
      <c r="AE9" s="48" t="s">
        <v>97</v>
      </c>
      <c r="AF9" s="35">
        <f>SUM($AA$20:$AA$22)</f>
        <v>553.20000000000005</v>
      </c>
      <c r="AG9" s="36">
        <f t="shared" si="2"/>
        <v>0.11885527672739775</v>
      </c>
    </row>
    <row r="10" spans="1:34" x14ac:dyDescent="0.25">
      <c r="A10" s="25" t="s">
        <v>270</v>
      </c>
      <c r="B10" t="s">
        <v>7</v>
      </c>
      <c r="C10">
        <v>173.3</v>
      </c>
      <c r="G10" s="49" t="s">
        <v>98</v>
      </c>
      <c r="H10" s="35">
        <f>SUM($C$23:$C$26)</f>
        <v>532</v>
      </c>
      <c r="I10" s="36">
        <f t="shared" si="1"/>
        <v>0.11825375655730416</v>
      </c>
      <c r="M10" s="25" t="s">
        <v>270</v>
      </c>
      <c r="N10" t="s">
        <v>7</v>
      </c>
      <c r="O10">
        <v>164.4</v>
      </c>
      <c r="S10" s="49" t="s">
        <v>98</v>
      </c>
      <c r="T10" s="35">
        <f>SUM($O$23:$O$26)</f>
        <v>689.5</v>
      </c>
      <c r="U10" s="36">
        <f t="shared" si="0"/>
        <v>0.14857032041198906</v>
      </c>
      <c r="Y10" s="25" t="s">
        <v>270</v>
      </c>
      <c r="Z10" t="s">
        <v>7</v>
      </c>
      <c r="AA10">
        <v>170</v>
      </c>
      <c r="AE10" s="49" t="s">
        <v>98</v>
      </c>
      <c r="AF10" s="35">
        <f>SUM($AA$23:$AA$26)</f>
        <v>698.40000000000009</v>
      </c>
      <c r="AG10" s="36">
        <f t="shared" si="2"/>
        <v>0.15005156411137852</v>
      </c>
    </row>
    <row r="11" spans="1:34" x14ac:dyDescent="0.25">
      <c r="A11" s="25" t="s">
        <v>270</v>
      </c>
      <c r="B11" t="s">
        <v>8</v>
      </c>
      <c r="C11">
        <v>169</v>
      </c>
      <c r="G11" s="50" t="s">
        <v>99</v>
      </c>
      <c r="H11" s="35">
        <f>SUM($C$27:$C$28)</f>
        <v>368.1</v>
      </c>
      <c r="I11" s="36">
        <f t="shared" si="1"/>
        <v>8.1821819151773806E-2</v>
      </c>
      <c r="M11" s="25" t="s">
        <v>270</v>
      </c>
      <c r="N11" t="s">
        <v>8</v>
      </c>
      <c r="O11">
        <v>175.8</v>
      </c>
      <c r="S11" s="50" t="s">
        <v>99</v>
      </c>
      <c r="T11" s="35">
        <f>SUM($O$27:$O$28)</f>
        <v>357</v>
      </c>
      <c r="U11" s="36">
        <f t="shared" si="0"/>
        <v>7.6924734426512112E-2</v>
      </c>
      <c r="Y11" s="25" t="s">
        <v>270</v>
      </c>
      <c r="Z11" t="s">
        <v>8</v>
      </c>
      <c r="AA11">
        <v>172.2</v>
      </c>
      <c r="AE11" s="50" t="s">
        <v>99</v>
      </c>
      <c r="AF11" s="35">
        <f>SUM($AA$27:$AA$28)</f>
        <v>362.79999999999995</v>
      </c>
      <c r="AG11" s="36">
        <f t="shared" si="2"/>
        <v>7.7947748367136471E-2</v>
      </c>
    </row>
    <row r="12" spans="1:34" x14ac:dyDescent="0.25">
      <c r="A12" s="25" t="s">
        <v>270</v>
      </c>
      <c r="B12" t="s">
        <v>9</v>
      </c>
      <c r="C12">
        <v>148.69999999999999</v>
      </c>
      <c r="G12" s="51" t="s">
        <v>107</v>
      </c>
      <c r="H12" s="35">
        <f>SUM($C$29:$C$31)</f>
        <v>538.20000000000005</v>
      </c>
      <c r="I12" s="36">
        <f t="shared" si="1"/>
        <v>0.1196319018404908</v>
      </c>
      <c r="M12" s="25" t="s">
        <v>270</v>
      </c>
      <c r="N12" t="s">
        <v>9</v>
      </c>
      <c r="O12">
        <v>185</v>
      </c>
      <c r="S12" s="51" t="s">
        <v>107</v>
      </c>
      <c r="T12" s="35">
        <f>SUM($O$29:$O$31)</f>
        <v>526.4</v>
      </c>
      <c r="U12" s="36">
        <f t="shared" si="0"/>
        <v>0.1134262750759551</v>
      </c>
      <c r="Y12" s="25" t="s">
        <v>270</v>
      </c>
      <c r="Z12" t="s">
        <v>9</v>
      </c>
      <c r="AA12">
        <v>161</v>
      </c>
      <c r="AE12" s="51" t="s">
        <v>107</v>
      </c>
      <c r="AF12" s="35">
        <f>SUM($AA$29:$AA$31)</f>
        <v>532.09999999999991</v>
      </c>
      <c r="AG12" s="36">
        <f t="shared" si="2"/>
        <v>0.11432193193537298</v>
      </c>
      <c r="AH12" s="54"/>
    </row>
    <row r="13" spans="1:34" x14ac:dyDescent="0.25">
      <c r="A13" s="25" t="s">
        <v>270</v>
      </c>
      <c r="B13" t="s">
        <v>10</v>
      </c>
      <c r="C13">
        <v>174.9</v>
      </c>
      <c r="G13" s="33" t="s">
        <v>104</v>
      </c>
      <c r="H13" s="35">
        <f>SUM($H$6:$H$12)</f>
        <v>4498.8</v>
      </c>
      <c r="I13" s="36">
        <f>SUM(I6:I12)</f>
        <v>0.99999999999999989</v>
      </c>
      <c r="M13" s="25" t="s">
        <v>270</v>
      </c>
      <c r="N13" t="s">
        <v>10</v>
      </c>
      <c r="O13">
        <v>176.9</v>
      </c>
      <c r="S13" s="33" t="s">
        <v>104</v>
      </c>
      <c r="T13" s="35">
        <f>SUM($T$6:$T$12)</f>
        <v>4640.8999999999996</v>
      </c>
      <c r="U13" s="38">
        <f>SUM(U6:U12)</f>
        <v>1.0000000000000002</v>
      </c>
      <c r="Y13" s="25" t="s">
        <v>270</v>
      </c>
      <c r="Z13" t="s">
        <v>10</v>
      </c>
      <c r="AA13">
        <v>175.6</v>
      </c>
      <c r="AE13" s="43" t="s">
        <v>104</v>
      </c>
      <c r="AF13" s="35">
        <f>SUM($AF$6:$AF$12)</f>
        <v>4654.3999999999996</v>
      </c>
      <c r="AG13" s="36">
        <f t="shared" si="2"/>
        <v>1</v>
      </c>
    </row>
    <row r="14" spans="1:34" x14ac:dyDescent="0.25">
      <c r="A14" s="25" t="s">
        <v>270</v>
      </c>
      <c r="B14" t="s">
        <v>11</v>
      </c>
      <c r="C14">
        <v>121.9</v>
      </c>
      <c r="M14" s="25" t="s">
        <v>270</v>
      </c>
      <c r="N14" t="s">
        <v>11</v>
      </c>
      <c r="O14">
        <v>124.2</v>
      </c>
      <c r="Y14" s="25" t="s">
        <v>270</v>
      </c>
      <c r="Z14" t="s">
        <v>11</v>
      </c>
      <c r="AA14">
        <v>122.7</v>
      </c>
    </row>
    <row r="15" spans="1:34" x14ac:dyDescent="0.25">
      <c r="A15" s="25" t="s">
        <v>270</v>
      </c>
      <c r="B15" t="s">
        <v>12</v>
      </c>
      <c r="C15">
        <v>221</v>
      </c>
      <c r="M15" s="25" t="s">
        <v>270</v>
      </c>
      <c r="N15" t="s">
        <v>12</v>
      </c>
      <c r="O15">
        <v>211.9</v>
      </c>
      <c r="Y15" s="25" t="s">
        <v>270</v>
      </c>
      <c r="Z15" t="s">
        <v>12</v>
      </c>
      <c r="AA15">
        <v>218</v>
      </c>
    </row>
    <row r="16" spans="1:34" x14ac:dyDescent="0.25">
      <c r="A16" s="32" t="s">
        <v>106</v>
      </c>
      <c r="B16" t="s">
        <v>13</v>
      </c>
      <c r="C16">
        <v>178.7</v>
      </c>
      <c r="M16" s="32" t="s">
        <v>106</v>
      </c>
      <c r="N16" t="s">
        <v>13</v>
      </c>
      <c r="O16">
        <v>165.9</v>
      </c>
      <c r="Y16" s="32" t="s">
        <v>106</v>
      </c>
      <c r="Z16" t="s">
        <v>13</v>
      </c>
      <c r="AA16">
        <v>173.4</v>
      </c>
    </row>
    <row r="17" spans="1:27" x14ac:dyDescent="0.25">
      <c r="A17" s="32" t="s">
        <v>106</v>
      </c>
      <c r="B17" t="s">
        <v>14</v>
      </c>
      <c r="C17">
        <v>191.1</v>
      </c>
      <c r="M17" s="32" t="s">
        <v>106</v>
      </c>
      <c r="N17" t="s">
        <v>14</v>
      </c>
      <c r="O17">
        <v>197.7</v>
      </c>
      <c r="Y17" s="32" t="s">
        <v>106</v>
      </c>
      <c r="Z17" t="s">
        <v>14</v>
      </c>
      <c r="AA17">
        <v>194.2</v>
      </c>
    </row>
    <row r="18" spans="1:27" x14ac:dyDescent="0.25">
      <c r="A18" s="32" t="s">
        <v>106</v>
      </c>
      <c r="B18" t="s">
        <v>15</v>
      </c>
      <c r="C18">
        <v>176.8</v>
      </c>
      <c r="M18" s="32" t="s">
        <v>106</v>
      </c>
      <c r="N18" t="s">
        <v>15</v>
      </c>
      <c r="O18">
        <v>183.1</v>
      </c>
      <c r="Y18" s="32" t="s">
        <v>106</v>
      </c>
      <c r="Z18" t="s">
        <v>15</v>
      </c>
      <c r="AA18">
        <v>179.1</v>
      </c>
    </row>
    <row r="19" spans="1:27" x14ac:dyDescent="0.25">
      <c r="A19" s="32" t="s">
        <v>106</v>
      </c>
      <c r="B19" t="s">
        <v>16</v>
      </c>
      <c r="C19">
        <v>199.9</v>
      </c>
      <c r="M19" s="32" t="s">
        <v>106</v>
      </c>
      <c r="N19" t="s">
        <v>16</v>
      </c>
      <c r="O19">
        <v>204.2</v>
      </c>
      <c r="Y19" s="32" t="s">
        <v>106</v>
      </c>
      <c r="Z19" t="s">
        <v>16</v>
      </c>
      <c r="AA19">
        <v>201</v>
      </c>
    </row>
    <row r="20" spans="1:27" x14ac:dyDescent="0.25">
      <c r="A20" s="26" t="s">
        <v>97</v>
      </c>
      <c r="B20" t="s">
        <v>17</v>
      </c>
      <c r="C20">
        <v>191.2</v>
      </c>
      <c r="M20" s="26" t="s">
        <v>97</v>
      </c>
      <c r="N20" t="s">
        <v>17</v>
      </c>
      <c r="O20">
        <v>181.3</v>
      </c>
      <c r="Y20" s="26" t="s">
        <v>97</v>
      </c>
      <c r="Z20" t="s">
        <v>17</v>
      </c>
      <c r="AA20">
        <v>187.3</v>
      </c>
    </row>
    <row r="21" spans="1:27" x14ac:dyDescent="0.25">
      <c r="A21" s="26" t="s">
        <v>97</v>
      </c>
      <c r="B21" t="s">
        <v>18</v>
      </c>
      <c r="C21">
        <v>187.9</v>
      </c>
      <c r="M21" s="26" t="s">
        <v>97</v>
      </c>
      <c r="N21" t="s">
        <v>18</v>
      </c>
      <c r="O21">
        <v>168.1</v>
      </c>
      <c r="Y21" s="26" t="s">
        <v>97</v>
      </c>
      <c r="Z21" t="s">
        <v>18</v>
      </c>
      <c r="AA21">
        <v>179.7</v>
      </c>
    </row>
    <row r="22" spans="1:27" x14ac:dyDescent="0.25">
      <c r="A22" s="26" t="s">
        <v>97</v>
      </c>
      <c r="B22" t="s">
        <v>19</v>
      </c>
      <c r="C22">
        <v>190.8</v>
      </c>
      <c r="M22" s="26" t="s">
        <v>97</v>
      </c>
      <c r="N22" t="s">
        <v>19</v>
      </c>
      <c r="O22">
        <v>179.3</v>
      </c>
      <c r="Y22" s="26" t="s">
        <v>97</v>
      </c>
      <c r="Z22" t="s">
        <v>19</v>
      </c>
      <c r="AA22">
        <v>186.2</v>
      </c>
    </row>
    <row r="23" spans="1:27" x14ac:dyDescent="0.25">
      <c r="A23" s="27" t="s">
        <v>98</v>
      </c>
      <c r="B23" t="s">
        <v>20</v>
      </c>
      <c r="C23" t="s">
        <v>48</v>
      </c>
      <c r="M23" s="27" t="s">
        <v>98</v>
      </c>
      <c r="N23" t="s">
        <v>20</v>
      </c>
      <c r="O23">
        <v>175.6</v>
      </c>
      <c r="Y23" s="27" t="s">
        <v>98</v>
      </c>
      <c r="Z23" t="s">
        <v>20</v>
      </c>
      <c r="AA23">
        <v>175.6</v>
      </c>
    </row>
    <row r="24" spans="1:27" x14ac:dyDescent="0.25">
      <c r="A24" s="27" t="s">
        <v>98</v>
      </c>
      <c r="B24" t="s">
        <v>21</v>
      </c>
      <c r="C24">
        <v>182.5</v>
      </c>
      <c r="M24" s="27" t="s">
        <v>98</v>
      </c>
      <c r="N24" t="s">
        <v>21</v>
      </c>
      <c r="O24">
        <v>183.4</v>
      </c>
      <c r="Y24" s="27" t="s">
        <v>98</v>
      </c>
      <c r="Z24" t="s">
        <v>21</v>
      </c>
      <c r="AA24">
        <v>182.8</v>
      </c>
    </row>
    <row r="25" spans="1:27" x14ac:dyDescent="0.25">
      <c r="A25" s="27" t="s">
        <v>98</v>
      </c>
      <c r="B25" t="s">
        <v>24</v>
      </c>
      <c r="C25">
        <v>169.7</v>
      </c>
      <c r="M25" s="27" t="s">
        <v>98</v>
      </c>
      <c r="N25" s="14" t="s">
        <v>24</v>
      </c>
      <c r="O25" s="15">
        <v>160.4</v>
      </c>
      <c r="Y25" s="27" t="s">
        <v>98</v>
      </c>
      <c r="Z25" t="s">
        <v>24</v>
      </c>
      <c r="AA25">
        <v>164.8</v>
      </c>
    </row>
    <row r="26" spans="1:27" x14ac:dyDescent="0.25">
      <c r="A26" s="27" t="s">
        <v>98</v>
      </c>
      <c r="B26" t="s">
        <v>22</v>
      </c>
      <c r="C26">
        <v>179.8</v>
      </c>
      <c r="M26" s="27" t="s">
        <v>98</v>
      </c>
      <c r="N26" s="14" t="s">
        <v>22</v>
      </c>
      <c r="O26" s="15">
        <v>170.1</v>
      </c>
      <c r="Y26" s="27" t="s">
        <v>98</v>
      </c>
      <c r="Z26" s="14" t="s">
        <v>22</v>
      </c>
      <c r="AA26" s="15">
        <v>175.2</v>
      </c>
    </row>
    <row r="27" spans="1:27" x14ac:dyDescent="0.25">
      <c r="A27" s="28" t="s">
        <v>99</v>
      </c>
      <c r="B27" t="s">
        <v>23</v>
      </c>
      <c r="C27">
        <v>187.8</v>
      </c>
      <c r="M27" s="28" t="s">
        <v>99</v>
      </c>
      <c r="N27" t="s">
        <v>23</v>
      </c>
      <c r="O27">
        <v>182.2</v>
      </c>
      <c r="Y27" s="28" t="s">
        <v>99</v>
      </c>
      <c r="Z27" s="40" t="s">
        <v>23</v>
      </c>
      <c r="AA27" s="41">
        <v>185.7</v>
      </c>
    </row>
    <row r="28" spans="1:27" x14ac:dyDescent="0.25">
      <c r="A28" s="28" t="s">
        <v>99</v>
      </c>
      <c r="B28" t="s">
        <v>26</v>
      </c>
      <c r="C28">
        <v>180.3</v>
      </c>
      <c r="M28" s="28" t="s">
        <v>99</v>
      </c>
      <c r="N28" s="14" t="s">
        <v>26</v>
      </c>
      <c r="O28" s="15">
        <v>174.8</v>
      </c>
      <c r="Y28" s="28" t="s">
        <v>99</v>
      </c>
      <c r="Z28" t="s">
        <v>26</v>
      </c>
      <c r="AA28">
        <v>177.1</v>
      </c>
    </row>
    <row r="29" spans="1:27" x14ac:dyDescent="0.25">
      <c r="A29" s="29" t="s">
        <v>107</v>
      </c>
      <c r="B29" t="s">
        <v>25</v>
      </c>
      <c r="C29">
        <v>173.8</v>
      </c>
      <c r="M29" s="29" t="s">
        <v>107</v>
      </c>
      <c r="N29" t="s">
        <v>25</v>
      </c>
      <c r="O29">
        <v>169.2</v>
      </c>
      <c r="Y29" s="29" t="s">
        <v>107</v>
      </c>
      <c r="Z29" s="40" t="s">
        <v>25</v>
      </c>
      <c r="AA29" s="41">
        <v>171.2</v>
      </c>
    </row>
    <row r="30" spans="1:27" x14ac:dyDescent="0.25">
      <c r="A30" s="29" t="s">
        <v>107</v>
      </c>
      <c r="B30" t="s">
        <v>27</v>
      </c>
      <c r="C30">
        <v>184.9</v>
      </c>
      <c r="M30" s="29" t="s">
        <v>107</v>
      </c>
      <c r="N30" t="s">
        <v>27</v>
      </c>
      <c r="O30">
        <v>185.6</v>
      </c>
      <c r="Y30" s="29" t="s">
        <v>107</v>
      </c>
      <c r="Z30" t="s">
        <v>27</v>
      </c>
      <c r="AA30">
        <v>185.2</v>
      </c>
    </row>
    <row r="31" spans="1:27" x14ac:dyDescent="0.25">
      <c r="A31" s="29" t="s">
        <v>107</v>
      </c>
      <c r="B31" t="s">
        <v>28</v>
      </c>
      <c r="C31">
        <v>179.5</v>
      </c>
      <c r="M31" s="29" t="s">
        <v>107</v>
      </c>
      <c r="N31" t="s">
        <v>28</v>
      </c>
      <c r="O31">
        <v>171.6</v>
      </c>
      <c r="Y31" s="29" t="s">
        <v>107</v>
      </c>
      <c r="Z31" t="s">
        <v>28</v>
      </c>
      <c r="AA31">
        <v>175.7</v>
      </c>
    </row>
    <row r="32" spans="1:27" x14ac:dyDescent="0.25">
      <c r="B32" t="s">
        <v>29</v>
      </c>
      <c r="C32">
        <v>179.8</v>
      </c>
      <c r="N32" t="s">
        <v>29</v>
      </c>
      <c r="O32">
        <v>178.2</v>
      </c>
      <c r="Z32" t="s">
        <v>29</v>
      </c>
      <c r="AA32">
        <v>179.1</v>
      </c>
    </row>
  </sheetData>
  <autoFilter ref="M5:M31" xr:uid="{58D92428-3853-4DFD-9ADE-CDA3B4F1FA88}"/>
  <mergeCells count="6">
    <mergeCell ref="AE4:AG4"/>
    <mergeCell ref="B2:C2"/>
    <mergeCell ref="N2:O2"/>
    <mergeCell ref="Z2:AA2"/>
    <mergeCell ref="G4:I4"/>
    <mergeCell ref="S4:U4"/>
  </mergeCells>
  <conditionalFormatting sqref="U6:U1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{9B05D1AB-6B45-472A-856C-4606C1FD7ADB}</x14:id>
        </ext>
      </extLst>
    </cfRule>
  </conditionalFormatting>
  <conditionalFormatting sqref="U6:U1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{6A02B4E7-45E0-42DD-BC09-530804E4A9A8}</x14:id>
        </ext>
      </extLst>
    </cfRule>
  </conditionalFormatting>
  <conditionalFormatting sqref="AG6:AG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{F87D4435-DE44-4873-BCCB-9967ABE7B1ED}</x14:id>
        </ext>
      </extLst>
    </cfRule>
  </conditionalFormatting>
  <conditionalFormatting sqref="I6:I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{D27EFEE3-42A3-4378-91F9-57F5971ADF2B}</x14:id>
        </ext>
      </extLst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05D1AB-6B45-472A-856C-4606C1FD7A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U6:U12</xm:sqref>
        </x14:conditionalFormatting>
        <x14:conditionalFormatting xmlns:xm="http://schemas.microsoft.com/office/excel/2006/main">
          <x14:cfRule type="dataBar" id="{6A02B4E7-45E0-42DD-BC09-530804E4A9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U6:U13</xm:sqref>
        </x14:conditionalFormatting>
        <x14:conditionalFormatting xmlns:xm="http://schemas.microsoft.com/office/excel/2006/main">
          <x14:cfRule type="dataBar" id="{F87D4435-DE44-4873-BCCB-9967ABE7B1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AG6:AG13</xm:sqref>
        </x14:conditionalFormatting>
        <x14:conditionalFormatting xmlns:xm="http://schemas.microsoft.com/office/excel/2006/main">
          <x14:cfRule type="dataBar" id="{D27EFEE3-42A3-4378-91F9-57F5971ADF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I6:I13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3EFF-C660-46C4-9955-BB3B8F7F82BC}">
  <dimension ref="A1:CN35"/>
  <sheetViews>
    <sheetView zoomScale="80" zoomScaleNormal="80" workbookViewId="0">
      <pane xSplit="1" ySplit="3" topLeftCell="BZ17" activePane="bottomRight" state="frozen"/>
      <selection pane="topRight" activeCell="B1" sqref="B1"/>
      <selection pane="bottomLeft" activeCell="A4" sqref="A4"/>
      <selection pane="bottomRight" activeCell="CA33" sqref="CA33:CD35"/>
    </sheetView>
  </sheetViews>
  <sheetFormatPr defaultRowHeight="15" x14ac:dyDescent="0.25"/>
  <cols>
    <col min="1" max="1" width="33.28515625" bestFit="1" customWidth="1"/>
    <col min="2" max="9" width="11.85546875" bestFit="1" customWidth="1"/>
    <col min="10" max="10" width="13" customWidth="1"/>
    <col min="11" max="11" width="11.85546875" bestFit="1" customWidth="1"/>
    <col min="12" max="12" width="12.5703125" customWidth="1"/>
    <col min="13" max="13" width="12.28515625" customWidth="1"/>
    <col min="14" max="14" width="11.85546875" bestFit="1" customWidth="1"/>
    <col min="15" max="15" width="12" customWidth="1"/>
    <col min="16" max="21" width="11.85546875" bestFit="1" customWidth="1"/>
    <col min="22" max="22" width="15" customWidth="1"/>
    <col min="23" max="23" width="12.28515625" customWidth="1"/>
    <col min="24" max="24" width="14.5703125" customWidth="1"/>
    <col min="25" max="25" width="14.28515625" customWidth="1"/>
    <col min="26" max="26" width="11.85546875" bestFit="1" customWidth="1"/>
    <col min="27" max="27" width="13" customWidth="1"/>
    <col min="28" max="32" width="11.85546875" bestFit="1" customWidth="1"/>
    <col min="33" max="33" width="15" customWidth="1"/>
    <col min="34" max="34" width="12.28515625" customWidth="1"/>
    <col min="35" max="35" width="14.5703125" customWidth="1"/>
    <col min="36" max="36" width="14.28515625" customWidth="1"/>
    <col min="37" max="37" width="11.85546875" bestFit="1" customWidth="1"/>
    <col min="38" max="38" width="13" customWidth="1"/>
    <col min="39" max="44" width="11.85546875" bestFit="1" customWidth="1"/>
    <col min="45" max="45" width="15" customWidth="1"/>
    <col min="46" max="46" width="12.28515625" customWidth="1"/>
    <col min="47" max="47" width="14.5703125" customWidth="1"/>
    <col min="48" max="48" width="14.28515625" customWidth="1"/>
    <col min="49" max="49" width="11.85546875" bestFit="1" customWidth="1"/>
    <col min="50" max="50" width="13" customWidth="1"/>
    <col min="51" max="56" width="11.85546875" bestFit="1" customWidth="1"/>
    <col min="57" max="57" width="15" customWidth="1"/>
    <col min="58" max="58" width="12.28515625" customWidth="1"/>
    <col min="59" max="59" width="14.5703125" customWidth="1"/>
    <col min="60" max="60" width="14.28515625" customWidth="1"/>
    <col min="61" max="61" width="11.85546875" bestFit="1" customWidth="1"/>
    <col min="62" max="62" width="13" customWidth="1"/>
    <col min="63" max="68" width="11.85546875" bestFit="1" customWidth="1"/>
    <col min="69" max="69" width="15" customWidth="1"/>
    <col min="70" max="70" width="12.28515625" customWidth="1"/>
    <col min="71" max="71" width="14.5703125" customWidth="1"/>
    <col min="72" max="72" width="14.28515625" customWidth="1"/>
    <col min="73" max="73" width="11.85546875" bestFit="1" customWidth="1"/>
    <col min="74" max="74" width="13" customWidth="1"/>
    <col min="75" max="77" width="11.85546875" bestFit="1" customWidth="1"/>
    <col min="79" max="79" width="18.85546875" customWidth="1"/>
    <col min="80" max="80" width="18" customWidth="1"/>
    <col min="81" max="81" width="19" customWidth="1"/>
    <col min="82" max="82" width="18" customWidth="1"/>
    <col min="86" max="86" width="18.5703125" customWidth="1"/>
    <col min="87" max="87" width="16.42578125" customWidth="1"/>
    <col min="88" max="88" width="20.140625" bestFit="1" customWidth="1"/>
    <col min="89" max="89" width="17.5703125" customWidth="1"/>
  </cols>
  <sheetData>
    <row r="1" spans="1:92" x14ac:dyDescent="0.25">
      <c r="A1" s="61" t="s">
        <v>0</v>
      </c>
      <c r="B1" s="58" t="s">
        <v>34</v>
      </c>
      <c r="C1" s="58" t="s">
        <v>34</v>
      </c>
      <c r="D1" s="58" t="s">
        <v>34</v>
      </c>
      <c r="E1" s="58" t="s">
        <v>34</v>
      </c>
      <c r="F1" s="58" t="s">
        <v>34</v>
      </c>
      <c r="G1" s="58" t="s">
        <v>34</v>
      </c>
      <c r="H1" s="58" t="s">
        <v>34</v>
      </c>
      <c r="I1" s="58" t="s">
        <v>34</v>
      </c>
      <c r="J1" s="58" t="s">
        <v>34</v>
      </c>
      <c r="K1" s="58" t="s">
        <v>34</v>
      </c>
      <c r="L1" s="58" t="s">
        <v>34</v>
      </c>
      <c r="M1" s="58" t="s">
        <v>34</v>
      </c>
      <c r="N1" s="58" t="s">
        <v>34</v>
      </c>
      <c r="O1" s="58" t="s">
        <v>34</v>
      </c>
      <c r="P1" s="58" t="s">
        <v>34</v>
      </c>
      <c r="Q1" s="58" t="s">
        <v>34</v>
      </c>
      <c r="R1" s="58" t="s">
        <v>34</v>
      </c>
      <c r="S1" s="58" t="s">
        <v>34</v>
      </c>
      <c r="T1" s="58" t="s">
        <v>34</v>
      </c>
      <c r="U1" s="58" t="s">
        <v>34</v>
      </c>
      <c r="V1" s="58" t="s">
        <v>34</v>
      </c>
      <c r="W1" s="58" t="s">
        <v>34</v>
      </c>
      <c r="X1" s="58" t="s">
        <v>34</v>
      </c>
      <c r="Y1" s="58" t="s">
        <v>34</v>
      </c>
      <c r="Z1" s="58" t="s">
        <v>34</v>
      </c>
      <c r="AA1" s="58" t="s">
        <v>34</v>
      </c>
      <c r="AB1" s="58" t="s">
        <v>34</v>
      </c>
      <c r="AC1" s="58" t="s">
        <v>34</v>
      </c>
      <c r="AD1" s="58" t="s">
        <v>34</v>
      </c>
      <c r="AE1" s="58" t="s">
        <v>34</v>
      </c>
      <c r="AF1" s="58" t="s">
        <v>34</v>
      </c>
      <c r="AG1" s="58" t="s">
        <v>34</v>
      </c>
      <c r="AH1" s="58" t="s">
        <v>34</v>
      </c>
      <c r="AI1" s="58" t="s">
        <v>34</v>
      </c>
      <c r="AJ1" s="58" t="s">
        <v>34</v>
      </c>
      <c r="AK1" s="58" t="s">
        <v>34</v>
      </c>
      <c r="AL1" s="58" t="s">
        <v>34</v>
      </c>
      <c r="AM1" s="58" t="s">
        <v>34</v>
      </c>
      <c r="AN1" s="58" t="s">
        <v>34</v>
      </c>
      <c r="AO1" s="58" t="s">
        <v>34</v>
      </c>
      <c r="AP1" s="58" t="s">
        <v>34</v>
      </c>
      <c r="AQ1" s="58" t="s">
        <v>34</v>
      </c>
      <c r="AR1" s="58" t="s">
        <v>34</v>
      </c>
      <c r="AS1" s="58" t="s">
        <v>34</v>
      </c>
      <c r="AT1" s="58" t="s">
        <v>34</v>
      </c>
      <c r="AU1" s="58" t="s">
        <v>34</v>
      </c>
      <c r="AV1" s="58" t="s">
        <v>34</v>
      </c>
      <c r="AW1" s="58" t="s">
        <v>34</v>
      </c>
      <c r="AX1" s="58" t="s">
        <v>34</v>
      </c>
      <c r="AY1" s="58" t="s">
        <v>34</v>
      </c>
      <c r="AZ1" s="58" t="s">
        <v>34</v>
      </c>
      <c r="BA1" s="58" t="s">
        <v>34</v>
      </c>
      <c r="BB1" s="58" t="s">
        <v>34</v>
      </c>
      <c r="BC1" s="58" t="s">
        <v>34</v>
      </c>
      <c r="BD1" s="58" t="s">
        <v>34</v>
      </c>
      <c r="BE1" s="58" t="s">
        <v>34</v>
      </c>
      <c r="BF1" s="58" t="s">
        <v>34</v>
      </c>
      <c r="BG1" s="58" t="s">
        <v>34</v>
      </c>
      <c r="BH1" s="58" t="s">
        <v>34</v>
      </c>
      <c r="BI1" s="58" t="s">
        <v>34</v>
      </c>
      <c r="BJ1" s="58" t="s">
        <v>34</v>
      </c>
      <c r="BK1" s="58" t="s">
        <v>34</v>
      </c>
      <c r="BL1" s="58" t="s">
        <v>34</v>
      </c>
      <c r="BM1" s="58" t="s">
        <v>34</v>
      </c>
      <c r="BN1" s="58" t="s">
        <v>34</v>
      </c>
      <c r="BO1" s="58" t="s">
        <v>34</v>
      </c>
      <c r="BP1" s="58" t="s">
        <v>34</v>
      </c>
      <c r="BQ1" s="58" t="s">
        <v>34</v>
      </c>
      <c r="BR1" s="58" t="s">
        <v>34</v>
      </c>
      <c r="BS1" s="58" t="s">
        <v>34</v>
      </c>
      <c r="BT1" s="58" t="s">
        <v>34</v>
      </c>
      <c r="BU1" s="58" t="s">
        <v>34</v>
      </c>
      <c r="BV1" s="58" t="s">
        <v>34</v>
      </c>
      <c r="BW1" s="58" t="s">
        <v>34</v>
      </c>
      <c r="BX1" s="58" t="s">
        <v>34</v>
      </c>
      <c r="BY1" s="58" t="s">
        <v>34</v>
      </c>
    </row>
    <row r="2" spans="1:92" x14ac:dyDescent="0.25">
      <c r="A2" s="62" t="s">
        <v>1</v>
      </c>
      <c r="B2" s="57">
        <v>2017</v>
      </c>
      <c r="C2" s="57">
        <v>2017</v>
      </c>
      <c r="D2" s="57">
        <v>2017</v>
      </c>
      <c r="E2" s="57">
        <v>2017</v>
      </c>
      <c r="F2" s="57">
        <v>2017</v>
      </c>
      <c r="G2" s="57">
        <v>2017</v>
      </c>
      <c r="H2" s="57">
        <v>2017</v>
      </c>
      <c r="I2" s="57">
        <v>2017</v>
      </c>
      <c r="J2" s="57">
        <v>2017</v>
      </c>
      <c r="K2" s="57">
        <v>2017</v>
      </c>
      <c r="L2" s="57">
        <v>2017</v>
      </c>
      <c r="M2" s="57">
        <v>2017</v>
      </c>
      <c r="N2" s="57">
        <v>2018</v>
      </c>
      <c r="O2" s="57">
        <v>2018</v>
      </c>
      <c r="P2" s="57">
        <v>2018</v>
      </c>
      <c r="Q2" s="57">
        <v>2018</v>
      </c>
      <c r="R2" s="57">
        <v>2018</v>
      </c>
      <c r="S2" s="57">
        <v>2018</v>
      </c>
      <c r="T2" s="57">
        <v>2018</v>
      </c>
      <c r="U2" s="57">
        <v>2018</v>
      </c>
      <c r="V2" s="57">
        <v>2018</v>
      </c>
      <c r="W2" s="57">
        <v>2018</v>
      </c>
      <c r="X2" s="57">
        <v>2018</v>
      </c>
      <c r="Y2" s="57">
        <v>2018</v>
      </c>
      <c r="Z2" s="57">
        <v>2019</v>
      </c>
      <c r="AA2" s="57">
        <v>2019</v>
      </c>
      <c r="AB2" s="57">
        <v>2019</v>
      </c>
      <c r="AC2" s="57">
        <v>2019</v>
      </c>
      <c r="AD2" s="57">
        <v>2019</v>
      </c>
      <c r="AE2" s="57">
        <v>2019</v>
      </c>
      <c r="AF2" s="57">
        <v>2019</v>
      </c>
      <c r="AG2" s="57">
        <v>2019</v>
      </c>
      <c r="AH2" s="57">
        <v>2019</v>
      </c>
      <c r="AI2" s="57">
        <v>2019</v>
      </c>
      <c r="AJ2" s="57">
        <v>2019</v>
      </c>
      <c r="AK2" s="57">
        <v>2020</v>
      </c>
      <c r="AL2" s="57">
        <v>2020</v>
      </c>
      <c r="AM2" s="57">
        <v>2020</v>
      </c>
      <c r="AN2" s="57">
        <v>2020</v>
      </c>
      <c r="AO2" s="57">
        <v>2020</v>
      </c>
      <c r="AP2" s="57">
        <v>2020</v>
      </c>
      <c r="AQ2" s="57">
        <v>2020</v>
      </c>
      <c r="AR2" s="57">
        <v>2020</v>
      </c>
      <c r="AS2" s="57">
        <v>2020</v>
      </c>
      <c r="AT2" s="57">
        <v>2020</v>
      </c>
      <c r="AU2" s="57">
        <v>2020</v>
      </c>
      <c r="AV2" s="57">
        <v>2020</v>
      </c>
      <c r="AW2" s="57">
        <v>2021</v>
      </c>
      <c r="AX2" s="57">
        <v>2021</v>
      </c>
      <c r="AY2" s="57">
        <v>2021</v>
      </c>
      <c r="AZ2" s="57">
        <v>2021</v>
      </c>
      <c r="BA2" s="57">
        <v>2021</v>
      </c>
      <c r="BB2" s="57">
        <v>2021</v>
      </c>
      <c r="BC2" s="57">
        <v>2021</v>
      </c>
      <c r="BD2" s="57">
        <v>2021</v>
      </c>
      <c r="BE2" s="57">
        <v>2021</v>
      </c>
      <c r="BF2" s="57">
        <v>2021</v>
      </c>
      <c r="BG2" s="57">
        <v>2021</v>
      </c>
      <c r="BH2" s="57">
        <v>2021</v>
      </c>
      <c r="BI2" s="57">
        <v>2022</v>
      </c>
      <c r="BJ2" s="57">
        <v>2022</v>
      </c>
      <c r="BK2" s="57">
        <v>2022</v>
      </c>
      <c r="BL2" s="57">
        <v>2022</v>
      </c>
      <c r="BM2" s="57">
        <v>2022</v>
      </c>
      <c r="BN2" s="57">
        <v>2022</v>
      </c>
      <c r="BO2" s="57">
        <v>2022</v>
      </c>
      <c r="BP2" s="57">
        <v>2022</v>
      </c>
      <c r="BQ2" s="57">
        <v>2022</v>
      </c>
      <c r="BR2" s="57">
        <v>2022</v>
      </c>
      <c r="BS2" s="57">
        <v>2022</v>
      </c>
      <c r="BT2" s="57">
        <v>2022</v>
      </c>
      <c r="BU2" s="57">
        <v>2023</v>
      </c>
      <c r="BV2" s="57">
        <v>2023</v>
      </c>
      <c r="BW2" s="57">
        <v>2023</v>
      </c>
      <c r="BX2" s="57">
        <v>2023</v>
      </c>
      <c r="BY2" s="57">
        <v>2023</v>
      </c>
      <c r="CA2" s="279" t="s">
        <v>341</v>
      </c>
      <c r="CH2" s="279" t="s">
        <v>342</v>
      </c>
    </row>
    <row r="3" spans="1:92" x14ac:dyDescent="0.25">
      <c r="A3" s="60" t="s">
        <v>2</v>
      </c>
      <c r="B3" t="s">
        <v>31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45</v>
      </c>
      <c r="M3" t="s">
        <v>46</v>
      </c>
      <c r="N3" t="s">
        <v>115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123</v>
      </c>
      <c r="W3" t="s">
        <v>124</v>
      </c>
      <c r="X3" t="s">
        <v>125</v>
      </c>
      <c r="Y3" t="s">
        <v>126</v>
      </c>
      <c r="Z3" t="s">
        <v>127</v>
      </c>
      <c r="AA3" t="s">
        <v>128</v>
      </c>
      <c r="AB3" t="s">
        <v>129</v>
      </c>
      <c r="AC3" t="s">
        <v>130</v>
      </c>
      <c r="AD3" t="s">
        <v>131</v>
      </c>
      <c r="AE3" t="s">
        <v>132</v>
      </c>
      <c r="AF3" t="s">
        <v>133</v>
      </c>
      <c r="AG3" t="s">
        <v>134</v>
      </c>
      <c r="AH3" t="s">
        <v>135</v>
      </c>
      <c r="AI3" t="s">
        <v>136</v>
      </c>
      <c r="AJ3" t="s">
        <v>137</v>
      </c>
      <c r="AK3" t="s">
        <v>138</v>
      </c>
      <c r="AL3" t="s">
        <v>139</v>
      </c>
      <c r="AM3" t="s">
        <v>140</v>
      </c>
      <c r="AN3" t="s">
        <v>141</v>
      </c>
      <c r="AO3" t="s">
        <v>142</v>
      </c>
      <c r="AP3" t="s">
        <v>143</v>
      </c>
      <c r="AQ3" t="s">
        <v>144</v>
      </c>
      <c r="AR3" t="s">
        <v>145</v>
      </c>
      <c r="AS3" t="s">
        <v>146</v>
      </c>
      <c r="AT3" t="s">
        <v>147</v>
      </c>
      <c r="AU3" t="s">
        <v>148</v>
      </c>
      <c r="AV3" t="s">
        <v>149</v>
      </c>
      <c r="AW3" t="s">
        <v>150</v>
      </c>
      <c r="AX3" t="s">
        <v>151</v>
      </c>
      <c r="AY3" t="s">
        <v>152</v>
      </c>
      <c r="AZ3" t="s">
        <v>153</v>
      </c>
      <c r="BA3" t="s">
        <v>154</v>
      </c>
      <c r="BB3" t="s">
        <v>155</v>
      </c>
      <c r="BC3" t="s">
        <v>156</v>
      </c>
      <c r="BD3" t="s">
        <v>157</v>
      </c>
      <c r="BE3" t="s">
        <v>158</v>
      </c>
      <c r="BF3" t="s">
        <v>159</v>
      </c>
      <c r="BG3" t="s">
        <v>160</v>
      </c>
      <c r="BH3" t="s">
        <v>161</v>
      </c>
      <c r="BI3" t="s">
        <v>162</v>
      </c>
      <c r="BJ3" t="s">
        <v>163</v>
      </c>
      <c r="BK3" t="s">
        <v>164</v>
      </c>
      <c r="BL3" t="s">
        <v>165</v>
      </c>
      <c r="BM3" t="s">
        <v>166</v>
      </c>
      <c r="BN3" t="s">
        <v>167</v>
      </c>
      <c r="BO3" t="s">
        <v>168</v>
      </c>
      <c r="BP3" t="s">
        <v>169</v>
      </c>
      <c r="BQ3" t="s">
        <v>170</v>
      </c>
      <c r="BR3" t="s">
        <v>171</v>
      </c>
      <c r="BS3" t="s">
        <v>172</v>
      </c>
      <c r="BT3" t="s">
        <v>173</v>
      </c>
      <c r="BU3" t="s">
        <v>174</v>
      </c>
      <c r="BV3" t="s">
        <v>175</v>
      </c>
      <c r="BW3" t="s">
        <v>176</v>
      </c>
      <c r="BX3" t="s">
        <v>177</v>
      </c>
      <c r="BY3" t="s">
        <v>178</v>
      </c>
    </row>
    <row r="4" spans="1:92" x14ac:dyDescent="0.25">
      <c r="A4" t="s">
        <v>3</v>
      </c>
      <c r="B4">
        <v>132.80000000000001</v>
      </c>
      <c r="C4">
        <v>133.1</v>
      </c>
      <c r="D4">
        <v>133.30000000000001</v>
      </c>
      <c r="E4">
        <v>133</v>
      </c>
      <c r="F4">
        <v>132.9</v>
      </c>
      <c r="G4">
        <v>133.30000000000001</v>
      </c>
      <c r="H4">
        <v>133.6</v>
      </c>
      <c r="I4">
        <v>134.30000000000001</v>
      </c>
      <c r="J4">
        <v>134.69999999999999</v>
      </c>
      <c r="K4">
        <v>135.30000000000001</v>
      </c>
      <c r="L4">
        <v>135.69999999999999</v>
      </c>
      <c r="M4">
        <v>135.80000000000001</v>
      </c>
      <c r="N4">
        <v>136</v>
      </c>
      <c r="O4">
        <v>135.9</v>
      </c>
      <c r="P4">
        <v>136.19999999999999</v>
      </c>
      <c r="Q4">
        <v>136.4</v>
      </c>
      <c r="R4">
        <v>136.6</v>
      </c>
      <c r="S4">
        <v>136.9</v>
      </c>
      <c r="T4">
        <v>137.5</v>
      </c>
      <c r="U4">
        <v>138.30000000000001</v>
      </c>
      <c r="V4">
        <v>138.6</v>
      </c>
      <c r="W4">
        <v>137.4</v>
      </c>
      <c r="X4">
        <v>137.4</v>
      </c>
      <c r="Y4">
        <v>137.5</v>
      </c>
      <c r="Z4">
        <v>137.1</v>
      </c>
      <c r="AA4">
        <v>137.6</v>
      </c>
      <c r="AB4">
        <v>137.80000000000001</v>
      </c>
      <c r="AC4">
        <v>138.30000000000001</v>
      </c>
      <c r="AD4">
        <v>138.69999999999999</v>
      </c>
      <c r="AE4">
        <v>139.30000000000001</v>
      </c>
      <c r="AF4">
        <v>140.1</v>
      </c>
      <c r="AG4">
        <v>140.9</v>
      </c>
      <c r="AH4">
        <v>141.80000000000001</v>
      </c>
      <c r="AI4">
        <v>142.5</v>
      </c>
      <c r="AJ4">
        <v>143.5</v>
      </c>
      <c r="AK4">
        <v>144.30000000000001</v>
      </c>
      <c r="AL4">
        <v>144.80000000000001</v>
      </c>
      <c r="AM4">
        <v>145.1</v>
      </c>
      <c r="AN4">
        <v>148.69999999999999</v>
      </c>
      <c r="AO4" t="s">
        <v>32</v>
      </c>
      <c r="AP4">
        <v>149.6</v>
      </c>
      <c r="AQ4">
        <v>149.6</v>
      </c>
      <c r="AR4">
        <v>148.9</v>
      </c>
      <c r="AS4">
        <v>148.4</v>
      </c>
      <c r="AT4">
        <v>147.5</v>
      </c>
      <c r="AU4">
        <v>146.80000000000001</v>
      </c>
      <c r="AV4">
        <v>146</v>
      </c>
      <c r="AW4">
        <v>144.9</v>
      </c>
      <c r="AX4">
        <v>144.30000000000001</v>
      </c>
      <c r="AY4">
        <v>144.1</v>
      </c>
      <c r="AZ4">
        <v>144.30000000000001</v>
      </c>
      <c r="BA4">
        <v>146.30000000000001</v>
      </c>
      <c r="BB4">
        <v>146.69999999999999</v>
      </c>
      <c r="BC4">
        <v>146.4</v>
      </c>
      <c r="BD4">
        <v>146.6</v>
      </c>
      <c r="BE4">
        <v>146.6</v>
      </c>
      <c r="BF4">
        <v>147.4</v>
      </c>
      <c r="BG4">
        <v>148.19999999999999</v>
      </c>
      <c r="BH4">
        <v>148.69999999999999</v>
      </c>
      <c r="BI4">
        <v>149.5</v>
      </c>
      <c r="BJ4">
        <v>150</v>
      </c>
      <c r="BK4">
        <v>151.30000000000001</v>
      </c>
      <c r="BL4">
        <v>152.9</v>
      </c>
      <c r="BM4">
        <v>154.1</v>
      </c>
      <c r="BN4">
        <v>155</v>
      </c>
      <c r="BO4">
        <v>156.5</v>
      </c>
      <c r="BP4">
        <v>160.30000000000001</v>
      </c>
      <c r="BQ4">
        <v>163.5</v>
      </c>
      <c r="BR4">
        <v>165.2</v>
      </c>
      <c r="BS4">
        <v>167.4</v>
      </c>
      <c r="BT4">
        <v>169.2</v>
      </c>
      <c r="BU4">
        <v>173.8</v>
      </c>
      <c r="BV4">
        <v>174.4</v>
      </c>
      <c r="BW4">
        <v>174.4</v>
      </c>
      <c r="BX4">
        <v>173.8</v>
      </c>
      <c r="BY4">
        <v>173.7</v>
      </c>
      <c r="CA4" s="241" t="s">
        <v>184</v>
      </c>
      <c r="CB4" s="241"/>
      <c r="CC4" s="241"/>
      <c r="CD4" s="241"/>
      <c r="CH4" s="242" t="s">
        <v>185</v>
      </c>
      <c r="CI4" s="242"/>
      <c r="CJ4" s="242"/>
      <c r="CK4" s="242"/>
    </row>
    <row r="5" spans="1:92" x14ac:dyDescent="0.25">
      <c r="A5" t="s">
        <v>4</v>
      </c>
      <c r="B5">
        <v>138.19999999999999</v>
      </c>
      <c r="C5">
        <v>138.80000000000001</v>
      </c>
      <c r="D5">
        <v>139</v>
      </c>
      <c r="E5">
        <v>139.4</v>
      </c>
      <c r="F5">
        <v>141.6</v>
      </c>
      <c r="G5">
        <v>145.5</v>
      </c>
      <c r="H5">
        <v>145.69999999999999</v>
      </c>
      <c r="I5">
        <v>143.4</v>
      </c>
      <c r="J5">
        <v>142.4</v>
      </c>
      <c r="K5">
        <v>142.19999999999999</v>
      </c>
      <c r="L5">
        <v>142.4</v>
      </c>
      <c r="M5">
        <v>143.30000000000001</v>
      </c>
      <c r="N5">
        <v>144.19999999999999</v>
      </c>
      <c r="O5">
        <v>143.5</v>
      </c>
      <c r="P5">
        <v>143.6</v>
      </c>
      <c r="Q5">
        <v>144.4</v>
      </c>
      <c r="R5">
        <v>146.6</v>
      </c>
      <c r="S5">
        <v>148.69999999999999</v>
      </c>
      <c r="T5">
        <v>149.1</v>
      </c>
      <c r="U5">
        <v>148</v>
      </c>
      <c r="V5">
        <v>145.80000000000001</v>
      </c>
      <c r="W5">
        <v>149.5</v>
      </c>
      <c r="X5">
        <v>149.19999999999999</v>
      </c>
      <c r="Y5">
        <v>150.5</v>
      </c>
      <c r="Z5">
        <v>151.4</v>
      </c>
      <c r="AA5">
        <v>152</v>
      </c>
      <c r="AB5">
        <v>153</v>
      </c>
      <c r="AC5">
        <v>158.5</v>
      </c>
      <c r="AD5">
        <v>162.1</v>
      </c>
      <c r="AE5">
        <v>162.69999999999999</v>
      </c>
      <c r="AF5">
        <v>160.6</v>
      </c>
      <c r="AG5">
        <v>160.80000000000001</v>
      </c>
      <c r="AH5">
        <v>161</v>
      </c>
      <c r="AI5">
        <v>163.19999999999999</v>
      </c>
      <c r="AJ5">
        <v>165</v>
      </c>
      <c r="AK5">
        <v>167.4</v>
      </c>
      <c r="AL5">
        <v>167.5</v>
      </c>
      <c r="AM5">
        <v>167</v>
      </c>
      <c r="AN5" t="s">
        <v>32</v>
      </c>
      <c r="AO5" t="s">
        <v>32</v>
      </c>
      <c r="AP5">
        <v>192.7</v>
      </c>
      <c r="AQ5">
        <v>192.7</v>
      </c>
      <c r="AR5">
        <v>190.9</v>
      </c>
      <c r="AS5">
        <v>187.1</v>
      </c>
      <c r="AT5">
        <v>188.9</v>
      </c>
      <c r="AU5">
        <v>191</v>
      </c>
      <c r="AV5">
        <v>191</v>
      </c>
      <c r="AW5">
        <v>190.1</v>
      </c>
      <c r="AX5">
        <v>186.5</v>
      </c>
      <c r="AY5">
        <v>192.2</v>
      </c>
      <c r="AZ5">
        <v>198</v>
      </c>
      <c r="BA5">
        <v>200.5</v>
      </c>
      <c r="BB5">
        <v>202</v>
      </c>
      <c r="BC5">
        <v>206.8</v>
      </c>
      <c r="BD5">
        <v>204</v>
      </c>
      <c r="BE5">
        <v>204</v>
      </c>
      <c r="BF5">
        <v>204.6</v>
      </c>
      <c r="BG5">
        <v>201.6</v>
      </c>
      <c r="BH5">
        <v>198.8</v>
      </c>
      <c r="BI5">
        <v>198.7</v>
      </c>
      <c r="BJ5">
        <v>200.6</v>
      </c>
      <c r="BK5">
        <v>210.7</v>
      </c>
      <c r="BL5">
        <v>211.8</v>
      </c>
      <c r="BM5">
        <v>217</v>
      </c>
      <c r="BN5">
        <v>219.4</v>
      </c>
      <c r="BO5">
        <v>213</v>
      </c>
      <c r="BP5">
        <v>206.5</v>
      </c>
      <c r="BQ5">
        <v>209.2</v>
      </c>
      <c r="BR5">
        <v>210.9</v>
      </c>
      <c r="BS5">
        <v>209.4</v>
      </c>
      <c r="BT5">
        <v>209</v>
      </c>
      <c r="BU5">
        <v>210.7</v>
      </c>
      <c r="BV5">
        <v>207.7</v>
      </c>
      <c r="BW5">
        <v>207.7</v>
      </c>
      <c r="BX5">
        <v>209.3</v>
      </c>
      <c r="BY5">
        <v>214.3</v>
      </c>
      <c r="CA5" s="239" t="s">
        <v>179</v>
      </c>
      <c r="CB5" s="240"/>
      <c r="CC5" s="240"/>
      <c r="CD5" s="240"/>
      <c r="CH5" s="243" t="s">
        <v>179</v>
      </c>
      <c r="CI5" s="243"/>
      <c r="CJ5" s="243"/>
      <c r="CK5" s="243"/>
    </row>
    <row r="6" spans="1:92" x14ac:dyDescent="0.25">
      <c r="A6" t="s">
        <v>5</v>
      </c>
      <c r="B6">
        <v>132.19999999999999</v>
      </c>
      <c r="C6">
        <v>129.30000000000001</v>
      </c>
      <c r="D6">
        <v>128.6</v>
      </c>
      <c r="E6">
        <v>126.1</v>
      </c>
      <c r="F6">
        <v>126.3</v>
      </c>
      <c r="G6">
        <v>128.1</v>
      </c>
      <c r="H6">
        <v>129.6</v>
      </c>
      <c r="I6">
        <v>129.30000000000001</v>
      </c>
      <c r="J6">
        <v>130.19999999999999</v>
      </c>
      <c r="K6">
        <v>131.19999999999999</v>
      </c>
      <c r="L6">
        <v>142.9</v>
      </c>
      <c r="M6">
        <v>145.19999999999999</v>
      </c>
      <c r="N6">
        <v>143.69999999999999</v>
      </c>
      <c r="O6">
        <v>140.30000000000001</v>
      </c>
      <c r="P6">
        <v>138.30000000000001</v>
      </c>
      <c r="Q6">
        <v>133.9</v>
      </c>
      <c r="R6">
        <v>133.6</v>
      </c>
      <c r="S6">
        <v>135.6</v>
      </c>
      <c r="T6">
        <v>139.19999999999999</v>
      </c>
      <c r="U6">
        <v>138.1</v>
      </c>
      <c r="V6">
        <v>135.1</v>
      </c>
      <c r="W6">
        <v>137.30000000000001</v>
      </c>
      <c r="X6">
        <v>137.1</v>
      </c>
      <c r="Y6">
        <v>138.80000000000001</v>
      </c>
      <c r="Z6">
        <v>140.19999999999999</v>
      </c>
      <c r="AA6">
        <v>141.5</v>
      </c>
      <c r="AB6">
        <v>140.30000000000001</v>
      </c>
      <c r="AC6">
        <v>136</v>
      </c>
      <c r="AD6">
        <v>137.80000000000001</v>
      </c>
      <c r="AE6">
        <v>140</v>
      </c>
      <c r="AF6">
        <v>138.5</v>
      </c>
      <c r="AG6">
        <v>139.6</v>
      </c>
      <c r="AH6">
        <v>142.6</v>
      </c>
      <c r="AI6">
        <v>145.6</v>
      </c>
      <c r="AJ6">
        <v>151.1</v>
      </c>
      <c r="AK6">
        <v>154.9</v>
      </c>
      <c r="AL6">
        <v>151.80000000000001</v>
      </c>
      <c r="AM6">
        <v>148.1</v>
      </c>
      <c r="AN6">
        <v>148.80000000000001</v>
      </c>
      <c r="AO6" t="s">
        <v>32</v>
      </c>
      <c r="AP6">
        <v>151.4</v>
      </c>
      <c r="AQ6">
        <v>151.4</v>
      </c>
      <c r="AR6">
        <v>150.80000000000001</v>
      </c>
      <c r="AS6">
        <v>152.5</v>
      </c>
      <c r="AT6">
        <v>161.4</v>
      </c>
      <c r="AU6">
        <v>173.6</v>
      </c>
      <c r="AV6">
        <v>175.3</v>
      </c>
      <c r="AW6">
        <v>175.3</v>
      </c>
      <c r="AX6">
        <v>168.7</v>
      </c>
      <c r="AY6">
        <v>163.80000000000001</v>
      </c>
      <c r="AZ6">
        <v>164.6</v>
      </c>
      <c r="BA6">
        <v>170.3</v>
      </c>
      <c r="BB6">
        <v>180.7</v>
      </c>
      <c r="BC6">
        <v>182.2</v>
      </c>
      <c r="BD6">
        <v>172.8</v>
      </c>
      <c r="BE6">
        <v>172.8</v>
      </c>
      <c r="BF6">
        <v>171.2</v>
      </c>
      <c r="BG6">
        <v>173</v>
      </c>
      <c r="BH6">
        <v>177.9</v>
      </c>
      <c r="BI6">
        <v>178.8</v>
      </c>
      <c r="BJ6">
        <v>175.8</v>
      </c>
      <c r="BK6">
        <v>167.8</v>
      </c>
      <c r="BL6">
        <v>164.5</v>
      </c>
      <c r="BM6">
        <v>162.4</v>
      </c>
      <c r="BN6">
        <v>170.8</v>
      </c>
      <c r="BO6">
        <v>175.2</v>
      </c>
      <c r="BP6">
        <v>169.2</v>
      </c>
      <c r="BQ6">
        <v>169.7</v>
      </c>
      <c r="BR6">
        <v>170.9</v>
      </c>
      <c r="BS6">
        <v>181.4</v>
      </c>
      <c r="BT6">
        <v>190.2</v>
      </c>
      <c r="BU6">
        <v>194.5</v>
      </c>
      <c r="BV6">
        <v>175.2</v>
      </c>
      <c r="BW6">
        <v>175.2</v>
      </c>
      <c r="BX6">
        <v>169.6</v>
      </c>
      <c r="BY6">
        <v>173.2</v>
      </c>
      <c r="CA6" s="64" t="s">
        <v>181</v>
      </c>
      <c r="CB6" s="65" t="s">
        <v>182</v>
      </c>
      <c r="CC6" s="65" t="s">
        <v>183</v>
      </c>
      <c r="CD6" s="66" t="s">
        <v>180</v>
      </c>
      <c r="CH6" s="64" t="s">
        <v>181</v>
      </c>
      <c r="CI6" s="65" t="s">
        <v>182</v>
      </c>
      <c r="CJ6" s="65" t="s">
        <v>183</v>
      </c>
      <c r="CK6" s="66" t="s">
        <v>180</v>
      </c>
    </row>
    <row r="7" spans="1:92" x14ac:dyDescent="0.25">
      <c r="A7" t="s">
        <v>6</v>
      </c>
      <c r="B7">
        <v>135.4</v>
      </c>
      <c r="C7">
        <v>135.80000000000001</v>
      </c>
      <c r="D7">
        <v>136.30000000000001</v>
      </c>
      <c r="E7">
        <v>137.19999999999999</v>
      </c>
      <c r="F7">
        <v>137.69999999999999</v>
      </c>
      <c r="G7">
        <v>138.1</v>
      </c>
      <c r="H7">
        <v>138.5</v>
      </c>
      <c r="I7">
        <v>139</v>
      </c>
      <c r="J7">
        <v>139.6</v>
      </c>
      <c r="K7">
        <v>140.6</v>
      </c>
      <c r="L7">
        <v>140.80000000000001</v>
      </c>
      <c r="M7">
        <v>141</v>
      </c>
      <c r="N7">
        <v>141.1</v>
      </c>
      <c r="O7">
        <v>140.9</v>
      </c>
      <c r="P7">
        <v>141.19999999999999</v>
      </c>
      <c r="Q7">
        <v>141.6</v>
      </c>
      <c r="R7">
        <v>142.1</v>
      </c>
      <c r="S7">
        <v>142.30000000000001</v>
      </c>
      <c r="T7">
        <v>142.5</v>
      </c>
      <c r="U7">
        <v>142.6</v>
      </c>
      <c r="V7">
        <v>142.9</v>
      </c>
      <c r="W7">
        <v>141.9</v>
      </c>
      <c r="X7">
        <v>141.80000000000001</v>
      </c>
      <c r="Y7">
        <v>142.1</v>
      </c>
      <c r="Z7">
        <v>142.1</v>
      </c>
      <c r="AA7">
        <v>142.19999999999999</v>
      </c>
      <c r="AB7">
        <v>142.30000000000001</v>
      </c>
      <c r="AC7">
        <v>142.5</v>
      </c>
      <c r="AD7">
        <v>143.30000000000001</v>
      </c>
      <c r="AE7">
        <v>144</v>
      </c>
      <c r="AF7">
        <v>144.69999999999999</v>
      </c>
      <c r="AG7">
        <v>145.4</v>
      </c>
      <c r="AH7">
        <v>146.19999999999999</v>
      </c>
      <c r="AI7">
        <v>146.69999999999999</v>
      </c>
      <c r="AJ7">
        <v>148.30000000000001</v>
      </c>
      <c r="AK7">
        <v>150.1</v>
      </c>
      <c r="AL7">
        <v>150.80000000000001</v>
      </c>
      <c r="AM7">
        <v>151.5</v>
      </c>
      <c r="AN7">
        <v>155.6</v>
      </c>
      <c r="AO7" t="s">
        <v>32</v>
      </c>
      <c r="AP7">
        <v>153.30000000000001</v>
      </c>
      <c r="AQ7">
        <v>153.30000000000001</v>
      </c>
      <c r="AR7">
        <v>153.30000000000001</v>
      </c>
      <c r="AS7">
        <v>153.6</v>
      </c>
      <c r="AT7">
        <v>153.6</v>
      </c>
      <c r="AU7">
        <v>153.80000000000001</v>
      </c>
      <c r="AV7">
        <v>154.1</v>
      </c>
      <c r="AW7">
        <v>154.1</v>
      </c>
      <c r="AX7">
        <v>154.69999999999999</v>
      </c>
      <c r="AY7">
        <v>154.9</v>
      </c>
      <c r="AZ7">
        <v>155.4</v>
      </c>
      <c r="BA7">
        <v>156.1</v>
      </c>
      <c r="BB7">
        <v>156.19999999999999</v>
      </c>
      <c r="BC7">
        <v>157.5</v>
      </c>
      <c r="BD7">
        <v>158.4</v>
      </c>
      <c r="BE7">
        <v>158.4</v>
      </c>
      <c r="BF7">
        <v>158.69999999999999</v>
      </c>
      <c r="BG7">
        <v>159.30000000000001</v>
      </c>
      <c r="BH7">
        <v>159.9</v>
      </c>
      <c r="BI7">
        <v>160.5</v>
      </c>
      <c r="BJ7">
        <v>160.69999999999999</v>
      </c>
      <c r="BK7">
        <v>162.19999999999999</v>
      </c>
      <c r="BL7">
        <v>163.9</v>
      </c>
      <c r="BM7">
        <v>164.9</v>
      </c>
      <c r="BN7">
        <v>165.8</v>
      </c>
      <c r="BO7">
        <v>166.6</v>
      </c>
      <c r="BP7">
        <v>168.1</v>
      </c>
      <c r="BQ7">
        <v>169.7</v>
      </c>
      <c r="BR7">
        <v>170.9</v>
      </c>
      <c r="BS7">
        <v>172.3</v>
      </c>
      <c r="BT7">
        <v>173.6</v>
      </c>
      <c r="BU7">
        <v>174.6</v>
      </c>
      <c r="BV7">
        <v>177.3</v>
      </c>
      <c r="BW7">
        <v>177.3</v>
      </c>
      <c r="BX7">
        <v>178.4</v>
      </c>
      <c r="BY7">
        <v>179.5</v>
      </c>
      <c r="CA7" s="87">
        <v>42736</v>
      </c>
      <c r="CB7" s="84">
        <v>43070</v>
      </c>
      <c r="CC7" s="35">
        <f>M30-B30</f>
        <v>6.8999999999999773</v>
      </c>
      <c r="CD7" s="73">
        <f>Table7[[#This Row],[INDEX DIFF.]]/B30</f>
        <v>5.295471987720627E-2</v>
      </c>
      <c r="CF7" s="74"/>
      <c r="CH7" s="86">
        <v>42736</v>
      </c>
      <c r="CI7" s="85">
        <v>42856</v>
      </c>
      <c r="CJ7" s="77">
        <f>F30-B30</f>
        <v>1.0999999999999943</v>
      </c>
      <c r="CK7" s="80">
        <f>Table11[[#This Row],[INDEX DIFF.]]/B30</f>
        <v>8.4420567920183744E-3</v>
      </c>
    </row>
    <row r="8" spans="1:92" x14ac:dyDescent="0.25">
      <c r="A8" t="s">
        <v>7</v>
      </c>
      <c r="B8">
        <v>119.1</v>
      </c>
      <c r="C8">
        <v>119.2</v>
      </c>
      <c r="D8">
        <v>118.8</v>
      </c>
      <c r="E8">
        <v>118.4</v>
      </c>
      <c r="F8">
        <v>118.1</v>
      </c>
      <c r="G8">
        <v>118.2</v>
      </c>
      <c r="H8">
        <v>118.1</v>
      </c>
      <c r="I8">
        <v>118.1</v>
      </c>
      <c r="J8">
        <v>118.4</v>
      </c>
      <c r="K8">
        <v>119</v>
      </c>
      <c r="L8">
        <v>119.2</v>
      </c>
      <c r="M8">
        <v>120.5</v>
      </c>
      <c r="N8">
        <v>120.7</v>
      </c>
      <c r="O8">
        <v>120.4</v>
      </c>
      <c r="P8">
        <v>120.7</v>
      </c>
      <c r="Q8">
        <v>121</v>
      </c>
      <c r="R8">
        <v>121</v>
      </c>
      <c r="S8">
        <v>121.3</v>
      </c>
      <c r="T8">
        <v>121.4</v>
      </c>
      <c r="U8">
        <v>122.2</v>
      </c>
      <c r="V8">
        <v>122.1</v>
      </c>
      <c r="W8">
        <v>121.1</v>
      </c>
      <c r="X8">
        <v>121.1</v>
      </c>
      <c r="Y8">
        <v>122</v>
      </c>
      <c r="Z8">
        <v>121.8</v>
      </c>
      <c r="AA8">
        <v>122</v>
      </c>
      <c r="AB8">
        <v>122</v>
      </c>
      <c r="AC8">
        <v>122</v>
      </c>
      <c r="AD8">
        <v>122.2</v>
      </c>
      <c r="AE8">
        <v>122.5</v>
      </c>
      <c r="AF8">
        <v>122.9</v>
      </c>
      <c r="AG8">
        <v>123.5</v>
      </c>
      <c r="AH8">
        <v>123.9</v>
      </c>
      <c r="AI8">
        <v>124.3</v>
      </c>
      <c r="AJ8">
        <v>125.7</v>
      </c>
      <c r="AK8">
        <v>129.9</v>
      </c>
      <c r="AL8">
        <v>131.4</v>
      </c>
      <c r="AM8">
        <v>131.19999999999999</v>
      </c>
      <c r="AN8">
        <v>135.1</v>
      </c>
      <c r="AO8" t="s">
        <v>32</v>
      </c>
      <c r="AP8">
        <v>136.30000000000001</v>
      </c>
      <c r="AQ8">
        <v>136.30000000000001</v>
      </c>
      <c r="AR8">
        <v>137.4</v>
      </c>
      <c r="AS8">
        <v>138.19999999999999</v>
      </c>
      <c r="AT8">
        <v>140.1</v>
      </c>
      <c r="AU8">
        <v>142.69999999999999</v>
      </c>
      <c r="AV8">
        <v>146.6</v>
      </c>
      <c r="AW8">
        <v>150.9</v>
      </c>
      <c r="AX8">
        <v>158.69999999999999</v>
      </c>
      <c r="AY8">
        <v>163.9</v>
      </c>
      <c r="AZ8">
        <v>170.1</v>
      </c>
      <c r="BA8">
        <v>178.7</v>
      </c>
      <c r="BB8">
        <v>183.7</v>
      </c>
      <c r="BC8">
        <v>182.1</v>
      </c>
      <c r="BD8">
        <v>188</v>
      </c>
      <c r="BE8">
        <v>188</v>
      </c>
      <c r="BF8">
        <v>190.6</v>
      </c>
      <c r="BG8">
        <v>190.1</v>
      </c>
      <c r="BH8">
        <v>187.6</v>
      </c>
      <c r="BI8">
        <v>184.7</v>
      </c>
      <c r="BJ8">
        <v>184.9</v>
      </c>
      <c r="BK8">
        <v>194.6</v>
      </c>
      <c r="BL8">
        <v>199.5</v>
      </c>
      <c r="BM8">
        <v>202.4</v>
      </c>
      <c r="BN8">
        <v>200.9</v>
      </c>
      <c r="BO8">
        <v>195.8</v>
      </c>
      <c r="BP8">
        <v>192.4</v>
      </c>
      <c r="BQ8">
        <v>188.7</v>
      </c>
      <c r="BR8">
        <v>186.5</v>
      </c>
      <c r="BS8">
        <v>188.9</v>
      </c>
      <c r="BT8">
        <v>188.5</v>
      </c>
      <c r="BU8">
        <v>187.2</v>
      </c>
      <c r="BV8">
        <v>179.3</v>
      </c>
      <c r="BW8">
        <v>179.2</v>
      </c>
      <c r="BX8">
        <v>174.9</v>
      </c>
      <c r="BY8">
        <v>170</v>
      </c>
      <c r="CA8" s="87">
        <v>43101</v>
      </c>
      <c r="CB8" s="84">
        <v>43435</v>
      </c>
      <c r="CC8" s="35">
        <f>Y30-N30</f>
        <v>3.1999999999999886</v>
      </c>
      <c r="CD8" s="73">
        <f>Table7[[#This Row],[INDEX DIFF.]]/N30</f>
        <v>2.3374726077428697E-2</v>
      </c>
      <c r="CH8" s="87">
        <v>42887</v>
      </c>
      <c r="CI8" s="84">
        <v>43221</v>
      </c>
      <c r="CJ8" s="35">
        <f>R30-G30</f>
        <v>5.8000000000000114</v>
      </c>
      <c r="CK8" s="73">
        <f>Table11[[#This Row],[INDEX DIFF.]]/G30</f>
        <v>4.3939393939394028E-2</v>
      </c>
    </row>
    <row r="9" spans="1:92" x14ac:dyDescent="0.25">
      <c r="A9" t="s">
        <v>8</v>
      </c>
      <c r="B9">
        <v>133</v>
      </c>
      <c r="C9">
        <v>135.30000000000001</v>
      </c>
      <c r="D9">
        <v>138.30000000000001</v>
      </c>
      <c r="E9">
        <v>139.9</v>
      </c>
      <c r="F9">
        <v>137.9</v>
      </c>
      <c r="G9">
        <v>139.19999999999999</v>
      </c>
      <c r="H9">
        <v>141.80000000000001</v>
      </c>
      <c r="I9">
        <v>145.5</v>
      </c>
      <c r="J9">
        <v>143</v>
      </c>
      <c r="K9">
        <v>141.5</v>
      </c>
      <c r="L9">
        <v>142.19999999999999</v>
      </c>
      <c r="M9">
        <v>141.5</v>
      </c>
      <c r="N9">
        <v>141.30000000000001</v>
      </c>
      <c r="O9">
        <v>142.9</v>
      </c>
      <c r="P9">
        <v>146.19999999999999</v>
      </c>
      <c r="Q9">
        <v>153.5</v>
      </c>
      <c r="R9">
        <v>154.6</v>
      </c>
      <c r="S9">
        <v>153.19999999999999</v>
      </c>
      <c r="T9">
        <v>151.6</v>
      </c>
      <c r="U9">
        <v>150.6</v>
      </c>
      <c r="V9">
        <v>145.4</v>
      </c>
      <c r="W9">
        <v>142.5</v>
      </c>
      <c r="X9">
        <v>142.80000000000001</v>
      </c>
      <c r="Y9">
        <v>139.4</v>
      </c>
      <c r="Z9">
        <v>135.4</v>
      </c>
      <c r="AA9">
        <v>136.4</v>
      </c>
      <c r="AB9">
        <v>137.6</v>
      </c>
      <c r="AC9">
        <v>146.5</v>
      </c>
      <c r="AD9">
        <v>146.80000000000001</v>
      </c>
      <c r="AE9">
        <v>150.30000000000001</v>
      </c>
      <c r="AF9">
        <v>149.4</v>
      </c>
      <c r="AG9">
        <v>146.6</v>
      </c>
      <c r="AH9">
        <v>148</v>
      </c>
      <c r="AI9">
        <v>147.4</v>
      </c>
      <c r="AJ9">
        <v>145.69999999999999</v>
      </c>
      <c r="AK9">
        <v>143.19999999999999</v>
      </c>
      <c r="AL9">
        <v>141.80000000000001</v>
      </c>
      <c r="AM9">
        <v>142.5</v>
      </c>
      <c r="AN9">
        <v>149.9</v>
      </c>
      <c r="AO9" t="s">
        <v>32</v>
      </c>
      <c r="AP9">
        <v>147.19999999999999</v>
      </c>
      <c r="AQ9">
        <v>147.19999999999999</v>
      </c>
      <c r="AR9">
        <v>150.4</v>
      </c>
      <c r="AS9">
        <v>150.9</v>
      </c>
      <c r="AT9">
        <v>151.19999999999999</v>
      </c>
      <c r="AU9">
        <v>148.4</v>
      </c>
      <c r="AV9">
        <v>147.69999999999999</v>
      </c>
      <c r="AW9">
        <v>149.6</v>
      </c>
      <c r="AX9">
        <v>150.69999999999999</v>
      </c>
      <c r="AY9">
        <v>153.69999999999999</v>
      </c>
      <c r="AZ9">
        <v>164.4</v>
      </c>
      <c r="BA9">
        <v>167.1</v>
      </c>
      <c r="BB9">
        <v>164.6</v>
      </c>
      <c r="BC9">
        <v>163.9</v>
      </c>
      <c r="BD9">
        <v>156.80000000000001</v>
      </c>
      <c r="BE9">
        <v>156.69999999999999</v>
      </c>
      <c r="BF9">
        <v>155.69999999999999</v>
      </c>
      <c r="BG9">
        <v>156.5</v>
      </c>
      <c r="BH9">
        <v>154.9</v>
      </c>
      <c r="BI9">
        <v>153.69999999999999</v>
      </c>
      <c r="BJ9">
        <v>153.69999999999999</v>
      </c>
      <c r="BK9">
        <v>157.6</v>
      </c>
      <c r="BL9">
        <v>172.6</v>
      </c>
      <c r="BM9">
        <v>171</v>
      </c>
      <c r="BN9">
        <v>169.7</v>
      </c>
      <c r="BO9">
        <v>174.2</v>
      </c>
      <c r="BP9">
        <v>172.9</v>
      </c>
      <c r="BQ9">
        <v>165.7</v>
      </c>
      <c r="BR9">
        <v>163.80000000000001</v>
      </c>
      <c r="BS9">
        <v>160.69999999999999</v>
      </c>
      <c r="BT9">
        <v>158</v>
      </c>
      <c r="BU9">
        <v>158.30000000000001</v>
      </c>
      <c r="BV9">
        <v>169.5</v>
      </c>
      <c r="BW9">
        <v>169.5</v>
      </c>
      <c r="BX9">
        <v>176.3</v>
      </c>
      <c r="BY9">
        <v>172.2</v>
      </c>
      <c r="CA9" s="87">
        <v>43466</v>
      </c>
      <c r="CB9" s="84">
        <v>43800</v>
      </c>
      <c r="CC9" s="35">
        <f>AJ30-Z30</f>
        <v>10.800000000000011</v>
      </c>
      <c r="CD9" s="73">
        <f>Table7[[#This Row],[INDEX DIFF.]]/Z30</f>
        <v>7.7363896848137617E-2</v>
      </c>
      <c r="CH9" s="87">
        <v>43252</v>
      </c>
      <c r="CI9" s="84">
        <v>43586</v>
      </c>
      <c r="CJ9" s="35">
        <f>AC30-S30</f>
        <v>3.5</v>
      </c>
      <c r="CK9" s="73">
        <f>Table11[[#This Row],[INDEX DIFF.]]/S30</f>
        <v>2.5270758122743681E-2</v>
      </c>
    </row>
    <row r="10" spans="1:92" x14ac:dyDescent="0.25">
      <c r="A10" t="s">
        <v>9</v>
      </c>
      <c r="B10">
        <v>119.4</v>
      </c>
      <c r="C10">
        <v>119.5</v>
      </c>
      <c r="D10">
        <v>120.5</v>
      </c>
      <c r="E10">
        <v>123.4</v>
      </c>
      <c r="F10">
        <v>125.6</v>
      </c>
      <c r="G10">
        <v>133.30000000000001</v>
      </c>
      <c r="H10">
        <v>159.5</v>
      </c>
      <c r="I10">
        <v>168.6</v>
      </c>
      <c r="J10">
        <v>156.6</v>
      </c>
      <c r="K10">
        <v>162.6</v>
      </c>
      <c r="L10">
        <v>173.8</v>
      </c>
      <c r="M10">
        <v>161.69999999999999</v>
      </c>
      <c r="N10">
        <v>151.6</v>
      </c>
      <c r="O10">
        <v>140.5</v>
      </c>
      <c r="P10">
        <v>134.6</v>
      </c>
      <c r="Q10">
        <v>132.6</v>
      </c>
      <c r="R10">
        <v>135.6</v>
      </c>
      <c r="S10">
        <v>143.69999999999999</v>
      </c>
      <c r="T10">
        <v>155.9</v>
      </c>
      <c r="U10">
        <v>156.6</v>
      </c>
      <c r="V10">
        <v>150</v>
      </c>
      <c r="W10">
        <v>146.69999999999999</v>
      </c>
      <c r="X10">
        <v>146.69999999999999</v>
      </c>
      <c r="Y10">
        <v>135.19999999999999</v>
      </c>
      <c r="Z10">
        <v>131.30000000000001</v>
      </c>
      <c r="AA10">
        <v>129.69999999999999</v>
      </c>
      <c r="AB10">
        <v>132.6</v>
      </c>
      <c r="AC10">
        <v>143</v>
      </c>
      <c r="AD10">
        <v>150.5</v>
      </c>
      <c r="AE10">
        <v>160.30000000000001</v>
      </c>
      <c r="AF10">
        <v>167.4</v>
      </c>
      <c r="AG10">
        <v>173.2</v>
      </c>
      <c r="AH10">
        <v>188.4</v>
      </c>
      <c r="AI10">
        <v>199.6</v>
      </c>
      <c r="AJ10">
        <v>217</v>
      </c>
      <c r="AK10">
        <v>197</v>
      </c>
      <c r="AL10">
        <v>170.7</v>
      </c>
      <c r="AM10">
        <v>157.30000000000001</v>
      </c>
      <c r="AN10">
        <v>168.6</v>
      </c>
      <c r="AO10" t="s">
        <v>32</v>
      </c>
      <c r="AP10">
        <v>156.5</v>
      </c>
      <c r="AQ10">
        <v>156.5</v>
      </c>
      <c r="AR10">
        <v>178.1</v>
      </c>
      <c r="AS10">
        <v>186.7</v>
      </c>
      <c r="AT10">
        <v>209.2</v>
      </c>
      <c r="AU10">
        <v>230</v>
      </c>
      <c r="AV10">
        <v>230.5</v>
      </c>
      <c r="AW10">
        <v>194.2</v>
      </c>
      <c r="AX10">
        <v>160</v>
      </c>
      <c r="AY10">
        <v>149.5</v>
      </c>
      <c r="AZ10">
        <v>144.1</v>
      </c>
      <c r="BA10">
        <v>147.9</v>
      </c>
      <c r="BB10">
        <v>155.4</v>
      </c>
      <c r="BC10">
        <v>164.2</v>
      </c>
      <c r="BD10">
        <v>162.19999999999999</v>
      </c>
      <c r="BE10">
        <v>162.30000000000001</v>
      </c>
      <c r="BF10">
        <v>185.3</v>
      </c>
      <c r="BG10">
        <v>199.2</v>
      </c>
      <c r="BH10">
        <v>188.3</v>
      </c>
      <c r="BI10">
        <v>174.3</v>
      </c>
      <c r="BJ10">
        <v>169.7</v>
      </c>
      <c r="BK10">
        <v>166.9</v>
      </c>
      <c r="BL10">
        <v>166.2</v>
      </c>
      <c r="BM10">
        <v>174.9</v>
      </c>
      <c r="BN10">
        <v>182.3</v>
      </c>
      <c r="BO10">
        <v>182.1</v>
      </c>
      <c r="BP10">
        <v>186.7</v>
      </c>
      <c r="BQ10">
        <v>191.8</v>
      </c>
      <c r="BR10">
        <v>199.7</v>
      </c>
      <c r="BS10">
        <v>183.1</v>
      </c>
      <c r="BT10">
        <v>159.9</v>
      </c>
      <c r="BU10">
        <v>153.9</v>
      </c>
      <c r="BV10">
        <v>152.69999999999999</v>
      </c>
      <c r="BW10">
        <v>152.80000000000001</v>
      </c>
      <c r="BX10">
        <v>155.4</v>
      </c>
      <c r="BY10">
        <v>161</v>
      </c>
      <c r="CA10" s="87">
        <v>43831</v>
      </c>
      <c r="CB10" s="84">
        <v>44166</v>
      </c>
      <c r="CC10" s="35">
        <f>AV30-AK30</f>
        <v>8.7000000000000171</v>
      </c>
      <c r="CD10" s="73">
        <f>Table7[[#This Row],[INDEX DIFF.]]/AK30</f>
        <v>5.7922769640479481E-2</v>
      </c>
      <c r="CH10" s="87">
        <v>43617</v>
      </c>
      <c r="CI10" s="84">
        <v>43952</v>
      </c>
      <c r="CJ10" s="35">
        <f>CM11-AD30</f>
        <v>8</v>
      </c>
      <c r="CK10" s="73">
        <f>Table11[[#This Row],[INDEX DIFF.]]/AD30</f>
        <v>5.598320503848845E-2</v>
      </c>
      <c r="CM10" t="s">
        <v>187</v>
      </c>
    </row>
    <row r="11" spans="1:92" x14ac:dyDescent="0.25">
      <c r="A11" t="s">
        <v>10</v>
      </c>
      <c r="B11">
        <v>159.5</v>
      </c>
      <c r="C11">
        <v>152.19999999999999</v>
      </c>
      <c r="D11">
        <v>143.9</v>
      </c>
      <c r="E11">
        <v>140.9</v>
      </c>
      <c r="F11">
        <v>138.30000000000001</v>
      </c>
      <c r="G11">
        <v>136.19999999999999</v>
      </c>
      <c r="H11">
        <v>133.6</v>
      </c>
      <c r="I11">
        <v>132.69999999999999</v>
      </c>
      <c r="J11">
        <v>132.9</v>
      </c>
      <c r="K11">
        <v>132.30000000000001</v>
      </c>
      <c r="L11">
        <v>131.19999999999999</v>
      </c>
      <c r="M11">
        <v>129.1</v>
      </c>
      <c r="N11">
        <v>127.3</v>
      </c>
      <c r="O11">
        <v>125.8</v>
      </c>
      <c r="P11">
        <v>124.6</v>
      </c>
      <c r="Q11">
        <v>123.5</v>
      </c>
      <c r="R11">
        <v>122.3</v>
      </c>
      <c r="S11">
        <v>121.4</v>
      </c>
      <c r="T11">
        <v>121.7</v>
      </c>
      <c r="U11">
        <v>122.4</v>
      </c>
      <c r="V11">
        <v>121.4</v>
      </c>
      <c r="W11">
        <v>119.1</v>
      </c>
      <c r="X11">
        <v>119.1</v>
      </c>
      <c r="Y11">
        <v>119.8</v>
      </c>
      <c r="Z11">
        <v>120.3</v>
      </c>
      <c r="AA11">
        <v>121</v>
      </c>
      <c r="AB11">
        <v>121.8</v>
      </c>
      <c r="AC11">
        <v>124.9</v>
      </c>
      <c r="AD11">
        <v>128.30000000000001</v>
      </c>
      <c r="AE11">
        <v>130</v>
      </c>
      <c r="AF11">
        <v>130.9</v>
      </c>
      <c r="AG11">
        <v>131.6</v>
      </c>
      <c r="AH11">
        <v>132.5</v>
      </c>
      <c r="AI11">
        <v>135.69999999999999</v>
      </c>
      <c r="AJ11">
        <v>138.30000000000001</v>
      </c>
      <c r="AK11">
        <v>140.4</v>
      </c>
      <c r="AL11">
        <v>141.1</v>
      </c>
      <c r="AM11">
        <v>141.1</v>
      </c>
      <c r="AN11">
        <v>150.4</v>
      </c>
      <c r="AO11" t="s">
        <v>32</v>
      </c>
      <c r="AP11">
        <v>150.9</v>
      </c>
      <c r="AQ11">
        <v>150.9</v>
      </c>
      <c r="AR11">
        <v>150.4</v>
      </c>
      <c r="AS11">
        <v>149.80000000000001</v>
      </c>
      <c r="AT11">
        <v>150.9</v>
      </c>
      <c r="AU11">
        <v>156.80000000000001</v>
      </c>
      <c r="AV11">
        <v>160.19999999999999</v>
      </c>
      <c r="AW11">
        <v>160.4</v>
      </c>
      <c r="AX11">
        <v>158.80000000000001</v>
      </c>
      <c r="AY11">
        <v>159.80000000000001</v>
      </c>
      <c r="AZ11">
        <v>161.69999999999999</v>
      </c>
      <c r="BA11">
        <v>165.4</v>
      </c>
      <c r="BB11">
        <v>166</v>
      </c>
      <c r="BC11">
        <v>164</v>
      </c>
      <c r="BD11">
        <v>164.1</v>
      </c>
      <c r="BE11">
        <v>164.1</v>
      </c>
      <c r="BF11">
        <v>165.2</v>
      </c>
      <c r="BG11">
        <v>165.3</v>
      </c>
      <c r="BH11">
        <v>164.4</v>
      </c>
      <c r="BI11">
        <v>163.9</v>
      </c>
      <c r="BJ11">
        <v>163.69999999999999</v>
      </c>
      <c r="BK11">
        <v>163.9</v>
      </c>
      <c r="BL11">
        <v>164.7</v>
      </c>
      <c r="BM11">
        <v>164.7</v>
      </c>
      <c r="BN11">
        <v>164.3</v>
      </c>
      <c r="BO11">
        <v>164.3</v>
      </c>
      <c r="BP11">
        <v>167.2</v>
      </c>
      <c r="BQ11">
        <v>169.1</v>
      </c>
      <c r="BR11">
        <v>169.8</v>
      </c>
      <c r="BS11">
        <v>170.5</v>
      </c>
      <c r="BT11">
        <v>170.8</v>
      </c>
      <c r="BU11">
        <v>170.9</v>
      </c>
      <c r="BV11">
        <v>171</v>
      </c>
      <c r="BW11">
        <v>171.1</v>
      </c>
      <c r="BX11">
        <v>173.4</v>
      </c>
      <c r="BY11">
        <v>175.6</v>
      </c>
      <c r="CA11" s="87">
        <v>44197</v>
      </c>
      <c r="CB11" s="84">
        <v>44531</v>
      </c>
      <c r="CC11" s="35">
        <f>BH30-AW30</f>
        <v>8.8999999999999773</v>
      </c>
      <c r="CD11" s="73">
        <f>Table7[[#This Row],[INDEX DIFF.]]/AW30</f>
        <v>5.657978385251098E-2</v>
      </c>
      <c r="CH11" s="87">
        <v>43983</v>
      </c>
      <c r="CI11" s="84">
        <v>44317</v>
      </c>
      <c r="CJ11" s="35">
        <f>BA30-AP30</f>
        <v>8.5999999999999943</v>
      </c>
      <c r="CK11" s="73">
        <f>Table11[[#This Row],[INDEX DIFF.]]/AP30</f>
        <v>5.6653491436100087E-2</v>
      </c>
      <c r="CM11" s="90">
        <f>AVERAGE(AK30:AM30,AP30:AR30)</f>
        <v>150.9</v>
      </c>
      <c r="CN11" t="s">
        <v>186</v>
      </c>
    </row>
    <row r="12" spans="1:92" x14ac:dyDescent="0.25">
      <c r="A12" t="s">
        <v>11</v>
      </c>
      <c r="B12">
        <v>115.6</v>
      </c>
      <c r="C12">
        <v>117.3</v>
      </c>
      <c r="D12">
        <v>118</v>
      </c>
      <c r="E12">
        <v>118.5</v>
      </c>
      <c r="F12">
        <v>119.4</v>
      </c>
      <c r="G12">
        <v>119.6</v>
      </c>
      <c r="H12">
        <v>120.5</v>
      </c>
      <c r="I12">
        <v>121.2</v>
      </c>
      <c r="J12">
        <v>121.5</v>
      </c>
      <c r="K12">
        <v>121.8</v>
      </c>
      <c r="L12">
        <v>123</v>
      </c>
      <c r="M12">
        <v>121.5</v>
      </c>
      <c r="N12">
        <v>118.8</v>
      </c>
      <c r="O12">
        <v>117.1</v>
      </c>
      <c r="P12">
        <v>116.1</v>
      </c>
      <c r="Q12">
        <v>113.7</v>
      </c>
      <c r="R12">
        <v>109.6</v>
      </c>
      <c r="S12">
        <v>111.1</v>
      </c>
      <c r="T12">
        <v>113.5</v>
      </c>
      <c r="U12">
        <v>114.7</v>
      </c>
      <c r="V12">
        <v>113.7</v>
      </c>
      <c r="W12">
        <v>111.9</v>
      </c>
      <c r="X12">
        <v>111.9</v>
      </c>
      <c r="Y12">
        <v>110.3</v>
      </c>
      <c r="Z12">
        <v>109.1</v>
      </c>
      <c r="AA12">
        <v>109</v>
      </c>
      <c r="AB12">
        <v>109</v>
      </c>
      <c r="AC12">
        <v>109.9</v>
      </c>
      <c r="AD12">
        <v>111</v>
      </c>
      <c r="AE12">
        <v>111.1</v>
      </c>
      <c r="AF12">
        <v>112</v>
      </c>
      <c r="AG12">
        <v>113.2</v>
      </c>
      <c r="AH12">
        <v>114</v>
      </c>
      <c r="AI12">
        <v>114.2</v>
      </c>
      <c r="AJ12">
        <v>114</v>
      </c>
      <c r="AK12">
        <v>114.1</v>
      </c>
      <c r="AL12">
        <v>113.6</v>
      </c>
      <c r="AM12">
        <v>113.2</v>
      </c>
      <c r="AN12">
        <v>120.3</v>
      </c>
      <c r="AO12" t="s">
        <v>32</v>
      </c>
      <c r="AP12">
        <v>114.2</v>
      </c>
      <c r="AQ12">
        <v>114.2</v>
      </c>
      <c r="AR12">
        <v>115.1</v>
      </c>
      <c r="AS12">
        <v>116.4</v>
      </c>
      <c r="AT12">
        <v>116.2</v>
      </c>
      <c r="AU12">
        <v>115.7</v>
      </c>
      <c r="AV12">
        <v>115.3</v>
      </c>
      <c r="AW12">
        <v>114.6</v>
      </c>
      <c r="AX12">
        <v>112.8</v>
      </c>
      <c r="AY12">
        <v>112.6</v>
      </c>
      <c r="AZ12">
        <v>113.1</v>
      </c>
      <c r="BA12">
        <v>114.8</v>
      </c>
      <c r="BB12">
        <v>115.1</v>
      </c>
      <c r="BC12">
        <v>114.5</v>
      </c>
      <c r="BD12">
        <v>119.7</v>
      </c>
      <c r="BE12">
        <v>119.7</v>
      </c>
      <c r="BF12">
        <v>121.9</v>
      </c>
      <c r="BG12">
        <v>122.4</v>
      </c>
      <c r="BH12">
        <v>121</v>
      </c>
      <c r="BI12">
        <v>120</v>
      </c>
      <c r="BJ12">
        <v>118.9</v>
      </c>
      <c r="BK12">
        <v>118.8</v>
      </c>
      <c r="BL12">
        <v>119</v>
      </c>
      <c r="BM12">
        <v>119.7</v>
      </c>
      <c r="BN12">
        <v>119.9</v>
      </c>
      <c r="BO12">
        <v>120</v>
      </c>
      <c r="BP12">
        <v>120.9</v>
      </c>
      <c r="BQ12">
        <v>121.6</v>
      </c>
      <c r="BR12">
        <v>121.9</v>
      </c>
      <c r="BS12">
        <v>122.1</v>
      </c>
      <c r="BT12">
        <v>121.8</v>
      </c>
      <c r="BU12">
        <v>121.1</v>
      </c>
      <c r="BV12">
        <v>120</v>
      </c>
      <c r="BW12">
        <v>120</v>
      </c>
      <c r="BX12">
        <v>121.3</v>
      </c>
      <c r="BY12">
        <v>122.7</v>
      </c>
      <c r="CA12" s="87">
        <v>44562</v>
      </c>
      <c r="CB12" s="84">
        <v>44896</v>
      </c>
      <c r="CC12" s="67">
        <f>BT30-BI30</f>
        <v>10</v>
      </c>
      <c r="CD12" s="79">
        <f>Table7[[#This Row],[INDEX DIFF.]]/BI30</f>
        <v>6.0350030175015092E-2</v>
      </c>
      <c r="CH12" s="87">
        <v>44348</v>
      </c>
      <c r="CI12" s="84">
        <v>44682</v>
      </c>
      <c r="CJ12" s="35">
        <f>BM30-BB30</f>
        <v>10.399999999999977</v>
      </c>
      <c r="CK12" s="73">
        <f>Table11[[#This Row],[INDEX DIFF.]]/BB30</f>
        <v>6.4476131432113934E-2</v>
      </c>
    </row>
    <row r="13" spans="1:92" x14ac:dyDescent="0.25">
      <c r="A13" t="s">
        <v>12</v>
      </c>
      <c r="B13">
        <v>139.6</v>
      </c>
      <c r="C13">
        <v>138.69999999999999</v>
      </c>
      <c r="D13">
        <v>137.9</v>
      </c>
      <c r="E13">
        <v>136.5</v>
      </c>
      <c r="F13">
        <v>136</v>
      </c>
      <c r="G13">
        <v>135.30000000000001</v>
      </c>
      <c r="H13">
        <v>135.19999999999999</v>
      </c>
      <c r="I13">
        <v>135.6</v>
      </c>
      <c r="J13">
        <v>135.6</v>
      </c>
      <c r="K13">
        <v>136.30000000000001</v>
      </c>
      <c r="L13">
        <v>136.80000000000001</v>
      </c>
      <c r="M13">
        <v>137.1</v>
      </c>
      <c r="N13">
        <v>137.5</v>
      </c>
      <c r="O13">
        <v>137.30000000000001</v>
      </c>
      <c r="P13">
        <v>137.80000000000001</v>
      </c>
      <c r="Q13">
        <v>138.19999999999999</v>
      </c>
      <c r="R13">
        <v>138.1</v>
      </c>
      <c r="S13">
        <v>138.4</v>
      </c>
      <c r="T13">
        <v>138.9</v>
      </c>
      <c r="U13">
        <v>139.4</v>
      </c>
      <c r="V13">
        <v>139.5</v>
      </c>
      <c r="W13">
        <v>141</v>
      </c>
      <c r="X13">
        <v>140.9</v>
      </c>
      <c r="Y13">
        <v>140.6</v>
      </c>
      <c r="Z13">
        <v>139.4</v>
      </c>
      <c r="AA13">
        <v>139.69999999999999</v>
      </c>
      <c r="AB13">
        <v>139.5</v>
      </c>
      <c r="AC13">
        <v>139.9</v>
      </c>
      <c r="AD13">
        <v>140.6</v>
      </c>
      <c r="AE13">
        <v>141.69999999999999</v>
      </c>
      <c r="AF13">
        <v>142.6</v>
      </c>
      <c r="AG13">
        <v>144.1</v>
      </c>
      <c r="AH13">
        <v>145.4</v>
      </c>
      <c r="AI13">
        <v>147</v>
      </c>
      <c r="AJ13">
        <v>148.69999999999999</v>
      </c>
      <c r="AK13">
        <v>150.9</v>
      </c>
      <c r="AL13">
        <v>152</v>
      </c>
      <c r="AM13">
        <v>153.19999999999999</v>
      </c>
      <c r="AN13">
        <v>157.1</v>
      </c>
      <c r="AO13" t="s">
        <v>32</v>
      </c>
      <c r="AP13">
        <v>159.5</v>
      </c>
      <c r="AQ13">
        <v>159.5</v>
      </c>
      <c r="AR13">
        <v>160</v>
      </c>
      <c r="AS13">
        <v>160.30000000000001</v>
      </c>
      <c r="AT13">
        <v>161</v>
      </c>
      <c r="AU13">
        <v>161.80000000000001</v>
      </c>
      <c r="AV13">
        <v>163</v>
      </c>
      <c r="AW13">
        <v>164</v>
      </c>
      <c r="AX13">
        <v>164.2</v>
      </c>
      <c r="AY13">
        <v>163.5</v>
      </c>
      <c r="AZ13">
        <v>163.9</v>
      </c>
      <c r="BA13">
        <v>168.2</v>
      </c>
      <c r="BB13">
        <v>168.5</v>
      </c>
      <c r="BC13">
        <v>168.3</v>
      </c>
      <c r="BD13">
        <v>168.8</v>
      </c>
      <c r="BE13">
        <v>168.8</v>
      </c>
      <c r="BF13">
        <v>169.3</v>
      </c>
      <c r="BG13">
        <v>169.6</v>
      </c>
      <c r="BH13">
        <v>170.5</v>
      </c>
      <c r="BI13">
        <v>172.1</v>
      </c>
      <c r="BJ13">
        <v>174.3</v>
      </c>
      <c r="BK13">
        <v>177.4</v>
      </c>
      <c r="BL13">
        <v>181.3</v>
      </c>
      <c r="BM13">
        <v>184.9</v>
      </c>
      <c r="BN13">
        <v>187.1</v>
      </c>
      <c r="BO13">
        <v>190</v>
      </c>
      <c r="BP13">
        <v>193.6</v>
      </c>
      <c r="BQ13">
        <v>197.3</v>
      </c>
      <c r="BR13">
        <v>199.9</v>
      </c>
      <c r="BS13">
        <v>202.8</v>
      </c>
      <c r="BT13">
        <v>205.2</v>
      </c>
      <c r="BU13">
        <v>208.4</v>
      </c>
      <c r="BV13">
        <v>209.7</v>
      </c>
      <c r="BW13">
        <v>209.7</v>
      </c>
      <c r="BX13">
        <v>212.9</v>
      </c>
      <c r="BY13">
        <v>218</v>
      </c>
      <c r="CA13" s="86">
        <v>44927</v>
      </c>
      <c r="CB13" s="85">
        <v>45047</v>
      </c>
      <c r="CC13" s="78">
        <f>BY30-BU30</f>
        <v>2.5999999999999943</v>
      </c>
      <c r="CD13" s="80">
        <f>Table7[[#This Row],[INDEX DIFF.]]/BU30</f>
        <v>1.4730878186968806E-2</v>
      </c>
      <c r="CH13" s="88">
        <v>44713</v>
      </c>
      <c r="CI13" s="83">
        <v>45047</v>
      </c>
      <c r="CJ13" s="67">
        <f>BY30-BN30</f>
        <v>6.5</v>
      </c>
      <c r="CK13" s="79">
        <f>Table11[[#This Row],[INDEX DIFF.]]/BN30</f>
        <v>3.7659327925840091E-2</v>
      </c>
    </row>
    <row r="14" spans="1:92" x14ac:dyDescent="0.25">
      <c r="A14" t="s">
        <v>13</v>
      </c>
      <c r="B14">
        <v>126.6</v>
      </c>
      <c r="C14">
        <v>126.9</v>
      </c>
      <c r="D14">
        <v>127.2</v>
      </c>
      <c r="E14">
        <v>127.4</v>
      </c>
      <c r="F14">
        <v>127.6</v>
      </c>
      <c r="G14">
        <v>127.8</v>
      </c>
      <c r="H14">
        <v>128.5</v>
      </c>
      <c r="I14">
        <v>128.69999999999999</v>
      </c>
      <c r="J14">
        <v>128.80000000000001</v>
      </c>
      <c r="K14">
        <v>128.69999999999999</v>
      </c>
      <c r="L14">
        <v>129.19999999999999</v>
      </c>
      <c r="M14">
        <v>128.80000000000001</v>
      </c>
      <c r="N14">
        <v>129</v>
      </c>
      <c r="O14">
        <v>128.6</v>
      </c>
      <c r="P14">
        <v>129.1</v>
      </c>
      <c r="Q14">
        <v>129.6</v>
      </c>
      <c r="R14">
        <v>129.9</v>
      </c>
      <c r="S14">
        <v>130.30000000000001</v>
      </c>
      <c r="T14">
        <v>130.30000000000001</v>
      </c>
      <c r="U14">
        <v>131.1</v>
      </c>
      <c r="V14">
        <v>130.80000000000001</v>
      </c>
      <c r="W14">
        <v>133.6</v>
      </c>
      <c r="X14">
        <v>133.5</v>
      </c>
      <c r="Y14">
        <v>133.80000000000001</v>
      </c>
      <c r="Z14">
        <v>133.30000000000001</v>
      </c>
      <c r="AA14">
        <v>133.6</v>
      </c>
      <c r="AB14">
        <v>133.69999999999999</v>
      </c>
      <c r="AC14">
        <v>134</v>
      </c>
      <c r="AD14">
        <v>134.19999999999999</v>
      </c>
      <c r="AE14">
        <v>134.69999999999999</v>
      </c>
      <c r="AF14">
        <v>134.9</v>
      </c>
      <c r="AG14">
        <v>135</v>
      </c>
      <c r="AH14">
        <v>135.1</v>
      </c>
      <c r="AI14">
        <v>135.30000000000001</v>
      </c>
      <c r="AJ14">
        <v>135.80000000000001</v>
      </c>
      <c r="AK14">
        <v>136.1</v>
      </c>
      <c r="AL14">
        <v>136.5</v>
      </c>
      <c r="AM14">
        <v>136.69999999999999</v>
      </c>
      <c r="AN14">
        <v>136.80000000000001</v>
      </c>
      <c r="AO14" t="s">
        <v>32</v>
      </c>
      <c r="AP14">
        <v>139.4</v>
      </c>
      <c r="AQ14">
        <v>139.4</v>
      </c>
      <c r="AR14">
        <v>140.6</v>
      </c>
      <c r="AS14">
        <v>142.19999999999999</v>
      </c>
      <c r="AT14">
        <v>144</v>
      </c>
      <c r="AU14">
        <v>146.5</v>
      </c>
      <c r="AV14">
        <v>149.19999999999999</v>
      </c>
      <c r="AW14">
        <v>151.80000000000001</v>
      </c>
      <c r="AX14">
        <v>155.5</v>
      </c>
      <c r="AY14">
        <v>156.5</v>
      </c>
      <c r="AZ14">
        <v>157.6</v>
      </c>
      <c r="BA14">
        <v>159.30000000000001</v>
      </c>
      <c r="BB14">
        <v>160</v>
      </c>
      <c r="BC14">
        <v>160.9</v>
      </c>
      <c r="BD14">
        <v>162.69999999999999</v>
      </c>
      <c r="BE14">
        <v>162.69999999999999</v>
      </c>
      <c r="BF14">
        <v>163.19999999999999</v>
      </c>
      <c r="BG14">
        <v>163.69999999999999</v>
      </c>
      <c r="BH14">
        <v>164.2</v>
      </c>
      <c r="BI14">
        <v>164.3</v>
      </c>
      <c r="BJ14">
        <v>164.7</v>
      </c>
      <c r="BK14">
        <v>165.3</v>
      </c>
      <c r="BL14">
        <v>166.2</v>
      </c>
      <c r="BM14">
        <v>167.1</v>
      </c>
      <c r="BN14">
        <v>167.9</v>
      </c>
      <c r="BO14">
        <v>168.4</v>
      </c>
      <c r="BP14">
        <v>168.8</v>
      </c>
      <c r="BQ14">
        <v>169.4</v>
      </c>
      <c r="BR14">
        <v>169.9</v>
      </c>
      <c r="BS14">
        <v>170.4</v>
      </c>
      <c r="BT14">
        <v>171</v>
      </c>
      <c r="BU14">
        <v>171.4</v>
      </c>
      <c r="BV14">
        <v>172.3</v>
      </c>
      <c r="BW14">
        <v>172.3</v>
      </c>
      <c r="BX14">
        <v>172.9</v>
      </c>
      <c r="BY14">
        <v>173.4</v>
      </c>
      <c r="CA14" s="76" t="s">
        <v>104</v>
      </c>
      <c r="CB14" s="63"/>
      <c r="CC14" s="75">
        <f>SUM(CC7:CC13)</f>
        <v>51.099999999999966</v>
      </c>
      <c r="CD14" s="81">
        <f>SUM(CD7:CD13)</f>
        <v>0.34327680465774701</v>
      </c>
      <c r="CH14" s="237" t="s">
        <v>104</v>
      </c>
      <c r="CI14" s="238"/>
      <c r="CJ14" s="35">
        <f>SUM(Table11[INDEX DIFF.])</f>
        <v>43.899999999999977</v>
      </c>
      <c r="CK14" s="38">
        <f>SUM(Table11[% CHANGE])</f>
        <v>0.29242436468669863</v>
      </c>
    </row>
    <row r="15" spans="1:92" x14ac:dyDescent="0.25">
      <c r="A15" t="s">
        <v>14</v>
      </c>
      <c r="B15">
        <v>142.80000000000001</v>
      </c>
      <c r="C15">
        <v>143.19999999999999</v>
      </c>
      <c r="D15">
        <v>144</v>
      </c>
      <c r="E15">
        <v>144.19999999999999</v>
      </c>
      <c r="F15">
        <v>144.5</v>
      </c>
      <c r="G15">
        <v>144.9</v>
      </c>
      <c r="H15">
        <v>145.80000000000001</v>
      </c>
      <c r="I15">
        <v>146.80000000000001</v>
      </c>
      <c r="J15">
        <v>147.30000000000001</v>
      </c>
      <c r="K15">
        <v>148.1</v>
      </c>
      <c r="L15">
        <v>148.9</v>
      </c>
      <c r="M15">
        <v>149</v>
      </c>
      <c r="N15">
        <v>149.5</v>
      </c>
      <c r="O15">
        <v>149.6</v>
      </c>
      <c r="P15">
        <v>150.4</v>
      </c>
      <c r="Q15">
        <v>151.19999999999999</v>
      </c>
      <c r="R15">
        <v>151.69999999999999</v>
      </c>
      <c r="S15">
        <v>151.80000000000001</v>
      </c>
      <c r="T15">
        <v>152.30000000000001</v>
      </c>
      <c r="U15">
        <v>153</v>
      </c>
      <c r="V15">
        <v>153.80000000000001</v>
      </c>
      <c r="W15">
        <v>154.5</v>
      </c>
      <c r="X15">
        <v>154.5</v>
      </c>
      <c r="Y15">
        <v>154.6</v>
      </c>
      <c r="Z15">
        <v>154.6</v>
      </c>
      <c r="AA15">
        <v>154.9</v>
      </c>
      <c r="AB15">
        <v>155.19999999999999</v>
      </c>
      <c r="AC15">
        <v>155.5</v>
      </c>
      <c r="AD15">
        <v>155.9</v>
      </c>
      <c r="AE15">
        <v>156.19999999999999</v>
      </c>
      <c r="AF15">
        <v>156.6</v>
      </c>
      <c r="AG15">
        <v>156.80000000000001</v>
      </c>
      <c r="AH15">
        <v>157.1</v>
      </c>
      <c r="AI15">
        <v>157.5</v>
      </c>
      <c r="AJ15">
        <v>158</v>
      </c>
      <c r="AK15">
        <v>158.6</v>
      </c>
      <c r="AL15">
        <v>159.1</v>
      </c>
      <c r="AM15">
        <v>159.6</v>
      </c>
      <c r="AN15" t="s">
        <v>32</v>
      </c>
      <c r="AO15" t="s">
        <v>32</v>
      </c>
      <c r="AP15">
        <v>161.80000000000001</v>
      </c>
      <c r="AQ15">
        <v>161.80000000000001</v>
      </c>
      <c r="AR15">
        <v>162.30000000000001</v>
      </c>
      <c r="AS15">
        <v>162.9</v>
      </c>
      <c r="AT15">
        <v>163.19999999999999</v>
      </c>
      <c r="AU15">
        <v>163.80000000000001</v>
      </c>
      <c r="AV15">
        <v>164.8</v>
      </c>
      <c r="AW15">
        <v>165.6</v>
      </c>
      <c r="AX15">
        <v>167.5</v>
      </c>
      <c r="AY15">
        <v>168.2</v>
      </c>
      <c r="AZ15">
        <v>168.9</v>
      </c>
      <c r="BA15">
        <v>170.4</v>
      </c>
      <c r="BB15">
        <v>172.4</v>
      </c>
      <c r="BC15">
        <v>172.2</v>
      </c>
      <c r="BD15">
        <v>173.9</v>
      </c>
      <c r="BE15">
        <v>173.9</v>
      </c>
      <c r="BF15">
        <v>174.7</v>
      </c>
      <c r="BG15">
        <v>175.5</v>
      </c>
      <c r="BH15">
        <v>176.5</v>
      </c>
      <c r="BI15">
        <v>177.3</v>
      </c>
      <c r="BJ15">
        <v>178</v>
      </c>
      <c r="BK15">
        <v>179.3</v>
      </c>
      <c r="BL15">
        <v>180.9</v>
      </c>
      <c r="BM15">
        <v>182.5</v>
      </c>
      <c r="BN15">
        <v>183.9</v>
      </c>
      <c r="BO15">
        <v>185.2</v>
      </c>
      <c r="BP15">
        <v>186.3</v>
      </c>
      <c r="BQ15">
        <v>187.4</v>
      </c>
      <c r="BR15">
        <v>188.3</v>
      </c>
      <c r="BS15">
        <v>189.5</v>
      </c>
      <c r="BT15">
        <v>190.3</v>
      </c>
      <c r="BU15">
        <v>191.2</v>
      </c>
      <c r="BV15">
        <v>193</v>
      </c>
      <c r="BW15">
        <v>193</v>
      </c>
      <c r="BX15">
        <v>193.5</v>
      </c>
      <c r="BY15">
        <v>194.2</v>
      </c>
    </row>
    <row r="16" spans="1:92" x14ac:dyDescent="0.25">
      <c r="A16" t="s">
        <v>15</v>
      </c>
      <c r="B16">
        <v>133.1</v>
      </c>
      <c r="C16">
        <v>133</v>
      </c>
      <c r="D16">
        <v>133.1</v>
      </c>
      <c r="E16">
        <v>133.5</v>
      </c>
      <c r="F16">
        <v>133.69999999999999</v>
      </c>
      <c r="G16">
        <v>135.19999999999999</v>
      </c>
      <c r="H16">
        <v>139</v>
      </c>
      <c r="I16">
        <v>140.6</v>
      </c>
      <c r="J16">
        <v>139</v>
      </c>
      <c r="K16">
        <v>140.1</v>
      </c>
      <c r="L16">
        <v>142.1</v>
      </c>
      <c r="M16">
        <v>140.5</v>
      </c>
      <c r="N16">
        <v>139.19999999999999</v>
      </c>
      <c r="O16">
        <v>137.6</v>
      </c>
      <c r="P16">
        <v>137.19999999999999</v>
      </c>
      <c r="Q16">
        <v>137.5</v>
      </c>
      <c r="R16">
        <v>138.1</v>
      </c>
      <c r="S16">
        <v>139.4</v>
      </c>
      <c r="T16">
        <v>141.4</v>
      </c>
      <c r="U16">
        <v>141.69999999999999</v>
      </c>
      <c r="V16">
        <v>140.4</v>
      </c>
      <c r="W16">
        <v>139.69999999999999</v>
      </c>
      <c r="X16">
        <v>139.69999999999999</v>
      </c>
      <c r="Y16">
        <v>138.19999999999999</v>
      </c>
      <c r="Z16">
        <v>137.4</v>
      </c>
      <c r="AA16">
        <v>137.5</v>
      </c>
      <c r="AB16">
        <v>138.1</v>
      </c>
      <c r="AC16">
        <v>140.9</v>
      </c>
      <c r="AD16">
        <v>142.69999999999999</v>
      </c>
      <c r="AE16">
        <v>144.69999999999999</v>
      </c>
      <c r="AF16">
        <v>145.9</v>
      </c>
      <c r="AG16">
        <v>147</v>
      </c>
      <c r="AH16">
        <v>149.6</v>
      </c>
      <c r="AI16">
        <v>151.9</v>
      </c>
      <c r="AJ16">
        <v>155</v>
      </c>
      <c r="AK16">
        <v>153.5</v>
      </c>
      <c r="AL16">
        <v>150.5</v>
      </c>
      <c r="AM16">
        <v>148.9</v>
      </c>
      <c r="AN16">
        <v>151.4</v>
      </c>
      <c r="AO16" t="s">
        <v>32</v>
      </c>
      <c r="AP16">
        <v>154</v>
      </c>
      <c r="AQ16">
        <v>154</v>
      </c>
      <c r="AR16">
        <v>157</v>
      </c>
      <c r="AS16">
        <v>158</v>
      </c>
      <c r="AT16">
        <v>161.4</v>
      </c>
      <c r="AU16">
        <v>164.7</v>
      </c>
      <c r="AV16">
        <v>165.4</v>
      </c>
      <c r="AW16">
        <v>161</v>
      </c>
      <c r="AX16">
        <v>156.9</v>
      </c>
      <c r="AY16">
        <v>156.69999999999999</v>
      </c>
      <c r="AZ16">
        <v>158</v>
      </c>
      <c r="BA16">
        <v>160.69999999999999</v>
      </c>
      <c r="BB16">
        <v>162.6</v>
      </c>
      <c r="BC16">
        <v>164</v>
      </c>
      <c r="BD16">
        <v>164</v>
      </c>
      <c r="BE16">
        <v>164</v>
      </c>
      <c r="BF16">
        <v>167.7</v>
      </c>
      <c r="BG16">
        <v>169.7</v>
      </c>
      <c r="BH16">
        <v>168.2</v>
      </c>
      <c r="BI16">
        <v>166.4</v>
      </c>
      <c r="BJ16">
        <v>166.2</v>
      </c>
      <c r="BK16">
        <v>168.4</v>
      </c>
      <c r="BL16">
        <v>170.8</v>
      </c>
      <c r="BM16">
        <v>173.3</v>
      </c>
      <c r="BN16">
        <v>174.9</v>
      </c>
      <c r="BO16">
        <v>175</v>
      </c>
      <c r="BP16">
        <v>176.3</v>
      </c>
      <c r="BQ16">
        <v>177.8</v>
      </c>
      <c r="BR16">
        <v>179.6</v>
      </c>
      <c r="BS16">
        <v>178.3</v>
      </c>
      <c r="BT16">
        <v>175.9</v>
      </c>
      <c r="BU16">
        <v>176.7</v>
      </c>
      <c r="BV16">
        <v>177</v>
      </c>
      <c r="BW16">
        <v>177</v>
      </c>
      <c r="BX16">
        <v>177.9</v>
      </c>
      <c r="BY16">
        <v>179.1</v>
      </c>
      <c r="CH16" s="89"/>
    </row>
    <row r="17" spans="1:77" x14ac:dyDescent="0.25">
      <c r="A17" t="s">
        <v>16</v>
      </c>
      <c r="B17">
        <v>143.80000000000001</v>
      </c>
      <c r="C17">
        <v>144.4</v>
      </c>
      <c r="D17">
        <v>145.1</v>
      </c>
      <c r="E17">
        <v>145.4</v>
      </c>
      <c r="F17">
        <v>146.19999999999999</v>
      </c>
      <c r="G17">
        <v>146.5</v>
      </c>
      <c r="H17">
        <v>148.19999999999999</v>
      </c>
      <c r="I17">
        <v>149.80000000000001</v>
      </c>
      <c r="J17">
        <v>150.80000000000001</v>
      </c>
      <c r="K17">
        <v>151.6</v>
      </c>
      <c r="L17">
        <v>153.19999999999999</v>
      </c>
      <c r="M17">
        <v>154.19999999999999</v>
      </c>
      <c r="N17">
        <v>154.69999999999999</v>
      </c>
      <c r="O17">
        <v>154.9</v>
      </c>
      <c r="P17">
        <v>156.30000000000001</v>
      </c>
      <c r="Q17">
        <v>156.9</v>
      </c>
      <c r="R17">
        <v>157.9</v>
      </c>
      <c r="S17">
        <v>158.30000000000001</v>
      </c>
      <c r="T17">
        <v>157.5</v>
      </c>
      <c r="U17">
        <v>157.9</v>
      </c>
      <c r="V17">
        <v>159.19999999999999</v>
      </c>
      <c r="W17">
        <v>162.6</v>
      </c>
      <c r="X17">
        <v>162.6</v>
      </c>
      <c r="Y17">
        <v>163</v>
      </c>
      <c r="Z17">
        <v>163.19999999999999</v>
      </c>
      <c r="AA17">
        <v>163.4</v>
      </c>
      <c r="AB17">
        <v>163.5</v>
      </c>
      <c r="AC17">
        <v>164.1</v>
      </c>
      <c r="AD17">
        <v>164.9</v>
      </c>
      <c r="AE17">
        <v>165.2</v>
      </c>
      <c r="AF17">
        <v>165.8</v>
      </c>
      <c r="AG17">
        <v>166.5</v>
      </c>
      <c r="AH17">
        <v>167.1</v>
      </c>
      <c r="AI17">
        <v>167.9</v>
      </c>
      <c r="AJ17">
        <v>168.5</v>
      </c>
      <c r="AK17">
        <v>169.2</v>
      </c>
      <c r="AL17">
        <v>170.1</v>
      </c>
      <c r="AM17">
        <v>171.2</v>
      </c>
      <c r="AN17" t="s">
        <v>32</v>
      </c>
      <c r="AO17" t="s">
        <v>32</v>
      </c>
      <c r="AP17">
        <v>183.5</v>
      </c>
      <c r="AQ17">
        <v>183.5</v>
      </c>
      <c r="AR17">
        <v>182.6</v>
      </c>
      <c r="AS17">
        <v>184.4</v>
      </c>
      <c r="AT17">
        <v>184.3</v>
      </c>
      <c r="AU17">
        <v>184.8</v>
      </c>
      <c r="AV17">
        <v>185.4</v>
      </c>
      <c r="AW17">
        <v>186.5</v>
      </c>
      <c r="AX17">
        <v>188.3</v>
      </c>
      <c r="AY17">
        <v>188.1</v>
      </c>
      <c r="AZ17">
        <v>188.8</v>
      </c>
      <c r="BA17">
        <v>191.9</v>
      </c>
      <c r="BB17">
        <v>190.8</v>
      </c>
      <c r="BC17">
        <v>191.2</v>
      </c>
      <c r="BD17">
        <v>192.1</v>
      </c>
      <c r="BE17">
        <v>192.1</v>
      </c>
      <c r="BF17">
        <v>192.7</v>
      </c>
      <c r="BG17">
        <v>192.9</v>
      </c>
      <c r="BH17">
        <v>192.4</v>
      </c>
      <c r="BI17">
        <v>192.2</v>
      </c>
      <c r="BJ17">
        <v>192.8</v>
      </c>
      <c r="BK17">
        <v>193.7</v>
      </c>
      <c r="BL17">
        <v>193.9</v>
      </c>
      <c r="BM17">
        <v>194.1</v>
      </c>
      <c r="BN17">
        <v>194.3</v>
      </c>
      <c r="BO17">
        <v>194.6</v>
      </c>
      <c r="BP17">
        <v>195</v>
      </c>
      <c r="BQ17">
        <v>195.9</v>
      </c>
      <c r="BR17">
        <v>196.3</v>
      </c>
      <c r="BS17">
        <v>196.9</v>
      </c>
      <c r="BT17">
        <v>197.3</v>
      </c>
      <c r="BU17">
        <v>198.2</v>
      </c>
      <c r="BV17">
        <v>199.5</v>
      </c>
      <c r="BW17">
        <v>199.5</v>
      </c>
      <c r="BX17">
        <v>200.6</v>
      </c>
      <c r="BY17">
        <v>201</v>
      </c>
    </row>
    <row r="18" spans="1:77" x14ac:dyDescent="0.25">
      <c r="A18" t="s">
        <v>17</v>
      </c>
      <c r="B18">
        <v>136.6</v>
      </c>
      <c r="C18">
        <v>136.80000000000001</v>
      </c>
      <c r="D18">
        <v>137.30000000000001</v>
      </c>
      <c r="E18">
        <v>138</v>
      </c>
      <c r="F18">
        <v>138.19999999999999</v>
      </c>
      <c r="G18">
        <v>138.5</v>
      </c>
      <c r="H18">
        <v>139.30000000000001</v>
      </c>
      <c r="I18">
        <v>140.30000000000001</v>
      </c>
      <c r="J18">
        <v>141.1</v>
      </c>
      <c r="K18">
        <v>142</v>
      </c>
      <c r="L18">
        <v>143</v>
      </c>
      <c r="M18">
        <v>143.1</v>
      </c>
      <c r="N18">
        <v>143.5</v>
      </c>
      <c r="O18">
        <v>143.80000000000001</v>
      </c>
      <c r="P18">
        <v>144.30000000000001</v>
      </c>
      <c r="Q18">
        <v>145.30000000000001</v>
      </c>
      <c r="R18">
        <v>146</v>
      </c>
      <c r="S18">
        <v>146.4</v>
      </c>
      <c r="T18">
        <v>146.80000000000001</v>
      </c>
      <c r="U18">
        <v>147.30000000000001</v>
      </c>
      <c r="V18">
        <v>147.69999999999999</v>
      </c>
      <c r="W18">
        <v>148</v>
      </c>
      <c r="X18">
        <v>148</v>
      </c>
      <c r="Y18">
        <v>148.1</v>
      </c>
      <c r="Z18">
        <v>147.6</v>
      </c>
      <c r="AA18">
        <v>147.69999999999999</v>
      </c>
      <c r="AB18">
        <v>147.9</v>
      </c>
      <c r="AC18">
        <v>148.4</v>
      </c>
      <c r="AD18">
        <v>148.6</v>
      </c>
      <c r="AE18">
        <v>148.9</v>
      </c>
      <c r="AF18">
        <v>149.1</v>
      </c>
      <c r="AG18">
        <v>149.19999999999999</v>
      </c>
      <c r="AH18">
        <v>149.4</v>
      </c>
      <c r="AI18">
        <v>149.9</v>
      </c>
      <c r="AJ18">
        <v>150.30000000000001</v>
      </c>
      <c r="AK18">
        <v>150.5</v>
      </c>
      <c r="AL18">
        <v>150.80000000000001</v>
      </c>
      <c r="AM18">
        <v>151.19999999999999</v>
      </c>
      <c r="AN18" t="s">
        <v>32</v>
      </c>
      <c r="AO18" t="s">
        <v>32</v>
      </c>
      <c r="AP18">
        <v>152.5</v>
      </c>
      <c r="AQ18">
        <v>152.5</v>
      </c>
      <c r="AR18">
        <v>153.1</v>
      </c>
      <c r="AS18">
        <v>153.4</v>
      </c>
      <c r="AT18">
        <v>153.69999999999999</v>
      </c>
      <c r="AU18">
        <v>154.30000000000001</v>
      </c>
      <c r="AV18">
        <v>155</v>
      </c>
      <c r="AW18">
        <v>155.5</v>
      </c>
      <c r="AX18">
        <v>157.19999999999999</v>
      </c>
      <c r="AY18">
        <v>157.80000000000001</v>
      </c>
      <c r="AZ18">
        <v>158.80000000000001</v>
      </c>
      <c r="BA18">
        <v>161.80000000000001</v>
      </c>
      <c r="BB18">
        <v>162.19999999999999</v>
      </c>
      <c r="BC18">
        <v>162.80000000000001</v>
      </c>
      <c r="BD18">
        <v>164.5</v>
      </c>
      <c r="BE18">
        <v>164.6</v>
      </c>
      <c r="BF18">
        <v>165.7</v>
      </c>
      <c r="BG18">
        <v>167.2</v>
      </c>
      <c r="BH18">
        <v>168.5</v>
      </c>
      <c r="BI18">
        <v>169.9</v>
      </c>
      <c r="BJ18">
        <v>170.8</v>
      </c>
      <c r="BK18">
        <v>172.1</v>
      </c>
      <c r="BL18">
        <v>173.9</v>
      </c>
      <c r="BM18">
        <v>175.6</v>
      </c>
      <c r="BN18">
        <v>177.1</v>
      </c>
      <c r="BO18">
        <v>178.3</v>
      </c>
      <c r="BP18">
        <v>179.5</v>
      </c>
      <c r="BQ18">
        <v>180.9</v>
      </c>
      <c r="BR18">
        <v>181.9</v>
      </c>
      <c r="BS18">
        <v>183.1</v>
      </c>
      <c r="BT18">
        <v>184</v>
      </c>
      <c r="BU18">
        <v>184.9</v>
      </c>
      <c r="BV18">
        <v>186.2</v>
      </c>
      <c r="BW18">
        <v>186.1</v>
      </c>
      <c r="BX18">
        <v>186.9</v>
      </c>
      <c r="BY18">
        <v>187.3</v>
      </c>
    </row>
    <row r="19" spans="1:77" x14ac:dyDescent="0.25">
      <c r="A19" t="s">
        <v>18</v>
      </c>
      <c r="B19">
        <v>130.19999999999999</v>
      </c>
      <c r="C19">
        <v>130.30000000000001</v>
      </c>
      <c r="D19">
        <v>130.6</v>
      </c>
      <c r="E19">
        <v>131.1</v>
      </c>
      <c r="F19">
        <v>131.4</v>
      </c>
      <c r="G19">
        <v>131.69999999999999</v>
      </c>
      <c r="H19">
        <v>132.1</v>
      </c>
      <c r="I19">
        <v>133</v>
      </c>
      <c r="J19">
        <v>133.4</v>
      </c>
      <c r="K19">
        <v>134.1</v>
      </c>
      <c r="L19">
        <v>134.80000000000001</v>
      </c>
      <c r="M19">
        <v>135.1</v>
      </c>
      <c r="N19">
        <v>135.5</v>
      </c>
      <c r="O19">
        <v>135.6</v>
      </c>
      <c r="P19">
        <v>136.19999999999999</v>
      </c>
      <c r="Q19">
        <v>136.69999999999999</v>
      </c>
      <c r="R19">
        <v>137.4</v>
      </c>
      <c r="S19">
        <v>138.1</v>
      </c>
      <c r="T19">
        <v>138.4</v>
      </c>
      <c r="U19">
        <v>138.80000000000001</v>
      </c>
      <c r="V19">
        <v>139.1</v>
      </c>
      <c r="W19">
        <v>139.19999999999999</v>
      </c>
      <c r="X19">
        <v>139.1</v>
      </c>
      <c r="Y19">
        <v>139.4</v>
      </c>
      <c r="Z19">
        <v>139</v>
      </c>
      <c r="AA19">
        <v>139.69999999999999</v>
      </c>
      <c r="AB19">
        <v>139.9</v>
      </c>
      <c r="AC19">
        <v>140.4</v>
      </c>
      <c r="AD19">
        <v>140.4</v>
      </c>
      <c r="AE19">
        <v>140.5</v>
      </c>
      <c r="AF19">
        <v>140.6</v>
      </c>
      <c r="AG19">
        <v>140.6</v>
      </c>
      <c r="AH19">
        <v>140.80000000000001</v>
      </c>
      <c r="AI19">
        <v>141</v>
      </c>
      <c r="AJ19">
        <v>141.30000000000001</v>
      </c>
      <c r="AK19">
        <v>141.5</v>
      </c>
      <c r="AL19">
        <v>141.69999999999999</v>
      </c>
      <c r="AM19">
        <v>141.9</v>
      </c>
      <c r="AN19" t="s">
        <v>32</v>
      </c>
      <c r="AO19" t="s">
        <v>32</v>
      </c>
      <c r="AP19">
        <v>144.4</v>
      </c>
      <c r="AQ19">
        <v>144.4</v>
      </c>
      <c r="AR19">
        <v>143.4</v>
      </c>
      <c r="AS19">
        <v>144.30000000000001</v>
      </c>
      <c r="AT19">
        <v>144.6</v>
      </c>
      <c r="AU19">
        <v>144.9</v>
      </c>
      <c r="AV19">
        <v>145.4</v>
      </c>
      <c r="AW19">
        <v>146.1</v>
      </c>
      <c r="AX19">
        <v>147.4</v>
      </c>
      <c r="AY19">
        <v>147.9</v>
      </c>
      <c r="AZ19">
        <v>148.5</v>
      </c>
      <c r="BA19">
        <v>152.1</v>
      </c>
      <c r="BB19">
        <v>151.80000000000001</v>
      </c>
      <c r="BC19">
        <v>153.1</v>
      </c>
      <c r="BD19">
        <v>155.30000000000001</v>
      </c>
      <c r="BE19">
        <v>155.30000000000001</v>
      </c>
      <c r="BF19">
        <v>156.30000000000001</v>
      </c>
      <c r="BG19">
        <v>157.4</v>
      </c>
      <c r="BH19">
        <v>158.69999999999999</v>
      </c>
      <c r="BI19">
        <v>160.69999999999999</v>
      </c>
      <c r="BJ19">
        <v>162.4</v>
      </c>
      <c r="BK19">
        <v>164.6</v>
      </c>
      <c r="BL19">
        <v>166.5</v>
      </c>
      <c r="BM19">
        <v>168.4</v>
      </c>
      <c r="BN19">
        <v>169.9</v>
      </c>
      <c r="BO19">
        <v>171.3</v>
      </c>
      <c r="BP19">
        <v>172.7</v>
      </c>
      <c r="BQ19">
        <v>174.3</v>
      </c>
      <c r="BR19">
        <v>175.3</v>
      </c>
      <c r="BS19">
        <v>176.2</v>
      </c>
      <c r="BT19">
        <v>177</v>
      </c>
      <c r="BU19">
        <v>177.6</v>
      </c>
      <c r="BV19">
        <v>178.7</v>
      </c>
      <c r="BW19">
        <v>178.7</v>
      </c>
      <c r="BX19">
        <v>179.2</v>
      </c>
      <c r="BY19">
        <v>179.7</v>
      </c>
    </row>
    <row r="20" spans="1:77" x14ac:dyDescent="0.25">
      <c r="A20" t="s">
        <v>19</v>
      </c>
      <c r="B20">
        <v>135.6</v>
      </c>
      <c r="C20">
        <v>135.9</v>
      </c>
      <c r="D20">
        <v>136.4</v>
      </c>
      <c r="E20">
        <v>137</v>
      </c>
      <c r="F20">
        <v>137.19999999999999</v>
      </c>
      <c r="G20">
        <v>137.5</v>
      </c>
      <c r="H20">
        <v>138.30000000000001</v>
      </c>
      <c r="I20">
        <v>139.30000000000001</v>
      </c>
      <c r="J20">
        <v>140</v>
      </c>
      <c r="K20">
        <v>140.80000000000001</v>
      </c>
      <c r="L20">
        <v>141.80000000000001</v>
      </c>
      <c r="M20">
        <v>142</v>
      </c>
      <c r="N20">
        <v>142.30000000000001</v>
      </c>
      <c r="O20">
        <v>142.6</v>
      </c>
      <c r="P20">
        <v>143.1</v>
      </c>
      <c r="Q20">
        <v>144</v>
      </c>
      <c r="R20">
        <v>144.69999999999999</v>
      </c>
      <c r="S20">
        <v>145.19999999999999</v>
      </c>
      <c r="T20">
        <v>145.6</v>
      </c>
      <c r="U20">
        <v>146.1</v>
      </c>
      <c r="V20">
        <v>146.5</v>
      </c>
      <c r="W20">
        <v>146.80000000000001</v>
      </c>
      <c r="X20">
        <v>146.69999999999999</v>
      </c>
      <c r="Y20">
        <v>146.80000000000001</v>
      </c>
      <c r="Z20">
        <v>146.4</v>
      </c>
      <c r="AA20">
        <v>146.5</v>
      </c>
      <c r="AB20">
        <v>146.69999999999999</v>
      </c>
      <c r="AC20">
        <v>147.30000000000001</v>
      </c>
      <c r="AD20">
        <v>147.4</v>
      </c>
      <c r="AE20">
        <v>147.6</v>
      </c>
      <c r="AF20">
        <v>147.9</v>
      </c>
      <c r="AG20">
        <v>147.9</v>
      </c>
      <c r="AH20">
        <v>148.19999999999999</v>
      </c>
      <c r="AI20">
        <v>148.6</v>
      </c>
      <c r="AJ20">
        <v>149</v>
      </c>
      <c r="AK20">
        <v>149.19999999999999</v>
      </c>
      <c r="AL20">
        <v>149.5</v>
      </c>
      <c r="AM20">
        <v>149.80000000000001</v>
      </c>
      <c r="AN20" t="s">
        <v>32</v>
      </c>
      <c r="AO20" t="s">
        <v>32</v>
      </c>
      <c r="AP20">
        <v>151.4</v>
      </c>
      <c r="AQ20">
        <v>151.4</v>
      </c>
      <c r="AR20">
        <v>151.69999999999999</v>
      </c>
      <c r="AS20">
        <v>152</v>
      </c>
      <c r="AT20">
        <v>152.30000000000001</v>
      </c>
      <c r="AU20">
        <v>152.80000000000001</v>
      </c>
      <c r="AV20">
        <v>153.6</v>
      </c>
      <c r="AW20">
        <v>154.19999999999999</v>
      </c>
      <c r="AX20">
        <v>155.80000000000001</v>
      </c>
      <c r="AY20">
        <v>156.4</v>
      </c>
      <c r="AZ20">
        <v>157.30000000000001</v>
      </c>
      <c r="BA20">
        <v>160.4</v>
      </c>
      <c r="BB20">
        <v>160.69999999999999</v>
      </c>
      <c r="BC20">
        <v>161.4</v>
      </c>
      <c r="BD20">
        <v>163.19999999999999</v>
      </c>
      <c r="BE20">
        <v>163.30000000000001</v>
      </c>
      <c r="BF20">
        <v>164.3</v>
      </c>
      <c r="BG20">
        <v>165.8</v>
      </c>
      <c r="BH20">
        <v>167</v>
      </c>
      <c r="BI20">
        <v>168.5</v>
      </c>
      <c r="BJ20">
        <v>169.6</v>
      </c>
      <c r="BK20">
        <v>171.1</v>
      </c>
      <c r="BL20">
        <v>172.8</v>
      </c>
      <c r="BM20">
        <v>174.6</v>
      </c>
      <c r="BN20">
        <v>176</v>
      </c>
      <c r="BO20">
        <v>177.3</v>
      </c>
      <c r="BP20">
        <v>178.5</v>
      </c>
      <c r="BQ20">
        <v>179.9</v>
      </c>
      <c r="BR20">
        <v>181</v>
      </c>
      <c r="BS20">
        <v>182.1</v>
      </c>
      <c r="BT20">
        <v>183</v>
      </c>
      <c r="BU20">
        <v>183.8</v>
      </c>
      <c r="BV20">
        <v>185.1</v>
      </c>
      <c r="BW20">
        <v>185.1</v>
      </c>
      <c r="BX20">
        <v>185.7</v>
      </c>
      <c r="BY20">
        <v>186.2</v>
      </c>
    </row>
    <row r="21" spans="1:77" x14ac:dyDescent="0.25">
      <c r="A21" t="s">
        <v>20</v>
      </c>
      <c r="B21">
        <v>129.6</v>
      </c>
      <c r="C21">
        <v>130.5</v>
      </c>
      <c r="D21">
        <v>131.1</v>
      </c>
      <c r="E21">
        <v>131.69999999999999</v>
      </c>
      <c r="F21">
        <v>132.1</v>
      </c>
      <c r="G21">
        <v>131.4</v>
      </c>
      <c r="H21">
        <v>132.6</v>
      </c>
      <c r="I21">
        <v>134.4</v>
      </c>
      <c r="J21">
        <v>135.69999999999999</v>
      </c>
      <c r="K21">
        <v>137.30000000000001</v>
      </c>
      <c r="L21">
        <v>138.6</v>
      </c>
      <c r="M21">
        <v>139.1</v>
      </c>
      <c r="N21">
        <v>140.4</v>
      </c>
      <c r="O21">
        <v>141.30000000000001</v>
      </c>
      <c r="P21">
        <v>142</v>
      </c>
      <c r="Q21">
        <v>142.9</v>
      </c>
      <c r="R21">
        <v>143.19999999999999</v>
      </c>
      <c r="S21">
        <v>142.5</v>
      </c>
      <c r="T21">
        <v>143.6</v>
      </c>
      <c r="U21">
        <v>144.6</v>
      </c>
      <c r="V21">
        <v>145.30000000000001</v>
      </c>
      <c r="W21">
        <v>146.9</v>
      </c>
      <c r="X21">
        <v>146.9</v>
      </c>
      <c r="Y21">
        <v>146.5</v>
      </c>
      <c r="Z21">
        <v>147.69999999999999</v>
      </c>
      <c r="AA21">
        <v>148.5</v>
      </c>
      <c r="AB21">
        <v>149</v>
      </c>
      <c r="AC21">
        <v>150.1</v>
      </c>
      <c r="AD21">
        <v>149.4</v>
      </c>
      <c r="AE21">
        <v>150.6</v>
      </c>
      <c r="AF21">
        <v>151.6</v>
      </c>
      <c r="AG21">
        <v>152.19999999999999</v>
      </c>
      <c r="AH21">
        <v>153</v>
      </c>
      <c r="AI21">
        <v>153.5</v>
      </c>
      <c r="AJ21">
        <v>152.80000000000001</v>
      </c>
      <c r="AK21">
        <v>153.9</v>
      </c>
      <c r="AL21">
        <v>154.80000000000001</v>
      </c>
      <c r="AM21">
        <v>154.5</v>
      </c>
      <c r="AN21">
        <v>155.6</v>
      </c>
      <c r="AO21" t="s">
        <v>32</v>
      </c>
      <c r="AP21">
        <v>154.69999999999999</v>
      </c>
      <c r="AQ21">
        <v>154.69999999999999</v>
      </c>
      <c r="AR21">
        <v>155.5</v>
      </c>
      <c r="AS21">
        <v>156.30000000000001</v>
      </c>
      <c r="AT21">
        <v>156.5</v>
      </c>
      <c r="AU21">
        <v>158</v>
      </c>
      <c r="AV21">
        <v>158.4</v>
      </c>
      <c r="AW21">
        <v>157.69999999999999</v>
      </c>
      <c r="AX21">
        <v>159.80000000000001</v>
      </c>
      <c r="AY21">
        <v>159.9</v>
      </c>
      <c r="AZ21">
        <v>161.4</v>
      </c>
      <c r="BA21">
        <v>161.6</v>
      </c>
      <c r="BB21">
        <v>160.5</v>
      </c>
      <c r="BC21">
        <v>161.5</v>
      </c>
      <c r="BD21">
        <v>162.1</v>
      </c>
      <c r="BE21">
        <v>162.1</v>
      </c>
      <c r="BF21">
        <v>163.6</v>
      </c>
      <c r="BG21">
        <v>164.2</v>
      </c>
      <c r="BH21">
        <v>163.4</v>
      </c>
      <c r="BI21">
        <v>164.5</v>
      </c>
      <c r="BJ21">
        <v>165.5</v>
      </c>
      <c r="BK21">
        <v>165.3</v>
      </c>
      <c r="BL21">
        <v>167</v>
      </c>
      <c r="BM21">
        <v>167.5</v>
      </c>
      <c r="BN21">
        <v>166.8</v>
      </c>
      <c r="BO21">
        <v>167.8</v>
      </c>
      <c r="BP21">
        <v>169</v>
      </c>
      <c r="BQ21">
        <v>169.5</v>
      </c>
      <c r="BR21">
        <v>171.2</v>
      </c>
      <c r="BS21">
        <v>171.8</v>
      </c>
      <c r="BT21">
        <v>170.7</v>
      </c>
      <c r="BU21">
        <v>172.1</v>
      </c>
      <c r="BV21">
        <v>173.5</v>
      </c>
      <c r="BW21">
        <v>173.5</v>
      </c>
      <c r="BX21">
        <v>175.2</v>
      </c>
      <c r="BY21">
        <v>175.6</v>
      </c>
    </row>
    <row r="22" spans="1:77" x14ac:dyDescent="0.25">
      <c r="A22" t="s">
        <v>21</v>
      </c>
      <c r="B22">
        <v>126.8</v>
      </c>
      <c r="C22">
        <v>127.9</v>
      </c>
      <c r="D22">
        <v>129.1</v>
      </c>
      <c r="E22">
        <v>129.80000000000001</v>
      </c>
      <c r="F22">
        <v>129.4</v>
      </c>
      <c r="G22">
        <v>128.80000000000001</v>
      </c>
      <c r="H22">
        <v>129.4</v>
      </c>
      <c r="I22">
        <v>129.80000000000001</v>
      </c>
      <c r="J22">
        <v>131</v>
      </c>
      <c r="K22">
        <v>132.19999999999999</v>
      </c>
      <c r="L22">
        <v>135.30000000000001</v>
      </c>
      <c r="M22">
        <v>136.6</v>
      </c>
      <c r="N22">
        <v>136.6</v>
      </c>
      <c r="O22">
        <v>136.69999999999999</v>
      </c>
      <c r="P22">
        <v>136.5</v>
      </c>
      <c r="Q22">
        <v>136.5</v>
      </c>
      <c r="R22">
        <v>136.9</v>
      </c>
      <c r="S22">
        <v>138.1</v>
      </c>
      <c r="T22">
        <v>139.69999999999999</v>
      </c>
      <c r="U22">
        <v>140.9</v>
      </c>
      <c r="V22">
        <v>142.30000000000001</v>
      </c>
      <c r="W22">
        <v>145.30000000000001</v>
      </c>
      <c r="X22">
        <v>145.1</v>
      </c>
      <c r="Y22">
        <v>142.69999999999999</v>
      </c>
      <c r="Z22">
        <v>139.5</v>
      </c>
      <c r="AA22">
        <v>138.4</v>
      </c>
      <c r="AB22">
        <v>139.69999999999999</v>
      </c>
      <c r="AC22">
        <v>140.30000000000001</v>
      </c>
      <c r="AD22">
        <v>141.19999999999999</v>
      </c>
      <c r="AE22">
        <v>139.30000000000001</v>
      </c>
      <c r="AF22">
        <v>138.5</v>
      </c>
      <c r="AG22">
        <v>139.19999999999999</v>
      </c>
      <c r="AH22">
        <v>140.6</v>
      </c>
      <c r="AI22">
        <v>142.30000000000001</v>
      </c>
      <c r="AJ22">
        <v>143.69999999999999</v>
      </c>
      <c r="AK22">
        <v>144.6</v>
      </c>
      <c r="AL22">
        <v>147.19999999999999</v>
      </c>
      <c r="AM22">
        <v>148.9</v>
      </c>
      <c r="AN22">
        <v>144.1</v>
      </c>
      <c r="AO22" t="s">
        <v>32</v>
      </c>
      <c r="AP22">
        <v>141.9</v>
      </c>
      <c r="AQ22">
        <v>141.9</v>
      </c>
      <c r="AR22">
        <v>143</v>
      </c>
      <c r="AS22">
        <v>142.9</v>
      </c>
      <c r="AT22">
        <v>143.1</v>
      </c>
      <c r="AU22">
        <v>143.6</v>
      </c>
      <c r="AV22">
        <v>144.6</v>
      </c>
      <c r="AW22">
        <v>147.9</v>
      </c>
      <c r="AX22">
        <v>152.4</v>
      </c>
      <c r="AY22">
        <v>155.5</v>
      </c>
      <c r="AZ22">
        <v>155.6</v>
      </c>
      <c r="BA22">
        <v>159.4</v>
      </c>
      <c r="BB22">
        <v>159.80000000000001</v>
      </c>
      <c r="BC22">
        <v>160.69999999999999</v>
      </c>
      <c r="BD22">
        <v>162.6</v>
      </c>
      <c r="BE22">
        <v>162.6</v>
      </c>
      <c r="BF22">
        <v>164.2</v>
      </c>
      <c r="BG22">
        <v>163.9</v>
      </c>
      <c r="BH22">
        <v>164.1</v>
      </c>
      <c r="BI22">
        <v>164.2</v>
      </c>
      <c r="BJ22">
        <v>165.7</v>
      </c>
      <c r="BK22">
        <v>167.2</v>
      </c>
      <c r="BL22">
        <v>172.2</v>
      </c>
      <c r="BM22">
        <v>174.6</v>
      </c>
      <c r="BN22">
        <v>176</v>
      </c>
      <c r="BO22">
        <v>179.6</v>
      </c>
      <c r="BP22">
        <v>178.8</v>
      </c>
      <c r="BQ22">
        <v>179.5</v>
      </c>
      <c r="BR22">
        <v>180.5</v>
      </c>
      <c r="BS22">
        <v>181.3</v>
      </c>
      <c r="BT22">
        <v>182</v>
      </c>
      <c r="BU22">
        <v>182</v>
      </c>
      <c r="BV22">
        <v>182.1</v>
      </c>
      <c r="BW22">
        <v>181.9</v>
      </c>
      <c r="BX22">
        <v>181.7</v>
      </c>
      <c r="BY22">
        <v>182.8</v>
      </c>
    </row>
    <row r="23" spans="1:77" x14ac:dyDescent="0.25">
      <c r="A23" t="s">
        <v>22</v>
      </c>
      <c r="B23">
        <v>129.4</v>
      </c>
      <c r="C23">
        <v>129.69999999999999</v>
      </c>
      <c r="D23">
        <v>130.1</v>
      </c>
      <c r="E23">
        <v>130.4</v>
      </c>
      <c r="F23">
        <v>130.9</v>
      </c>
      <c r="G23">
        <v>131.19999999999999</v>
      </c>
      <c r="H23">
        <v>131.9</v>
      </c>
      <c r="I23">
        <v>132.80000000000001</v>
      </c>
      <c r="J23">
        <v>133.30000000000001</v>
      </c>
      <c r="K23">
        <v>133.6</v>
      </c>
      <c r="L23">
        <v>134.4</v>
      </c>
      <c r="M23">
        <v>134.69999999999999</v>
      </c>
      <c r="N23">
        <v>134.9</v>
      </c>
      <c r="O23">
        <v>135.19999999999999</v>
      </c>
      <c r="P23">
        <v>135.6</v>
      </c>
      <c r="Q23">
        <v>136.6</v>
      </c>
      <c r="R23">
        <v>137.4</v>
      </c>
      <c r="S23">
        <v>137.9</v>
      </c>
      <c r="T23">
        <v>138.6</v>
      </c>
      <c r="U23">
        <v>139.4</v>
      </c>
      <c r="V23">
        <v>139.69999999999999</v>
      </c>
      <c r="W23">
        <v>142.19999999999999</v>
      </c>
      <c r="X23">
        <v>142.19999999999999</v>
      </c>
      <c r="Y23">
        <v>143.19999999999999</v>
      </c>
      <c r="Z23">
        <v>143.6</v>
      </c>
      <c r="AA23">
        <v>143.69999999999999</v>
      </c>
      <c r="AB23">
        <v>143.80000000000001</v>
      </c>
      <c r="AC23">
        <v>143.69999999999999</v>
      </c>
      <c r="AD23">
        <v>143.80000000000001</v>
      </c>
      <c r="AE23">
        <v>144.19999999999999</v>
      </c>
      <c r="AF23">
        <v>144.5</v>
      </c>
      <c r="AG23">
        <v>144.6</v>
      </c>
      <c r="AH23">
        <v>145</v>
      </c>
      <c r="AI23">
        <v>145.30000000000001</v>
      </c>
      <c r="AJ23">
        <v>145.80000000000001</v>
      </c>
      <c r="AK23">
        <v>146.19999999999999</v>
      </c>
      <c r="AL23">
        <v>146.4</v>
      </c>
      <c r="AM23">
        <v>146.4</v>
      </c>
      <c r="AN23" t="s">
        <v>32</v>
      </c>
      <c r="AO23" t="s">
        <v>32</v>
      </c>
      <c r="AP23">
        <v>146.4</v>
      </c>
      <c r="AQ23">
        <v>146.4</v>
      </c>
      <c r="AR23">
        <v>148.4</v>
      </c>
      <c r="AS23">
        <v>148.69999999999999</v>
      </c>
      <c r="AT23">
        <v>148.69999999999999</v>
      </c>
      <c r="AU23">
        <v>149.19999999999999</v>
      </c>
      <c r="AV23">
        <v>149.69999999999999</v>
      </c>
      <c r="AW23">
        <v>150</v>
      </c>
      <c r="AX23">
        <v>150.9</v>
      </c>
      <c r="AY23">
        <v>151.19999999999999</v>
      </c>
      <c r="AZ23">
        <v>151.80000000000001</v>
      </c>
      <c r="BA23">
        <v>154.69999999999999</v>
      </c>
      <c r="BB23">
        <v>154.80000000000001</v>
      </c>
      <c r="BC23">
        <v>155.80000000000001</v>
      </c>
      <c r="BD23">
        <v>157.5</v>
      </c>
      <c r="BE23">
        <v>157.5</v>
      </c>
      <c r="BF23">
        <v>158.4</v>
      </c>
      <c r="BG23">
        <v>159.30000000000001</v>
      </c>
      <c r="BH23">
        <v>160.19999999999999</v>
      </c>
      <c r="BI23">
        <v>161.1</v>
      </c>
      <c r="BJ23">
        <v>161.80000000000001</v>
      </c>
      <c r="BK23">
        <v>162.80000000000001</v>
      </c>
      <c r="BL23">
        <v>164</v>
      </c>
      <c r="BM23">
        <v>165.2</v>
      </c>
      <c r="BN23">
        <v>166.4</v>
      </c>
      <c r="BO23">
        <v>167.4</v>
      </c>
      <c r="BP23">
        <v>168.5</v>
      </c>
      <c r="BQ23">
        <v>169.5</v>
      </c>
      <c r="BR23">
        <v>170.4</v>
      </c>
      <c r="BS23">
        <v>171.4</v>
      </c>
      <c r="BT23">
        <v>172.1</v>
      </c>
      <c r="BU23">
        <v>172.9</v>
      </c>
      <c r="BV23">
        <v>174.2</v>
      </c>
      <c r="BW23">
        <v>174.2</v>
      </c>
      <c r="BX23">
        <v>174.6</v>
      </c>
      <c r="BY23">
        <v>175.2</v>
      </c>
    </row>
    <row r="24" spans="1:77" x14ac:dyDescent="0.25">
      <c r="A24" t="s">
        <v>23</v>
      </c>
      <c r="B24">
        <v>127.1</v>
      </c>
      <c r="C24">
        <v>127.4</v>
      </c>
      <c r="D24">
        <v>127.8</v>
      </c>
      <c r="E24">
        <v>128.1</v>
      </c>
      <c r="F24">
        <v>128.4</v>
      </c>
      <c r="G24">
        <v>128.5</v>
      </c>
      <c r="H24">
        <v>129.4</v>
      </c>
      <c r="I24">
        <v>130.19999999999999</v>
      </c>
      <c r="J24">
        <v>130.6</v>
      </c>
      <c r="K24">
        <v>131.30000000000001</v>
      </c>
      <c r="L24">
        <v>132.6</v>
      </c>
      <c r="M24">
        <v>133.1</v>
      </c>
      <c r="N24">
        <v>133.30000000000001</v>
      </c>
      <c r="O24">
        <v>133.80000000000001</v>
      </c>
      <c r="P24">
        <v>134.30000000000001</v>
      </c>
      <c r="Q24">
        <v>135.19999999999999</v>
      </c>
      <c r="R24">
        <v>136</v>
      </c>
      <c r="S24">
        <v>136.19999999999999</v>
      </c>
      <c r="T24">
        <v>137</v>
      </c>
      <c r="U24">
        <v>137.69999999999999</v>
      </c>
      <c r="V24">
        <v>138.4</v>
      </c>
      <c r="W24">
        <v>142.1</v>
      </c>
      <c r="X24">
        <v>142.1</v>
      </c>
      <c r="Y24">
        <v>144.9</v>
      </c>
      <c r="Z24">
        <v>145.1</v>
      </c>
      <c r="AA24">
        <v>145.6</v>
      </c>
      <c r="AB24">
        <v>146.19999999999999</v>
      </c>
      <c r="AC24">
        <v>146.9</v>
      </c>
      <c r="AD24">
        <v>147.4</v>
      </c>
      <c r="AE24">
        <v>147.9</v>
      </c>
      <c r="AF24">
        <v>148.5</v>
      </c>
      <c r="AG24">
        <v>149</v>
      </c>
      <c r="AH24">
        <v>149.4</v>
      </c>
      <c r="AI24">
        <v>149.9</v>
      </c>
      <c r="AJ24">
        <v>150.4</v>
      </c>
      <c r="AK24">
        <v>151.19999999999999</v>
      </c>
      <c r="AL24">
        <v>151.69999999999999</v>
      </c>
      <c r="AM24">
        <v>152.30000000000001</v>
      </c>
      <c r="AN24">
        <v>150.69999999999999</v>
      </c>
      <c r="AO24" t="s">
        <v>32</v>
      </c>
      <c r="AP24">
        <v>154.4</v>
      </c>
      <c r="AQ24">
        <v>154.4</v>
      </c>
      <c r="AR24">
        <v>155</v>
      </c>
      <c r="AS24">
        <v>155.6</v>
      </c>
      <c r="AT24">
        <v>156.30000000000001</v>
      </c>
      <c r="AU24">
        <v>157.19999999999999</v>
      </c>
      <c r="AV24">
        <v>158.30000000000001</v>
      </c>
      <c r="AW24">
        <v>159.30000000000001</v>
      </c>
      <c r="AX24">
        <v>161.30000000000001</v>
      </c>
      <c r="AY24">
        <v>161.69999999999999</v>
      </c>
      <c r="AZ24">
        <v>162.30000000000001</v>
      </c>
      <c r="BA24">
        <v>165.8</v>
      </c>
      <c r="BB24">
        <v>166.3</v>
      </c>
      <c r="BC24">
        <v>167</v>
      </c>
      <c r="BD24">
        <v>168.4</v>
      </c>
      <c r="BE24">
        <v>168.4</v>
      </c>
      <c r="BF24">
        <v>169.1</v>
      </c>
      <c r="BG24">
        <v>169.9</v>
      </c>
      <c r="BH24">
        <v>170.6</v>
      </c>
      <c r="BI24">
        <v>171.4</v>
      </c>
      <c r="BJ24">
        <v>172.2</v>
      </c>
      <c r="BK24">
        <v>173</v>
      </c>
      <c r="BL24">
        <v>174</v>
      </c>
      <c r="BM24">
        <v>174.8</v>
      </c>
      <c r="BN24">
        <v>175.4</v>
      </c>
      <c r="BO24">
        <v>176.1</v>
      </c>
      <c r="BP24">
        <v>176.8</v>
      </c>
      <c r="BQ24">
        <v>177.8</v>
      </c>
      <c r="BR24">
        <v>178.7</v>
      </c>
      <c r="BS24">
        <v>179.8</v>
      </c>
      <c r="BT24">
        <v>181.1</v>
      </c>
      <c r="BU24">
        <v>182.3</v>
      </c>
      <c r="BV24">
        <v>184.4</v>
      </c>
      <c r="BW24">
        <v>184.4</v>
      </c>
      <c r="BX24">
        <v>185</v>
      </c>
      <c r="BY24">
        <v>185.7</v>
      </c>
    </row>
    <row r="25" spans="1:77" x14ac:dyDescent="0.25">
      <c r="A25" t="s">
        <v>24</v>
      </c>
      <c r="B25">
        <v>117</v>
      </c>
      <c r="C25">
        <v>117.4</v>
      </c>
      <c r="D25">
        <v>117.6</v>
      </c>
      <c r="E25">
        <v>116.6</v>
      </c>
      <c r="F25">
        <v>116.7</v>
      </c>
      <c r="G25">
        <v>116.5</v>
      </c>
      <c r="H25">
        <v>116</v>
      </c>
      <c r="I25">
        <v>117.3</v>
      </c>
      <c r="J25">
        <v>118.3</v>
      </c>
      <c r="K25">
        <v>117.8</v>
      </c>
      <c r="L25">
        <v>118.3</v>
      </c>
      <c r="M25">
        <v>118.5</v>
      </c>
      <c r="N25">
        <v>119.3</v>
      </c>
      <c r="O25">
        <v>120.2</v>
      </c>
      <c r="P25">
        <v>121</v>
      </c>
      <c r="Q25">
        <v>121.9</v>
      </c>
      <c r="R25">
        <v>122.9</v>
      </c>
      <c r="S25">
        <v>123.7</v>
      </c>
      <c r="T25">
        <v>123.6</v>
      </c>
      <c r="U25">
        <v>124.3</v>
      </c>
      <c r="V25">
        <v>126</v>
      </c>
      <c r="W25">
        <v>125.5</v>
      </c>
      <c r="X25">
        <v>125.5</v>
      </c>
      <c r="Y25">
        <v>123.6</v>
      </c>
      <c r="Z25">
        <v>123.3</v>
      </c>
      <c r="AA25">
        <v>123.9</v>
      </c>
      <c r="AB25">
        <v>124.6</v>
      </c>
      <c r="AC25">
        <v>124.9</v>
      </c>
      <c r="AD25">
        <v>124.6</v>
      </c>
      <c r="AE25">
        <v>125.6</v>
      </c>
      <c r="AF25">
        <v>125.8</v>
      </c>
      <c r="AG25">
        <v>126.1</v>
      </c>
      <c r="AH25">
        <v>126.3</v>
      </c>
      <c r="AI25">
        <v>126.6</v>
      </c>
      <c r="AJ25">
        <v>129.80000000000001</v>
      </c>
      <c r="AK25">
        <v>130.9</v>
      </c>
      <c r="AL25">
        <v>130.30000000000001</v>
      </c>
      <c r="AM25">
        <v>129.9</v>
      </c>
      <c r="AN25" t="s">
        <v>32</v>
      </c>
      <c r="AO25" t="s">
        <v>32</v>
      </c>
      <c r="AP25">
        <v>135</v>
      </c>
      <c r="AQ25">
        <v>135</v>
      </c>
      <c r="AR25">
        <v>138.5</v>
      </c>
      <c r="AS25">
        <v>139.6</v>
      </c>
      <c r="AT25">
        <v>140.6</v>
      </c>
      <c r="AU25">
        <v>140.4</v>
      </c>
      <c r="AV25">
        <v>140.69999999999999</v>
      </c>
      <c r="AW25">
        <v>141.9</v>
      </c>
      <c r="AX25">
        <v>145.1</v>
      </c>
      <c r="AY25">
        <v>146.19999999999999</v>
      </c>
      <c r="AZ25">
        <v>146.6</v>
      </c>
      <c r="BA25">
        <v>148.9</v>
      </c>
      <c r="BB25">
        <v>150.69999999999999</v>
      </c>
      <c r="BC25">
        <v>153.1</v>
      </c>
      <c r="BD25">
        <v>154</v>
      </c>
      <c r="BE25">
        <v>154</v>
      </c>
      <c r="BF25">
        <v>155.69999999999999</v>
      </c>
      <c r="BG25">
        <v>154.80000000000001</v>
      </c>
      <c r="BH25">
        <v>155.69999999999999</v>
      </c>
      <c r="BI25">
        <v>156.5</v>
      </c>
      <c r="BJ25">
        <v>156.9</v>
      </c>
      <c r="BK25">
        <v>157.9</v>
      </c>
      <c r="BL25">
        <v>162.6</v>
      </c>
      <c r="BM25">
        <v>163</v>
      </c>
      <c r="BN25">
        <v>161.1</v>
      </c>
      <c r="BO25">
        <v>161.6</v>
      </c>
      <c r="BP25">
        <v>161.9</v>
      </c>
      <c r="BQ25">
        <v>162.30000000000001</v>
      </c>
      <c r="BR25">
        <v>162.9</v>
      </c>
      <c r="BS25">
        <v>163</v>
      </c>
      <c r="BT25">
        <v>163.4</v>
      </c>
      <c r="BU25">
        <v>163.6</v>
      </c>
      <c r="BV25">
        <v>164.2</v>
      </c>
      <c r="BW25">
        <v>164.2</v>
      </c>
      <c r="BX25">
        <v>164.5</v>
      </c>
      <c r="BY25">
        <v>164.8</v>
      </c>
    </row>
    <row r="26" spans="1:77" x14ac:dyDescent="0.25">
      <c r="A26" t="s">
        <v>25</v>
      </c>
      <c r="B26">
        <v>124.2</v>
      </c>
      <c r="C26">
        <v>124.6</v>
      </c>
      <c r="D26">
        <v>125</v>
      </c>
      <c r="E26">
        <v>125.1</v>
      </c>
      <c r="F26">
        <v>125.7</v>
      </c>
      <c r="G26">
        <v>125.9</v>
      </c>
      <c r="H26">
        <v>126.6</v>
      </c>
      <c r="I26">
        <v>127.3</v>
      </c>
      <c r="J26">
        <v>127.9</v>
      </c>
      <c r="K26">
        <v>128.4</v>
      </c>
      <c r="L26">
        <v>128.9</v>
      </c>
      <c r="M26">
        <v>129</v>
      </c>
      <c r="N26">
        <v>129.69999999999999</v>
      </c>
      <c r="O26">
        <v>129.9</v>
      </c>
      <c r="P26">
        <v>130.4</v>
      </c>
      <c r="Q26">
        <v>131.30000000000001</v>
      </c>
      <c r="R26">
        <v>131.80000000000001</v>
      </c>
      <c r="S26">
        <v>132.6</v>
      </c>
      <c r="T26">
        <v>133.1</v>
      </c>
      <c r="U26">
        <v>133.6</v>
      </c>
      <c r="V26">
        <v>134.5</v>
      </c>
      <c r="W26">
        <v>136.5</v>
      </c>
      <c r="X26">
        <v>136.5</v>
      </c>
      <c r="Y26">
        <v>136.80000000000001</v>
      </c>
      <c r="Z26">
        <v>136.69999999999999</v>
      </c>
      <c r="AA26">
        <v>137.1</v>
      </c>
      <c r="AB26">
        <v>137.69999999999999</v>
      </c>
      <c r="AC26">
        <v>139.19999999999999</v>
      </c>
      <c r="AD26">
        <v>139.6</v>
      </c>
      <c r="AE26">
        <v>140.5</v>
      </c>
      <c r="AF26">
        <v>140.9</v>
      </c>
      <c r="AG26">
        <v>141.30000000000001</v>
      </c>
      <c r="AH26">
        <v>141.69999999999999</v>
      </c>
      <c r="AI26">
        <v>142.1</v>
      </c>
      <c r="AJ26">
        <v>142.30000000000001</v>
      </c>
      <c r="AK26">
        <v>142.80000000000001</v>
      </c>
      <c r="AL26">
        <v>143.19999999999999</v>
      </c>
      <c r="AM26">
        <v>143.69999999999999</v>
      </c>
      <c r="AN26" t="s">
        <v>32</v>
      </c>
      <c r="AO26" t="s">
        <v>32</v>
      </c>
      <c r="AP26">
        <v>148.30000000000001</v>
      </c>
      <c r="AQ26">
        <v>148.30000000000001</v>
      </c>
      <c r="AR26">
        <v>146</v>
      </c>
      <c r="AS26">
        <v>146.6</v>
      </c>
      <c r="AT26">
        <v>146.5</v>
      </c>
      <c r="AU26">
        <v>148.4</v>
      </c>
      <c r="AV26">
        <v>148.5</v>
      </c>
      <c r="AW26">
        <v>149.6</v>
      </c>
      <c r="AX26">
        <v>151.5</v>
      </c>
      <c r="AY26">
        <v>152.6</v>
      </c>
      <c r="AZ26">
        <v>153.19999999999999</v>
      </c>
      <c r="BA26">
        <v>155.80000000000001</v>
      </c>
      <c r="BB26">
        <v>154.9</v>
      </c>
      <c r="BC26">
        <v>155.30000000000001</v>
      </c>
      <c r="BD26">
        <v>157.6</v>
      </c>
      <c r="BE26">
        <v>157.69999999999999</v>
      </c>
      <c r="BF26">
        <v>158.6</v>
      </c>
      <c r="BG26">
        <v>159.80000000000001</v>
      </c>
      <c r="BH26">
        <v>160.6</v>
      </c>
      <c r="BI26">
        <v>161.19999999999999</v>
      </c>
      <c r="BJ26">
        <v>162.1</v>
      </c>
      <c r="BK26">
        <v>163.30000000000001</v>
      </c>
      <c r="BL26">
        <v>164.4</v>
      </c>
      <c r="BM26">
        <v>165.1</v>
      </c>
      <c r="BN26">
        <v>165.8</v>
      </c>
      <c r="BO26">
        <v>166.3</v>
      </c>
      <c r="BP26">
        <v>166.9</v>
      </c>
      <c r="BQ26">
        <v>167.6</v>
      </c>
      <c r="BR26">
        <v>168.2</v>
      </c>
      <c r="BS26">
        <v>168.5</v>
      </c>
      <c r="BT26">
        <v>168.9</v>
      </c>
      <c r="BU26">
        <v>169.5</v>
      </c>
      <c r="BV26">
        <v>170.3</v>
      </c>
      <c r="BW26">
        <v>170.3</v>
      </c>
      <c r="BX26">
        <v>170.7</v>
      </c>
      <c r="BY26">
        <v>171.2</v>
      </c>
    </row>
    <row r="27" spans="1:77" x14ac:dyDescent="0.25">
      <c r="A27" t="s">
        <v>26</v>
      </c>
      <c r="B27">
        <v>133.30000000000001</v>
      </c>
      <c r="C27">
        <v>133.4</v>
      </c>
      <c r="D27">
        <v>133.80000000000001</v>
      </c>
      <c r="E27">
        <v>134.5</v>
      </c>
      <c r="F27">
        <v>134.80000000000001</v>
      </c>
      <c r="G27">
        <v>135.4</v>
      </c>
      <c r="H27">
        <v>136.80000000000001</v>
      </c>
      <c r="I27">
        <v>137.6</v>
      </c>
      <c r="J27">
        <v>137.4</v>
      </c>
      <c r="K27">
        <v>137.9</v>
      </c>
      <c r="L27">
        <v>138.6</v>
      </c>
      <c r="M27">
        <v>138.5</v>
      </c>
      <c r="N27">
        <v>139</v>
      </c>
      <c r="O27">
        <v>139</v>
      </c>
      <c r="P27">
        <v>139.80000000000001</v>
      </c>
      <c r="Q27">
        <v>141.4</v>
      </c>
      <c r="R27">
        <v>142.1</v>
      </c>
      <c r="S27">
        <v>142.80000000000001</v>
      </c>
      <c r="T27">
        <v>144.69999999999999</v>
      </c>
      <c r="U27">
        <v>146</v>
      </c>
      <c r="V27">
        <v>146.19999999999999</v>
      </c>
      <c r="W27">
        <v>147.80000000000001</v>
      </c>
      <c r="X27">
        <v>147.80000000000001</v>
      </c>
      <c r="Y27">
        <v>150.1</v>
      </c>
      <c r="Z27">
        <v>150.19999999999999</v>
      </c>
      <c r="AA27">
        <v>150.30000000000001</v>
      </c>
      <c r="AB27">
        <v>150.30000000000001</v>
      </c>
      <c r="AC27">
        <v>151.6</v>
      </c>
      <c r="AD27">
        <v>152.5</v>
      </c>
      <c r="AE27">
        <v>154</v>
      </c>
      <c r="AF27">
        <v>154.9</v>
      </c>
      <c r="AG27">
        <v>155.19999999999999</v>
      </c>
      <c r="AH27">
        <v>155.4</v>
      </c>
      <c r="AI27">
        <v>155.5</v>
      </c>
      <c r="AJ27">
        <v>155.69999999999999</v>
      </c>
      <c r="AK27">
        <v>156.1</v>
      </c>
      <c r="AL27">
        <v>156.19999999999999</v>
      </c>
      <c r="AM27">
        <v>156.1</v>
      </c>
      <c r="AN27" t="s">
        <v>32</v>
      </c>
      <c r="AO27" t="s">
        <v>32</v>
      </c>
      <c r="AP27">
        <v>156.4</v>
      </c>
      <c r="AQ27">
        <v>156.4</v>
      </c>
      <c r="AR27">
        <v>158.5</v>
      </c>
      <c r="AS27">
        <v>157.5</v>
      </c>
      <c r="AT27">
        <v>158.5</v>
      </c>
      <c r="AU27">
        <v>158.6</v>
      </c>
      <c r="AV27">
        <v>159.4</v>
      </c>
      <c r="AW27">
        <v>159.19999999999999</v>
      </c>
      <c r="AX27">
        <v>159.5</v>
      </c>
      <c r="AY27">
        <v>160.19999999999999</v>
      </c>
      <c r="AZ27">
        <v>160.30000000000001</v>
      </c>
      <c r="BA27">
        <v>161.19999999999999</v>
      </c>
      <c r="BB27">
        <v>161.69999999999999</v>
      </c>
      <c r="BC27">
        <v>163.19999999999999</v>
      </c>
      <c r="BD27">
        <v>163.80000000000001</v>
      </c>
      <c r="BE27">
        <v>163.69999999999999</v>
      </c>
      <c r="BF27">
        <v>163.9</v>
      </c>
      <c r="BG27">
        <v>164.3</v>
      </c>
      <c r="BH27">
        <v>164.4</v>
      </c>
      <c r="BI27">
        <v>164.7</v>
      </c>
      <c r="BJ27">
        <v>165.4</v>
      </c>
      <c r="BK27">
        <v>166</v>
      </c>
      <c r="BL27">
        <v>166.9</v>
      </c>
      <c r="BM27">
        <v>167.9</v>
      </c>
      <c r="BN27">
        <v>169</v>
      </c>
      <c r="BO27">
        <v>171.4</v>
      </c>
      <c r="BP27">
        <v>172.3</v>
      </c>
      <c r="BQ27">
        <v>173.1</v>
      </c>
      <c r="BR27">
        <v>173.4</v>
      </c>
      <c r="BS27">
        <v>173.7</v>
      </c>
      <c r="BT27">
        <v>174.1</v>
      </c>
      <c r="BU27">
        <v>174.3</v>
      </c>
      <c r="BV27">
        <v>175</v>
      </c>
      <c r="BW27">
        <v>175</v>
      </c>
      <c r="BX27">
        <v>176.4</v>
      </c>
      <c r="BY27">
        <v>177.1</v>
      </c>
    </row>
    <row r="28" spans="1:77" x14ac:dyDescent="0.25">
      <c r="A28" t="s">
        <v>27</v>
      </c>
      <c r="B28">
        <v>121.7</v>
      </c>
      <c r="C28">
        <v>122.6</v>
      </c>
      <c r="D28">
        <v>122.6</v>
      </c>
      <c r="E28">
        <v>123.1</v>
      </c>
      <c r="F28">
        <v>123</v>
      </c>
      <c r="G28">
        <v>123.4</v>
      </c>
      <c r="H28">
        <v>123.6</v>
      </c>
      <c r="I28">
        <v>124.5</v>
      </c>
      <c r="J28">
        <v>125.7</v>
      </c>
      <c r="K28">
        <v>126.2</v>
      </c>
      <c r="L28">
        <v>126.8</v>
      </c>
      <c r="M28">
        <v>126.5</v>
      </c>
      <c r="N28">
        <v>127.3</v>
      </c>
      <c r="O28">
        <v>127.7</v>
      </c>
      <c r="P28">
        <v>128.19999999999999</v>
      </c>
      <c r="Q28">
        <v>129.19999999999999</v>
      </c>
      <c r="R28">
        <v>129.9</v>
      </c>
      <c r="S28">
        <v>130.1</v>
      </c>
      <c r="T28">
        <v>130.1</v>
      </c>
      <c r="U28">
        <v>130.1</v>
      </c>
      <c r="V28">
        <v>130.9</v>
      </c>
      <c r="W28">
        <v>132</v>
      </c>
      <c r="X28">
        <v>132</v>
      </c>
      <c r="Y28">
        <v>132.19999999999999</v>
      </c>
      <c r="Z28">
        <v>132.80000000000001</v>
      </c>
      <c r="AA28">
        <v>134.1</v>
      </c>
      <c r="AB28">
        <v>133.4</v>
      </c>
      <c r="AC28">
        <v>133.4</v>
      </c>
      <c r="AD28">
        <v>134.30000000000001</v>
      </c>
      <c r="AE28">
        <v>135.69999999999999</v>
      </c>
      <c r="AF28">
        <v>138.4</v>
      </c>
      <c r="AG28">
        <v>139.69999999999999</v>
      </c>
      <c r="AH28">
        <v>140</v>
      </c>
      <c r="AI28">
        <v>140.30000000000001</v>
      </c>
      <c r="AJ28">
        <v>140.4</v>
      </c>
      <c r="AK28">
        <v>142.30000000000001</v>
      </c>
      <c r="AL28">
        <v>143.4</v>
      </c>
      <c r="AM28">
        <v>145.19999999999999</v>
      </c>
      <c r="AN28" t="s">
        <v>32</v>
      </c>
      <c r="AO28" t="s">
        <v>32</v>
      </c>
      <c r="AP28">
        <v>151.6</v>
      </c>
      <c r="AQ28">
        <v>151.6</v>
      </c>
      <c r="AR28">
        <v>154.30000000000001</v>
      </c>
      <c r="AS28">
        <v>158.4</v>
      </c>
      <c r="AT28">
        <v>157</v>
      </c>
      <c r="AU28">
        <v>156.9</v>
      </c>
      <c r="AV28">
        <v>157.1</v>
      </c>
      <c r="AW28">
        <v>156.80000000000001</v>
      </c>
      <c r="AX28">
        <v>155.80000000000001</v>
      </c>
      <c r="AY28">
        <v>153.80000000000001</v>
      </c>
      <c r="AZ28">
        <v>155.4</v>
      </c>
      <c r="BA28">
        <v>158.6</v>
      </c>
      <c r="BB28">
        <v>158.80000000000001</v>
      </c>
      <c r="BC28">
        <v>160.1</v>
      </c>
      <c r="BD28">
        <v>160</v>
      </c>
      <c r="BE28">
        <v>160</v>
      </c>
      <c r="BF28">
        <v>160.80000000000001</v>
      </c>
      <c r="BG28">
        <v>162.19999999999999</v>
      </c>
      <c r="BH28">
        <v>162.6</v>
      </c>
      <c r="BI28">
        <v>163</v>
      </c>
      <c r="BJ28">
        <v>164.4</v>
      </c>
      <c r="BK28">
        <v>167.2</v>
      </c>
      <c r="BL28">
        <v>168.8</v>
      </c>
      <c r="BM28">
        <v>168.4</v>
      </c>
      <c r="BN28">
        <v>169.4</v>
      </c>
      <c r="BO28">
        <v>169.7</v>
      </c>
      <c r="BP28">
        <v>171.2</v>
      </c>
      <c r="BQ28">
        <v>170.9</v>
      </c>
      <c r="BR28">
        <v>172.1</v>
      </c>
      <c r="BS28">
        <v>173.6</v>
      </c>
      <c r="BT28">
        <v>175.8</v>
      </c>
      <c r="BU28">
        <v>178.6</v>
      </c>
      <c r="BV28">
        <v>181</v>
      </c>
      <c r="BW28">
        <v>181</v>
      </c>
      <c r="BX28">
        <v>184</v>
      </c>
      <c r="BY28">
        <v>185.2</v>
      </c>
    </row>
    <row r="29" spans="1:77" x14ac:dyDescent="0.25">
      <c r="A29" t="s">
        <v>28</v>
      </c>
      <c r="B29">
        <v>124.4</v>
      </c>
      <c r="C29">
        <v>124.8</v>
      </c>
      <c r="D29">
        <v>125.1</v>
      </c>
      <c r="E29">
        <v>125.1</v>
      </c>
      <c r="F29">
        <v>125.3</v>
      </c>
      <c r="G29">
        <v>125.5</v>
      </c>
      <c r="H29">
        <v>125.9</v>
      </c>
      <c r="I29">
        <v>126.8</v>
      </c>
      <c r="J29">
        <v>127.5</v>
      </c>
      <c r="K29">
        <v>127.7</v>
      </c>
      <c r="L29">
        <v>128.4</v>
      </c>
      <c r="M29">
        <v>128.6</v>
      </c>
      <c r="N29">
        <v>129.1</v>
      </c>
      <c r="O29">
        <v>129.6</v>
      </c>
      <c r="P29">
        <v>130.30000000000001</v>
      </c>
      <c r="Q29">
        <v>131.30000000000001</v>
      </c>
      <c r="R29">
        <v>132.1</v>
      </c>
      <c r="S29">
        <v>132.6</v>
      </c>
      <c r="T29">
        <v>133.19999999999999</v>
      </c>
      <c r="U29">
        <v>133.9</v>
      </c>
      <c r="V29">
        <v>134.69999999999999</v>
      </c>
      <c r="W29">
        <v>136.30000000000001</v>
      </c>
      <c r="X29">
        <v>136.30000000000001</v>
      </c>
      <c r="Y29">
        <v>136.80000000000001</v>
      </c>
      <c r="Z29">
        <v>136.9</v>
      </c>
      <c r="AA29">
        <v>137.4</v>
      </c>
      <c r="AB29">
        <v>137.69999999999999</v>
      </c>
      <c r="AC29">
        <v>138.19999999999999</v>
      </c>
      <c r="AD29">
        <v>138.6</v>
      </c>
      <c r="AE29">
        <v>139.5</v>
      </c>
      <c r="AF29">
        <v>140.19999999999999</v>
      </c>
      <c r="AG29">
        <v>140.69999999999999</v>
      </c>
      <c r="AH29">
        <v>141</v>
      </c>
      <c r="AI29">
        <v>141.30000000000001</v>
      </c>
      <c r="AJ29">
        <v>142.5</v>
      </c>
      <c r="AK29">
        <v>143.4</v>
      </c>
      <c r="AL29">
        <v>143.6</v>
      </c>
      <c r="AM29">
        <v>143.80000000000001</v>
      </c>
      <c r="AN29" t="s">
        <v>32</v>
      </c>
      <c r="AO29" t="s">
        <v>32</v>
      </c>
      <c r="AP29">
        <v>147</v>
      </c>
      <c r="AQ29">
        <v>147</v>
      </c>
      <c r="AR29">
        <v>149</v>
      </c>
      <c r="AS29">
        <v>150</v>
      </c>
      <c r="AT29">
        <v>150.4</v>
      </c>
      <c r="AU29">
        <v>150.69999999999999</v>
      </c>
      <c r="AV29">
        <v>151.19999999999999</v>
      </c>
      <c r="AW29">
        <v>151.9</v>
      </c>
      <c r="AX29">
        <v>153.4</v>
      </c>
      <c r="AY29">
        <v>153.80000000000001</v>
      </c>
      <c r="AZ29">
        <v>154.4</v>
      </c>
      <c r="BA29">
        <v>156.80000000000001</v>
      </c>
      <c r="BB29">
        <v>157.6</v>
      </c>
      <c r="BC29">
        <v>159</v>
      </c>
      <c r="BD29">
        <v>160</v>
      </c>
      <c r="BE29">
        <v>160</v>
      </c>
      <c r="BF29">
        <v>161</v>
      </c>
      <c r="BG29">
        <v>161.4</v>
      </c>
      <c r="BH29">
        <v>162</v>
      </c>
      <c r="BI29">
        <v>162.69999999999999</v>
      </c>
      <c r="BJ29">
        <v>163.5</v>
      </c>
      <c r="BK29">
        <v>164.6</v>
      </c>
      <c r="BL29">
        <v>166.8</v>
      </c>
      <c r="BM29">
        <v>167.5</v>
      </c>
      <c r="BN29">
        <v>167.5</v>
      </c>
      <c r="BO29">
        <v>168.4</v>
      </c>
      <c r="BP29">
        <v>169.1</v>
      </c>
      <c r="BQ29">
        <v>169.7</v>
      </c>
      <c r="BR29">
        <v>170.5</v>
      </c>
      <c r="BS29">
        <v>171.1</v>
      </c>
      <c r="BT29">
        <v>172</v>
      </c>
      <c r="BU29">
        <v>172.8</v>
      </c>
      <c r="BV29">
        <v>174.1</v>
      </c>
      <c r="BW29">
        <v>174.1</v>
      </c>
      <c r="BX29">
        <v>175</v>
      </c>
      <c r="BY29">
        <v>175.7</v>
      </c>
    </row>
    <row r="30" spans="1:77" x14ac:dyDescent="0.25">
      <c r="A30" t="s">
        <v>29</v>
      </c>
      <c r="B30">
        <v>130.30000000000001</v>
      </c>
      <c r="C30">
        <v>130.6</v>
      </c>
      <c r="D30">
        <v>130.9</v>
      </c>
      <c r="E30">
        <v>131.1</v>
      </c>
      <c r="F30">
        <v>131.4</v>
      </c>
      <c r="G30">
        <v>132</v>
      </c>
      <c r="H30">
        <v>134.19999999999999</v>
      </c>
      <c r="I30">
        <v>135.4</v>
      </c>
      <c r="J30">
        <v>135.19999999999999</v>
      </c>
      <c r="K30">
        <v>136.1</v>
      </c>
      <c r="L30">
        <v>137.6</v>
      </c>
      <c r="M30">
        <v>137.19999999999999</v>
      </c>
      <c r="N30">
        <v>136.9</v>
      </c>
      <c r="O30">
        <v>136.4</v>
      </c>
      <c r="P30">
        <v>136.5</v>
      </c>
      <c r="Q30">
        <v>137.1</v>
      </c>
      <c r="R30">
        <v>137.80000000000001</v>
      </c>
      <c r="S30">
        <v>138.5</v>
      </c>
      <c r="T30">
        <v>139.80000000000001</v>
      </c>
      <c r="U30">
        <v>140.4</v>
      </c>
      <c r="V30">
        <v>140.19999999999999</v>
      </c>
      <c r="W30">
        <v>140.80000000000001</v>
      </c>
      <c r="X30">
        <v>140.80000000000001</v>
      </c>
      <c r="Y30">
        <v>140.1</v>
      </c>
      <c r="Z30">
        <v>139.6</v>
      </c>
      <c r="AA30">
        <v>139.9</v>
      </c>
      <c r="AB30">
        <v>140.4</v>
      </c>
      <c r="AC30">
        <v>142</v>
      </c>
      <c r="AD30">
        <v>142.9</v>
      </c>
      <c r="AE30">
        <v>144.19999999999999</v>
      </c>
      <c r="AF30">
        <v>145</v>
      </c>
      <c r="AG30">
        <v>145.80000000000001</v>
      </c>
      <c r="AH30">
        <v>147.19999999999999</v>
      </c>
      <c r="AI30">
        <v>148.6</v>
      </c>
      <c r="AJ30">
        <v>150.4</v>
      </c>
      <c r="AK30">
        <v>150.19999999999999</v>
      </c>
      <c r="AL30">
        <v>149.1</v>
      </c>
      <c r="AM30">
        <v>148.6</v>
      </c>
      <c r="AN30" t="s">
        <v>32</v>
      </c>
      <c r="AO30" t="s">
        <v>32</v>
      </c>
      <c r="AP30">
        <v>151.80000000000001</v>
      </c>
      <c r="AQ30">
        <v>151.80000000000001</v>
      </c>
      <c r="AR30">
        <v>153.9</v>
      </c>
      <c r="AS30">
        <v>154.69999999999999</v>
      </c>
      <c r="AT30">
        <v>156.4</v>
      </c>
      <c r="AU30">
        <v>158.4</v>
      </c>
      <c r="AV30">
        <v>158.9</v>
      </c>
      <c r="AW30">
        <v>157.30000000000001</v>
      </c>
      <c r="AX30">
        <v>156.6</v>
      </c>
      <c r="AY30">
        <v>156.80000000000001</v>
      </c>
      <c r="AZ30">
        <v>157.80000000000001</v>
      </c>
      <c r="BA30">
        <v>160.4</v>
      </c>
      <c r="BB30">
        <v>161.30000000000001</v>
      </c>
      <c r="BC30">
        <v>162.5</v>
      </c>
      <c r="BD30">
        <v>163.19999999999999</v>
      </c>
      <c r="BE30">
        <v>163.19999999999999</v>
      </c>
      <c r="BF30">
        <v>165.5</v>
      </c>
      <c r="BG30">
        <v>166.7</v>
      </c>
      <c r="BH30">
        <v>166.2</v>
      </c>
      <c r="BI30">
        <v>165.7</v>
      </c>
      <c r="BJ30">
        <v>166.1</v>
      </c>
      <c r="BK30">
        <v>167.7</v>
      </c>
      <c r="BL30">
        <v>170.1</v>
      </c>
      <c r="BM30">
        <v>171.7</v>
      </c>
      <c r="BN30">
        <v>172.6</v>
      </c>
      <c r="BO30">
        <v>173.4</v>
      </c>
      <c r="BP30">
        <v>174.3</v>
      </c>
      <c r="BQ30">
        <v>175.3</v>
      </c>
      <c r="BR30">
        <v>176.7</v>
      </c>
      <c r="BS30">
        <v>176.5</v>
      </c>
      <c r="BT30">
        <v>175.7</v>
      </c>
      <c r="BU30">
        <v>176.5</v>
      </c>
      <c r="BV30">
        <v>177.2</v>
      </c>
      <c r="BW30">
        <v>177.2</v>
      </c>
      <c r="BX30">
        <v>178.1</v>
      </c>
      <c r="BY30">
        <v>179.1</v>
      </c>
    </row>
    <row r="33" spans="79:89" x14ac:dyDescent="0.25">
      <c r="CA33" s="256" t="s">
        <v>211</v>
      </c>
      <c r="CB33" s="256"/>
      <c r="CC33" s="256"/>
      <c r="CD33" s="256"/>
      <c r="CH33" s="256" t="s">
        <v>211</v>
      </c>
      <c r="CI33" s="256"/>
      <c r="CJ33" s="256"/>
      <c r="CK33" s="256"/>
    </row>
    <row r="34" spans="79:89" x14ac:dyDescent="0.25">
      <c r="CA34" s="280" t="s">
        <v>343</v>
      </c>
      <c r="CB34" s="280"/>
      <c r="CC34" s="77" t="s">
        <v>345</v>
      </c>
      <c r="CD34" s="277">
        <v>0.08</v>
      </c>
      <c r="CH34" s="280" t="s">
        <v>343</v>
      </c>
      <c r="CI34" s="280"/>
      <c r="CJ34" s="77" t="s">
        <v>347</v>
      </c>
      <c r="CK34" s="277">
        <v>0.06</v>
      </c>
    </row>
    <row r="35" spans="79:89" x14ac:dyDescent="0.25">
      <c r="CA35" s="281" t="s">
        <v>344</v>
      </c>
      <c r="CB35" s="281"/>
      <c r="CC35" s="174" t="s">
        <v>346</v>
      </c>
      <c r="CD35" s="275">
        <v>0.02</v>
      </c>
      <c r="CH35" s="281" t="s">
        <v>344</v>
      </c>
      <c r="CI35" s="281"/>
      <c r="CJ35" s="174" t="s">
        <v>348</v>
      </c>
      <c r="CK35" s="275">
        <v>0.03</v>
      </c>
    </row>
  </sheetData>
  <mergeCells count="11">
    <mergeCell ref="CA34:CB34"/>
    <mergeCell ref="CA35:CB35"/>
    <mergeCell ref="CA33:CD33"/>
    <mergeCell ref="CH33:CK33"/>
    <mergeCell ref="CH34:CI34"/>
    <mergeCell ref="CH35:CI35"/>
    <mergeCell ref="CH14:CI14"/>
    <mergeCell ref="CA5:CD5"/>
    <mergeCell ref="CA4:CD4"/>
    <mergeCell ref="CH4:CK4"/>
    <mergeCell ref="CH5:CK5"/>
  </mergeCells>
  <conditionalFormatting sqref="CD7:C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{D341DCB0-8D4E-43CA-819E-2FB86B07DD46}</x14:id>
        </ext>
      </extLst>
    </cfRule>
  </conditionalFormatting>
  <conditionalFormatting sqref="CK7:CK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{2717E372-F130-44C9-8EC8-F362E637EC14}</x14:id>
        </ext>
      </extLst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41DCB0-8D4E-43CA-819E-2FB86B07D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CD7:CD13</xm:sqref>
        </x14:conditionalFormatting>
        <x14:conditionalFormatting xmlns:xm="http://schemas.microsoft.com/office/excel/2006/main">
          <x14:cfRule type="dataBar" id="{2717E372-F130-44C9-8EC8-F362E637E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CK7:CK13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3CE2-430C-454A-B0DA-5E71A20CBC71}">
  <dimension ref="A4:AS112"/>
  <sheetViews>
    <sheetView tabSelected="1" topLeftCell="A3" zoomScaleNormal="100" workbookViewId="0">
      <pane xSplit="1" ySplit="4" topLeftCell="W7" activePane="bottomRight" state="frozen"/>
      <selection activeCell="A3" sqref="A3"/>
      <selection pane="topRight" activeCell="B3" sqref="B3"/>
      <selection pane="bottomLeft" activeCell="A7" sqref="A7"/>
      <selection pane="bottomRight" activeCell="AH1" sqref="AH1"/>
    </sheetView>
  </sheetViews>
  <sheetFormatPr defaultRowHeight="15" x14ac:dyDescent="0.25"/>
  <cols>
    <col min="1" max="1" width="19.42578125" customWidth="1"/>
    <col min="2" max="2" width="34.5703125" customWidth="1"/>
    <col min="4" max="4" width="11" customWidth="1"/>
    <col min="5" max="5" width="14" customWidth="1"/>
    <col min="6" max="6" width="14.140625" customWidth="1"/>
    <col min="7" max="7" width="14.7109375" customWidth="1"/>
    <col min="8" max="8" width="15" customWidth="1"/>
    <col min="9" max="9" width="12.28515625" customWidth="1"/>
    <col min="10" max="10" width="9.85546875" customWidth="1"/>
    <col min="11" max="11" width="15" customWidth="1"/>
    <col min="12" max="12" width="11.5703125" customWidth="1"/>
    <col min="13" max="13" width="11.7109375" customWidth="1"/>
    <col min="14" max="14" width="16" customWidth="1"/>
    <col min="15" max="15" width="9.7109375" customWidth="1"/>
    <col min="16" max="16" width="10.42578125" customWidth="1"/>
    <col min="17" max="17" width="16" customWidth="1"/>
    <col min="18" max="18" width="16.85546875" bestFit="1" customWidth="1"/>
    <col min="19" max="19" width="13.42578125" bestFit="1" customWidth="1"/>
    <col min="20" max="20" width="16.140625" bestFit="1" customWidth="1"/>
    <col min="21" max="21" width="11.85546875" bestFit="1" customWidth="1"/>
    <col min="22" max="22" width="16.140625" bestFit="1" customWidth="1"/>
    <col min="23" max="23" width="19.5703125" customWidth="1"/>
    <col min="24" max="24" width="16.140625" bestFit="1" customWidth="1"/>
    <col min="25" max="25" width="10.42578125" customWidth="1"/>
    <col min="26" max="26" width="16" customWidth="1"/>
    <col min="27" max="27" width="9.7109375" customWidth="1"/>
    <col min="28" max="28" width="10.42578125" customWidth="1"/>
    <col min="29" max="29" width="16" customWidth="1"/>
    <col min="30" max="30" width="9.7109375" customWidth="1"/>
    <col min="31" max="31" width="10.42578125" customWidth="1"/>
    <col min="32" max="32" width="16" customWidth="1"/>
    <col min="33" max="33" width="9.7109375" customWidth="1"/>
    <col min="34" max="34" width="10.42578125" customWidth="1"/>
    <col min="35" max="35" width="16" customWidth="1"/>
    <col min="36" max="36" width="9.7109375" customWidth="1"/>
    <col min="37" max="37" width="12.85546875" bestFit="1" customWidth="1"/>
    <col min="38" max="38" width="16" customWidth="1"/>
    <col min="39" max="39" width="16" bestFit="1" customWidth="1"/>
    <col min="40" max="40" width="11.85546875" bestFit="1" customWidth="1"/>
    <col min="41" max="41" width="33.28515625" bestFit="1" customWidth="1"/>
    <col min="42" max="42" width="19.85546875" customWidth="1"/>
    <col min="43" max="43" width="18" customWidth="1"/>
    <col min="44" max="44" width="15.42578125" customWidth="1"/>
    <col min="45" max="45" width="14" customWidth="1"/>
  </cols>
  <sheetData>
    <row r="4" spans="1:24" ht="18.75" x14ac:dyDescent="0.3">
      <c r="B4" s="91" t="s">
        <v>0</v>
      </c>
      <c r="C4" s="247" t="s">
        <v>30</v>
      </c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</row>
    <row r="5" spans="1:24" x14ac:dyDescent="0.25">
      <c r="B5" s="91" t="s">
        <v>1</v>
      </c>
      <c r="C5" s="93">
        <v>2022</v>
      </c>
      <c r="D5" s="93">
        <v>2022</v>
      </c>
      <c r="E5" s="93">
        <v>2022</v>
      </c>
      <c r="F5" s="93">
        <v>2022</v>
      </c>
      <c r="G5" s="93">
        <v>2022</v>
      </c>
      <c r="H5" s="93">
        <v>2022</v>
      </c>
      <c r="I5" s="93">
        <v>2022</v>
      </c>
      <c r="J5" s="93">
        <v>2023</v>
      </c>
      <c r="K5" s="93">
        <v>2023</v>
      </c>
      <c r="L5" s="93">
        <v>2023</v>
      </c>
      <c r="M5" s="93">
        <v>2023</v>
      </c>
      <c r="N5" s="93">
        <v>2023</v>
      </c>
    </row>
    <row r="6" spans="1:24" x14ac:dyDescent="0.25">
      <c r="A6" s="31" t="s">
        <v>101</v>
      </c>
      <c r="B6" s="2" t="s">
        <v>188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45</v>
      </c>
      <c r="I6" t="s">
        <v>46</v>
      </c>
      <c r="J6" t="s">
        <v>31</v>
      </c>
      <c r="K6" t="s">
        <v>35</v>
      </c>
      <c r="L6" t="s">
        <v>36</v>
      </c>
      <c r="M6" t="s">
        <v>37</v>
      </c>
      <c r="N6" t="s">
        <v>38</v>
      </c>
    </row>
    <row r="7" spans="1:24" x14ac:dyDescent="0.25">
      <c r="A7" s="92" t="s">
        <v>100</v>
      </c>
      <c r="B7" s="14" t="s">
        <v>4</v>
      </c>
      <c r="C7" s="59">
        <v>217.2</v>
      </c>
      <c r="D7" s="59">
        <v>210.8</v>
      </c>
      <c r="E7" s="59">
        <v>204.1</v>
      </c>
      <c r="F7" s="59">
        <v>206.7</v>
      </c>
      <c r="G7" s="59">
        <v>208.8</v>
      </c>
      <c r="H7" s="59">
        <v>207.2</v>
      </c>
      <c r="I7" s="59">
        <v>206.9</v>
      </c>
      <c r="J7" s="59">
        <v>208.3</v>
      </c>
      <c r="K7" s="59">
        <v>205.2</v>
      </c>
      <c r="L7" s="59">
        <v>205.2</v>
      </c>
      <c r="M7" s="59">
        <v>206.9</v>
      </c>
      <c r="N7" s="15">
        <v>211.5</v>
      </c>
    </row>
    <row r="8" spans="1:24" x14ac:dyDescent="0.25">
      <c r="A8" s="92" t="s">
        <v>100</v>
      </c>
      <c r="B8" s="96" t="s">
        <v>5</v>
      </c>
      <c r="C8" s="97">
        <v>169.6</v>
      </c>
      <c r="D8" s="97">
        <v>174.3</v>
      </c>
      <c r="E8" s="97">
        <v>168.3</v>
      </c>
      <c r="F8" s="97">
        <v>169</v>
      </c>
      <c r="G8" s="97">
        <v>170.3</v>
      </c>
      <c r="H8" s="97">
        <v>180.2</v>
      </c>
      <c r="I8" s="97">
        <v>189.1</v>
      </c>
      <c r="J8" s="97">
        <v>192.9</v>
      </c>
      <c r="K8" s="97">
        <v>173.9</v>
      </c>
      <c r="L8" s="97">
        <v>173.9</v>
      </c>
      <c r="M8" s="97">
        <v>167.9</v>
      </c>
      <c r="N8" s="98">
        <v>171</v>
      </c>
    </row>
    <row r="9" spans="1:24" x14ac:dyDescent="0.25">
      <c r="A9" s="102"/>
      <c r="B9" s="103" t="s">
        <v>191</v>
      </c>
      <c r="C9" s="103">
        <f>AVERAGE(C7:C8)</f>
        <v>193.39999999999998</v>
      </c>
      <c r="D9" s="103">
        <f t="shared" ref="D9:N9" si="0">AVERAGE(D7:D8)</f>
        <v>192.55</v>
      </c>
      <c r="E9" s="103">
        <f t="shared" si="0"/>
        <v>186.2</v>
      </c>
      <c r="F9" s="103">
        <f t="shared" si="0"/>
        <v>187.85</v>
      </c>
      <c r="G9" s="103">
        <f t="shared" si="0"/>
        <v>189.55</v>
      </c>
      <c r="H9" s="103">
        <f t="shared" si="0"/>
        <v>193.7</v>
      </c>
      <c r="I9" s="103">
        <f t="shared" si="0"/>
        <v>198</v>
      </c>
      <c r="J9" s="103">
        <f t="shared" si="0"/>
        <v>200.60000000000002</v>
      </c>
      <c r="K9" s="103">
        <f t="shared" si="0"/>
        <v>189.55</v>
      </c>
      <c r="L9" s="103">
        <f t="shared" si="0"/>
        <v>189.55</v>
      </c>
      <c r="M9" s="103">
        <f t="shared" si="0"/>
        <v>187.4</v>
      </c>
      <c r="N9" s="103">
        <f t="shared" si="0"/>
        <v>191.25</v>
      </c>
    </row>
    <row r="10" spans="1:24" x14ac:dyDescent="0.25">
      <c r="A10" s="104"/>
      <c r="B10" s="105" t="s">
        <v>194</v>
      </c>
      <c r="C10" s="105"/>
      <c r="D10" s="105">
        <f>D9-C9</f>
        <v>-0.84999999999996589</v>
      </c>
      <c r="E10" s="105">
        <f t="shared" ref="E10:N10" si="1">E9-D9</f>
        <v>-6.3500000000000227</v>
      </c>
      <c r="F10" s="105">
        <f t="shared" si="1"/>
        <v>1.6500000000000057</v>
      </c>
      <c r="G10" s="105">
        <f t="shared" si="1"/>
        <v>1.7000000000000171</v>
      </c>
      <c r="H10" s="105">
        <f t="shared" si="1"/>
        <v>4.1499999999999773</v>
      </c>
      <c r="I10" s="105">
        <f t="shared" si="1"/>
        <v>4.3000000000000114</v>
      </c>
      <c r="J10" s="105">
        <f t="shared" si="1"/>
        <v>2.6000000000000227</v>
      </c>
      <c r="K10" s="105">
        <f t="shared" si="1"/>
        <v>-11.050000000000011</v>
      </c>
      <c r="L10" s="105">
        <f t="shared" si="1"/>
        <v>0</v>
      </c>
      <c r="M10" s="105">
        <f t="shared" si="1"/>
        <v>-2.1500000000000057</v>
      </c>
      <c r="N10" s="105">
        <f t="shared" si="1"/>
        <v>3.8499999999999943</v>
      </c>
      <c r="R10" s="249" t="s">
        <v>192</v>
      </c>
      <c r="S10" s="249"/>
      <c r="T10" s="249"/>
      <c r="U10" s="249"/>
      <c r="V10" s="249"/>
      <c r="W10" s="249"/>
      <c r="X10" s="249"/>
    </row>
    <row r="11" spans="1:24" x14ac:dyDescent="0.25">
      <c r="A11" s="56" t="s">
        <v>270</v>
      </c>
      <c r="B11" s="99" t="s">
        <v>6</v>
      </c>
      <c r="C11" s="100">
        <v>165.4</v>
      </c>
      <c r="D11" s="100">
        <v>166.3</v>
      </c>
      <c r="E11" s="100">
        <v>167.9</v>
      </c>
      <c r="F11" s="100">
        <v>169.5</v>
      </c>
      <c r="G11" s="100">
        <v>170.9</v>
      </c>
      <c r="H11" s="100">
        <v>172.3</v>
      </c>
      <c r="I11" s="100">
        <v>173.4</v>
      </c>
      <c r="J11" s="100">
        <v>174.3</v>
      </c>
      <c r="K11" s="100">
        <v>177</v>
      </c>
      <c r="L11" s="100">
        <v>177</v>
      </c>
      <c r="M11" s="100">
        <v>178.2</v>
      </c>
      <c r="N11" s="101">
        <v>179.6</v>
      </c>
      <c r="R11" s="250" t="s">
        <v>193</v>
      </c>
      <c r="S11" s="250"/>
      <c r="T11" s="250"/>
      <c r="U11" s="250"/>
      <c r="V11" s="250"/>
      <c r="W11" s="250"/>
      <c r="X11" s="250"/>
    </row>
    <row r="12" spans="1:24" x14ac:dyDescent="0.25">
      <c r="A12" s="56" t="s">
        <v>270</v>
      </c>
      <c r="B12" t="s">
        <v>3</v>
      </c>
      <c r="C12">
        <v>153.80000000000001</v>
      </c>
      <c r="D12">
        <v>155.19999999999999</v>
      </c>
      <c r="E12">
        <v>159.5</v>
      </c>
      <c r="F12">
        <v>162.9</v>
      </c>
      <c r="G12">
        <v>164.7</v>
      </c>
      <c r="H12">
        <v>166.9</v>
      </c>
      <c r="I12">
        <v>168.8</v>
      </c>
      <c r="J12">
        <v>174</v>
      </c>
      <c r="K12">
        <v>174.2</v>
      </c>
      <c r="L12">
        <v>174.3</v>
      </c>
      <c r="M12">
        <v>173.3</v>
      </c>
      <c r="N12">
        <v>173.2</v>
      </c>
      <c r="R12" s="110" t="s">
        <v>195</v>
      </c>
      <c r="S12" s="111" t="s">
        <v>100</v>
      </c>
      <c r="T12" s="111" t="s">
        <v>209</v>
      </c>
      <c r="U12" s="111" t="s">
        <v>270</v>
      </c>
      <c r="V12" s="111" t="s">
        <v>207</v>
      </c>
      <c r="W12" s="111" t="s">
        <v>106</v>
      </c>
      <c r="X12" s="113" t="s">
        <v>208</v>
      </c>
    </row>
    <row r="13" spans="1:24" x14ac:dyDescent="0.25">
      <c r="A13" s="56" t="s">
        <v>270</v>
      </c>
      <c r="B13" t="s">
        <v>7</v>
      </c>
      <c r="C13">
        <v>208.1</v>
      </c>
      <c r="D13">
        <v>202.2</v>
      </c>
      <c r="E13">
        <v>198.1</v>
      </c>
      <c r="F13">
        <v>194.1</v>
      </c>
      <c r="G13">
        <v>191.6</v>
      </c>
      <c r="H13">
        <v>194</v>
      </c>
      <c r="I13">
        <v>193.9</v>
      </c>
      <c r="J13">
        <v>192.6</v>
      </c>
      <c r="K13">
        <v>183.4</v>
      </c>
      <c r="L13">
        <v>183.3</v>
      </c>
      <c r="M13">
        <v>178.5</v>
      </c>
      <c r="N13">
        <v>173.3</v>
      </c>
      <c r="R13" s="114" t="s">
        <v>196</v>
      </c>
      <c r="S13" s="112">
        <v>-0.84999999999996589</v>
      </c>
      <c r="T13" s="74">
        <f t="shared" ref="T13:T23" si="2">S13</f>
        <v>-0.84999999999996589</v>
      </c>
      <c r="U13" s="112">
        <v>0.53750000000002274</v>
      </c>
      <c r="V13" s="74">
        <f>Table15[[#This Row],[Grocery]]</f>
        <v>0.53750000000002274</v>
      </c>
      <c r="W13" s="112">
        <v>0.47499999999999432</v>
      </c>
      <c r="X13" s="74">
        <f>Table15[[#This Row],[Processed food]]</f>
        <v>0.47499999999999432</v>
      </c>
    </row>
    <row r="14" spans="1:24" x14ac:dyDescent="0.25">
      <c r="A14" s="56" t="s">
        <v>270</v>
      </c>
      <c r="B14" t="s">
        <v>8</v>
      </c>
      <c r="C14">
        <v>165.8</v>
      </c>
      <c r="D14">
        <v>169.6</v>
      </c>
      <c r="E14">
        <v>169.2</v>
      </c>
      <c r="F14">
        <v>164.1</v>
      </c>
      <c r="G14">
        <v>162.19999999999999</v>
      </c>
      <c r="H14">
        <v>159.1</v>
      </c>
      <c r="I14">
        <v>156.69999999999999</v>
      </c>
      <c r="J14">
        <v>156.30000000000001</v>
      </c>
      <c r="K14">
        <v>167.2</v>
      </c>
      <c r="L14">
        <v>167.2</v>
      </c>
      <c r="M14">
        <v>173.7</v>
      </c>
      <c r="N14">
        <v>169</v>
      </c>
      <c r="R14" s="115" t="s">
        <v>197</v>
      </c>
      <c r="S14" s="112">
        <v>-6.3500000000000227</v>
      </c>
      <c r="T14" s="74">
        <f t="shared" si="2"/>
        <v>-6.3500000000000227</v>
      </c>
      <c r="U14" s="112">
        <v>1.6749999999999829</v>
      </c>
      <c r="V14" s="74">
        <f>Table15[[#This Row],[Grocery]]</f>
        <v>1.6749999999999829</v>
      </c>
      <c r="W14" s="112">
        <v>0.77500000000003411</v>
      </c>
      <c r="X14" s="74">
        <f>Table15[[#This Row],[Processed food]]</f>
        <v>0.77500000000003411</v>
      </c>
    </row>
    <row r="15" spans="1:24" x14ac:dyDescent="0.25">
      <c r="A15" s="56" t="s">
        <v>270</v>
      </c>
      <c r="B15" t="s">
        <v>9</v>
      </c>
      <c r="C15">
        <v>167.3</v>
      </c>
      <c r="D15">
        <v>168.6</v>
      </c>
      <c r="E15">
        <v>173.1</v>
      </c>
      <c r="F15">
        <v>176.9</v>
      </c>
      <c r="G15">
        <v>184.8</v>
      </c>
      <c r="H15">
        <v>171.6</v>
      </c>
      <c r="I15">
        <v>150.19999999999999</v>
      </c>
      <c r="J15">
        <v>142.9</v>
      </c>
      <c r="K15">
        <v>140.9</v>
      </c>
      <c r="L15">
        <v>140.9</v>
      </c>
      <c r="M15">
        <v>142.80000000000001</v>
      </c>
      <c r="N15">
        <v>148.69999999999999</v>
      </c>
      <c r="R15" s="114" t="s">
        <v>198</v>
      </c>
      <c r="S15" s="112">
        <v>1.6500000000000057</v>
      </c>
      <c r="T15" s="74">
        <f t="shared" si="2"/>
        <v>1.6500000000000057</v>
      </c>
      <c r="U15" s="112">
        <v>0.71249999999997726</v>
      </c>
      <c r="V15" s="74">
        <f>Table15[[#This Row],[Grocery]]</f>
        <v>0.71249999999997726</v>
      </c>
      <c r="W15" s="112">
        <v>0.94999999999998863</v>
      </c>
      <c r="X15" s="74">
        <f>Table15[[#This Row],[Processed food]]</f>
        <v>0.94999999999998863</v>
      </c>
    </row>
    <row r="16" spans="1:24" x14ac:dyDescent="0.25">
      <c r="A16" s="56" t="s">
        <v>270</v>
      </c>
      <c r="B16" t="s">
        <v>10</v>
      </c>
      <c r="C16">
        <v>164.6</v>
      </c>
      <c r="D16">
        <v>164.4</v>
      </c>
      <c r="E16">
        <v>167.1</v>
      </c>
      <c r="F16">
        <v>169</v>
      </c>
      <c r="G16">
        <v>169.7</v>
      </c>
      <c r="H16">
        <v>170.2</v>
      </c>
      <c r="I16">
        <v>170.5</v>
      </c>
      <c r="J16">
        <v>170.7</v>
      </c>
      <c r="K16">
        <v>170.4</v>
      </c>
      <c r="L16">
        <v>170.5</v>
      </c>
      <c r="M16">
        <v>172.8</v>
      </c>
      <c r="N16">
        <v>174.9</v>
      </c>
      <c r="R16" s="115" t="s">
        <v>199</v>
      </c>
      <c r="S16" s="112">
        <v>1.7000000000000171</v>
      </c>
      <c r="T16" s="74">
        <f t="shared" si="2"/>
        <v>1.7000000000000171</v>
      </c>
      <c r="U16" s="112">
        <v>1.2750000000000057</v>
      </c>
      <c r="V16" s="74">
        <f>Table15[[#This Row],[Grocery]]</f>
        <v>1.2750000000000057</v>
      </c>
      <c r="W16" s="112">
        <v>0.87499999999997158</v>
      </c>
      <c r="X16" s="74">
        <f>Table15[[#This Row],[Processed food]]</f>
        <v>0.87499999999997158</v>
      </c>
    </row>
    <row r="17" spans="1:24" x14ac:dyDescent="0.25">
      <c r="A17" s="56" t="s">
        <v>270</v>
      </c>
      <c r="B17" t="s">
        <v>11</v>
      </c>
      <c r="C17">
        <v>119.1</v>
      </c>
      <c r="D17">
        <v>119.2</v>
      </c>
      <c r="E17">
        <v>120.2</v>
      </c>
      <c r="F17">
        <v>120.8</v>
      </c>
      <c r="G17">
        <v>121.1</v>
      </c>
      <c r="H17">
        <v>121.5</v>
      </c>
      <c r="I17">
        <v>121.2</v>
      </c>
      <c r="J17">
        <v>120.3</v>
      </c>
      <c r="K17">
        <v>119.1</v>
      </c>
      <c r="L17">
        <v>119.1</v>
      </c>
      <c r="M17">
        <v>120.4</v>
      </c>
      <c r="N17">
        <v>121.9</v>
      </c>
      <c r="R17" s="114" t="s">
        <v>200</v>
      </c>
      <c r="S17" s="112">
        <v>4.1499999999999773</v>
      </c>
      <c r="T17" s="74">
        <f t="shared" si="2"/>
        <v>4.1499999999999773</v>
      </c>
      <c r="U17" s="112">
        <v>-0.77499999999997726</v>
      </c>
      <c r="V17" s="74">
        <f>Table15[[#This Row],[Grocery]]</f>
        <v>-0.77499999999997726</v>
      </c>
      <c r="W17" s="112">
        <v>0.42500000000001137</v>
      </c>
      <c r="X17" s="74">
        <f>Table15[[#This Row],[Processed food]]</f>
        <v>0.42500000000001137</v>
      </c>
    </row>
    <row r="18" spans="1:24" x14ac:dyDescent="0.25">
      <c r="A18" s="56" t="s">
        <v>270</v>
      </c>
      <c r="B18" t="s">
        <v>12</v>
      </c>
      <c r="C18">
        <v>188.9</v>
      </c>
      <c r="D18">
        <v>191.8</v>
      </c>
      <c r="E18">
        <v>195.6</v>
      </c>
      <c r="F18">
        <v>199.1</v>
      </c>
      <c r="G18">
        <v>201.6</v>
      </c>
      <c r="H18">
        <v>204.8</v>
      </c>
      <c r="I18">
        <v>207.5</v>
      </c>
      <c r="J18">
        <v>210.5</v>
      </c>
      <c r="K18">
        <v>212.1</v>
      </c>
      <c r="L18">
        <v>212.1</v>
      </c>
      <c r="M18">
        <v>215.5</v>
      </c>
      <c r="N18">
        <v>221</v>
      </c>
      <c r="R18" s="115" t="s">
        <v>201</v>
      </c>
      <c r="S18" s="112">
        <v>4.3000000000000114</v>
      </c>
      <c r="T18" s="74">
        <f t="shared" si="2"/>
        <v>4.3000000000000114</v>
      </c>
      <c r="U18" s="112">
        <v>-2.2750000000000057</v>
      </c>
      <c r="V18" s="74">
        <f>Table15[[#This Row],[Grocery]]</f>
        <v>-2.2750000000000057</v>
      </c>
      <c r="W18" s="112">
        <v>-0.15000000000000568</v>
      </c>
      <c r="X18" s="74">
        <f>Table15[[#This Row],[Processed food]]</f>
        <v>-0.15000000000000568</v>
      </c>
    </row>
    <row r="19" spans="1:24" x14ac:dyDescent="0.25">
      <c r="A19" s="94"/>
      <c r="B19" s="103" t="s">
        <v>190</v>
      </c>
      <c r="C19" s="103">
        <f>AVERAGE(C11:C18)</f>
        <v>166.625</v>
      </c>
      <c r="D19" s="103">
        <f t="shared" ref="D19:N19" si="3">AVERAGE(D11:D18)</f>
        <v>167.16250000000002</v>
      </c>
      <c r="E19" s="103">
        <f t="shared" si="3"/>
        <v>168.83750000000001</v>
      </c>
      <c r="F19" s="103">
        <f t="shared" si="3"/>
        <v>169.54999999999998</v>
      </c>
      <c r="G19" s="103">
        <f t="shared" si="3"/>
        <v>170.82499999999999</v>
      </c>
      <c r="H19" s="103">
        <f t="shared" si="3"/>
        <v>170.05</v>
      </c>
      <c r="I19" s="103">
        <f t="shared" si="3"/>
        <v>167.77500000000001</v>
      </c>
      <c r="J19" s="103">
        <f t="shared" si="3"/>
        <v>167.7</v>
      </c>
      <c r="K19" s="103">
        <f t="shared" si="3"/>
        <v>168.03749999999997</v>
      </c>
      <c r="L19" s="103">
        <f t="shared" si="3"/>
        <v>168.04999999999998</v>
      </c>
      <c r="M19" s="103">
        <f t="shared" si="3"/>
        <v>169.4</v>
      </c>
      <c r="N19" s="103">
        <f t="shared" si="3"/>
        <v>170.2</v>
      </c>
      <c r="R19" s="114" t="s">
        <v>202</v>
      </c>
      <c r="S19" s="112">
        <v>2.6000000000000227</v>
      </c>
      <c r="T19" s="74">
        <f t="shared" si="2"/>
        <v>2.6000000000000227</v>
      </c>
      <c r="U19" s="112">
        <v>-7.5000000000017053E-2</v>
      </c>
      <c r="V19" s="74">
        <f>Table15[[#This Row],[Grocery]]</f>
        <v>-7.5000000000017053E-2</v>
      </c>
      <c r="W19" s="112">
        <v>0.625</v>
      </c>
      <c r="X19" s="74">
        <f>Table15[[#This Row],[Processed food]]</f>
        <v>0.625</v>
      </c>
    </row>
    <row r="20" spans="1:24" x14ac:dyDescent="0.25">
      <c r="A20" s="106"/>
      <c r="B20" s="105" t="s">
        <v>194</v>
      </c>
      <c r="C20" s="105"/>
      <c r="D20" s="105">
        <f>D19-C19</f>
        <v>0.53750000000002274</v>
      </c>
      <c r="E20" s="105">
        <f t="shared" ref="E20:N20" si="4">E19-D19</f>
        <v>1.6749999999999829</v>
      </c>
      <c r="F20" s="105">
        <f t="shared" si="4"/>
        <v>0.71249999999997726</v>
      </c>
      <c r="G20" s="105">
        <f t="shared" si="4"/>
        <v>1.2750000000000057</v>
      </c>
      <c r="H20" s="105">
        <f t="shared" si="4"/>
        <v>-0.77499999999997726</v>
      </c>
      <c r="I20" s="105">
        <f t="shared" si="4"/>
        <v>-2.2750000000000057</v>
      </c>
      <c r="J20" s="105">
        <f t="shared" si="4"/>
        <v>-7.5000000000017053E-2</v>
      </c>
      <c r="K20" s="105">
        <f t="shared" si="4"/>
        <v>0.33749999999997726</v>
      </c>
      <c r="L20" s="105">
        <f t="shared" si="4"/>
        <v>1.2500000000017053E-2</v>
      </c>
      <c r="M20" s="105">
        <f t="shared" si="4"/>
        <v>1.3500000000000227</v>
      </c>
      <c r="N20" s="105">
        <f t="shared" si="4"/>
        <v>0.79999999999998295</v>
      </c>
      <c r="R20" s="115" t="s">
        <v>203</v>
      </c>
      <c r="S20" s="112">
        <v>-11.050000000000011</v>
      </c>
      <c r="T20" s="74">
        <f t="shared" si="2"/>
        <v>-11.050000000000011</v>
      </c>
      <c r="U20" s="112">
        <v>0.33749999999997726</v>
      </c>
      <c r="V20" s="74">
        <f>Table15[[#This Row],[Grocery]]</f>
        <v>0.33749999999997726</v>
      </c>
      <c r="W20" s="112">
        <v>0.82499999999998863</v>
      </c>
      <c r="X20" s="74">
        <f>Table15[[#This Row],[Processed food]]</f>
        <v>0.82499999999998863</v>
      </c>
    </row>
    <row r="21" spans="1:24" x14ac:dyDescent="0.25">
      <c r="A21" s="29" t="s">
        <v>106</v>
      </c>
      <c r="B21" t="s">
        <v>13</v>
      </c>
      <c r="C21">
        <v>174.2</v>
      </c>
      <c r="D21">
        <v>174.5</v>
      </c>
      <c r="E21">
        <v>174.8</v>
      </c>
      <c r="F21">
        <v>175.4</v>
      </c>
      <c r="G21">
        <v>175.8</v>
      </c>
      <c r="H21">
        <v>176.4</v>
      </c>
      <c r="I21">
        <v>176.8</v>
      </c>
      <c r="J21">
        <v>176.9</v>
      </c>
      <c r="K21">
        <v>177.6</v>
      </c>
      <c r="L21">
        <v>177.6</v>
      </c>
      <c r="M21">
        <v>178.2</v>
      </c>
      <c r="N21">
        <v>178.7</v>
      </c>
      <c r="R21" s="114" t="s">
        <v>204</v>
      </c>
      <c r="S21" s="112">
        <v>0</v>
      </c>
      <c r="T21" s="74">
        <f t="shared" si="2"/>
        <v>0</v>
      </c>
      <c r="U21" s="112">
        <v>1.2500000000017053E-2</v>
      </c>
      <c r="V21" s="74">
        <f>Table15[[#This Row],[Grocery]]</f>
        <v>1.2500000000017053E-2</v>
      </c>
      <c r="W21" s="112">
        <v>2.5000000000005684E-2</v>
      </c>
      <c r="X21" s="74">
        <f>Table15[[#This Row],[Processed food]]</f>
        <v>2.5000000000005684E-2</v>
      </c>
    </row>
    <row r="22" spans="1:24" x14ac:dyDescent="0.25">
      <c r="A22" s="29" t="s">
        <v>106</v>
      </c>
      <c r="B22" t="s">
        <v>14</v>
      </c>
      <c r="C22">
        <v>181.9</v>
      </c>
      <c r="D22">
        <v>183.1</v>
      </c>
      <c r="E22">
        <v>184</v>
      </c>
      <c r="F22">
        <v>184.8</v>
      </c>
      <c r="G22">
        <v>185.6</v>
      </c>
      <c r="H22">
        <v>186.9</v>
      </c>
      <c r="I22">
        <v>187.7</v>
      </c>
      <c r="J22">
        <v>188.5</v>
      </c>
      <c r="K22">
        <v>189.9</v>
      </c>
      <c r="L22">
        <v>189.9</v>
      </c>
      <c r="M22">
        <v>190.5</v>
      </c>
      <c r="N22">
        <v>191.1</v>
      </c>
      <c r="R22" s="115" t="s">
        <v>205</v>
      </c>
      <c r="S22" s="112">
        <v>-2.1500000000000057</v>
      </c>
      <c r="T22" s="74">
        <f t="shared" si="2"/>
        <v>-2.1500000000000057</v>
      </c>
      <c r="U22" s="112">
        <v>1.3500000000000227</v>
      </c>
      <c r="V22" s="74">
        <f>Table15[[#This Row],[Grocery]]</f>
        <v>1.3500000000000227</v>
      </c>
      <c r="W22" s="112">
        <v>0.75000000000002842</v>
      </c>
      <c r="X22" s="74">
        <f>Table15[[#This Row],[Processed food]]</f>
        <v>0.75000000000002842</v>
      </c>
    </row>
    <row r="23" spans="1:24" x14ac:dyDescent="0.25">
      <c r="A23" s="29" t="s">
        <v>106</v>
      </c>
      <c r="B23" t="s">
        <v>15</v>
      </c>
      <c r="C23">
        <v>172.4</v>
      </c>
      <c r="D23">
        <v>172.5</v>
      </c>
      <c r="E23">
        <v>173.9</v>
      </c>
      <c r="F23">
        <v>175.5</v>
      </c>
      <c r="G23">
        <v>177.4</v>
      </c>
      <c r="H23">
        <v>176.6</v>
      </c>
      <c r="I23">
        <v>174.4</v>
      </c>
      <c r="J23">
        <v>175</v>
      </c>
      <c r="K23">
        <v>174.8</v>
      </c>
      <c r="L23">
        <v>174.8</v>
      </c>
      <c r="M23">
        <v>175.5</v>
      </c>
      <c r="N23">
        <v>176.8</v>
      </c>
      <c r="R23" s="114" t="s">
        <v>206</v>
      </c>
      <c r="S23" s="112">
        <v>3.8499999999999943</v>
      </c>
      <c r="T23" s="74">
        <f t="shared" si="2"/>
        <v>3.8499999999999943</v>
      </c>
      <c r="U23" s="112">
        <v>0.79999999999998295</v>
      </c>
      <c r="V23" s="74">
        <f>Table15[[#This Row],[Grocery]]</f>
        <v>0.79999999999998295</v>
      </c>
      <c r="W23" s="112">
        <v>0.69999999999996021</v>
      </c>
      <c r="X23" s="74">
        <f>Table15[[#This Row],[Processed food]]</f>
        <v>0.69999999999996021</v>
      </c>
    </row>
    <row r="24" spans="1:24" x14ac:dyDescent="0.25">
      <c r="A24" s="29" t="s">
        <v>106</v>
      </c>
      <c r="B24" t="s">
        <v>16</v>
      </c>
      <c r="C24">
        <v>192.9</v>
      </c>
      <c r="D24">
        <v>193.2</v>
      </c>
      <c r="E24">
        <v>193.7</v>
      </c>
      <c r="F24">
        <v>194.5</v>
      </c>
      <c r="G24">
        <v>194.9</v>
      </c>
      <c r="H24">
        <v>195.5</v>
      </c>
      <c r="I24">
        <v>195.9</v>
      </c>
      <c r="J24">
        <v>196.9</v>
      </c>
      <c r="K24">
        <v>198.3</v>
      </c>
      <c r="L24">
        <v>198.4</v>
      </c>
      <c r="M24">
        <v>199.5</v>
      </c>
      <c r="N24">
        <v>199.9</v>
      </c>
      <c r="R24" s="117" t="s">
        <v>210</v>
      </c>
      <c r="S24" s="116">
        <f>AVEDEV(S13:S23)</f>
        <v>3.566942148760333</v>
      </c>
      <c r="T24" s="54">
        <f>AVERAGE(T13:T23)</f>
        <v>-0.19545454545454338</v>
      </c>
      <c r="U24" s="18">
        <f>AVERAGE(U13:U23)</f>
        <v>0.32499999999999896</v>
      </c>
      <c r="V24" s="54">
        <f>AVERAGE(V13:V23)</f>
        <v>0.32499999999999896</v>
      </c>
      <c r="W24" s="116">
        <f>AVERAGE(W13:W23)</f>
        <v>0.57045454545454344</v>
      </c>
      <c r="X24" s="54">
        <f>AVERAGE(X13:X23)</f>
        <v>0.57045454545454344</v>
      </c>
    </row>
    <row r="25" spans="1:24" x14ac:dyDescent="0.25">
      <c r="A25" s="95"/>
      <c r="B25" s="109" t="s">
        <v>189</v>
      </c>
      <c r="C25" s="109">
        <f t="shared" ref="C25:N25" si="5">AVERAGE(C21:C24)</f>
        <v>180.35</v>
      </c>
      <c r="D25" s="109">
        <f t="shared" si="5"/>
        <v>180.82499999999999</v>
      </c>
      <c r="E25" s="109">
        <f t="shared" si="5"/>
        <v>181.60000000000002</v>
      </c>
      <c r="F25" s="109">
        <f t="shared" si="5"/>
        <v>182.55</v>
      </c>
      <c r="G25" s="109">
        <f t="shared" si="5"/>
        <v>183.42499999999998</v>
      </c>
      <c r="H25" s="109">
        <f t="shared" si="5"/>
        <v>183.85</v>
      </c>
      <c r="I25" s="109">
        <f t="shared" si="5"/>
        <v>183.7</v>
      </c>
      <c r="J25" s="109">
        <f t="shared" si="5"/>
        <v>184.32499999999999</v>
      </c>
      <c r="K25" s="109">
        <f t="shared" si="5"/>
        <v>185.14999999999998</v>
      </c>
      <c r="L25" s="109">
        <f t="shared" si="5"/>
        <v>185.17499999999998</v>
      </c>
      <c r="M25" s="109">
        <f t="shared" si="5"/>
        <v>185.92500000000001</v>
      </c>
      <c r="N25" s="109">
        <f t="shared" si="5"/>
        <v>186.62499999999997</v>
      </c>
    </row>
    <row r="26" spans="1:24" x14ac:dyDescent="0.25">
      <c r="A26" s="107"/>
      <c r="B26" s="108" t="s">
        <v>194</v>
      </c>
      <c r="C26" s="107"/>
      <c r="D26" s="107">
        <f>D25-C25</f>
        <v>0.47499999999999432</v>
      </c>
      <c r="E26" s="107">
        <f t="shared" ref="E26:N26" si="6">E25-D25</f>
        <v>0.77500000000003411</v>
      </c>
      <c r="F26" s="107">
        <f t="shared" si="6"/>
        <v>0.94999999999998863</v>
      </c>
      <c r="G26" s="107">
        <f t="shared" si="6"/>
        <v>0.87499999999997158</v>
      </c>
      <c r="H26" s="107">
        <f t="shared" si="6"/>
        <v>0.42500000000001137</v>
      </c>
      <c r="I26" s="107">
        <f t="shared" si="6"/>
        <v>-0.15000000000000568</v>
      </c>
      <c r="J26" s="107">
        <f t="shared" si="6"/>
        <v>0.625</v>
      </c>
      <c r="K26" s="107">
        <f t="shared" si="6"/>
        <v>0.82499999999998863</v>
      </c>
      <c r="L26" s="107">
        <f t="shared" si="6"/>
        <v>2.5000000000005684E-2</v>
      </c>
      <c r="M26" s="107">
        <f t="shared" si="6"/>
        <v>0.75000000000002842</v>
      </c>
      <c r="N26" s="107">
        <f t="shared" si="6"/>
        <v>0.69999999999996021</v>
      </c>
      <c r="R26" s="253" t="s">
        <v>211</v>
      </c>
      <c r="S26" s="253"/>
      <c r="T26" s="253"/>
      <c r="U26" s="253"/>
      <c r="V26" s="253"/>
      <c r="W26" s="253"/>
      <c r="X26" s="253"/>
    </row>
    <row r="27" spans="1:24" x14ac:dyDescent="0.25">
      <c r="R27" s="69" t="s">
        <v>212</v>
      </c>
      <c r="S27" s="118" t="s">
        <v>100</v>
      </c>
      <c r="T27" s="118" t="s">
        <v>215</v>
      </c>
      <c r="U27" s="118" t="s">
        <v>270</v>
      </c>
      <c r="V27" s="118" t="s">
        <v>216</v>
      </c>
      <c r="W27" s="118" t="s">
        <v>106</v>
      </c>
      <c r="X27" s="70" t="s">
        <v>217</v>
      </c>
    </row>
    <row r="28" spans="1:24" x14ac:dyDescent="0.25">
      <c r="R28" s="137" t="s">
        <v>213</v>
      </c>
      <c r="S28" s="21" t="s">
        <v>201</v>
      </c>
      <c r="T28" s="21">
        <v>4.3000000000000114</v>
      </c>
      <c r="U28" s="21" t="s">
        <v>197</v>
      </c>
      <c r="V28" s="21">
        <v>1.6749999999999829</v>
      </c>
      <c r="W28" s="21" t="s">
        <v>198</v>
      </c>
      <c r="X28" s="70">
        <v>0.94999999999998863</v>
      </c>
    </row>
    <row r="29" spans="1:24" x14ac:dyDescent="0.25">
      <c r="R29" s="139" t="s">
        <v>214</v>
      </c>
      <c r="S29" s="72" t="s">
        <v>203</v>
      </c>
      <c r="T29" s="72">
        <v>-11.050000000000011</v>
      </c>
      <c r="U29" s="72" t="s">
        <v>201</v>
      </c>
      <c r="V29" s="72">
        <v>-2.2750000000000057</v>
      </c>
      <c r="W29" s="72" t="s">
        <v>201</v>
      </c>
      <c r="X29" s="68">
        <v>-0.15000000000000568</v>
      </c>
    </row>
    <row r="32" spans="1:24" ht="18.75" x14ac:dyDescent="0.3">
      <c r="B32" s="119" t="s">
        <v>0</v>
      </c>
      <c r="C32" s="254" t="s">
        <v>33</v>
      </c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</row>
    <row r="33" spans="1:24" x14ac:dyDescent="0.25">
      <c r="B33" s="120" t="s">
        <v>1</v>
      </c>
      <c r="C33" s="121">
        <v>2022</v>
      </c>
      <c r="D33" s="121">
        <v>2022</v>
      </c>
      <c r="E33" s="121">
        <v>2022</v>
      </c>
      <c r="F33" s="121">
        <v>2022</v>
      </c>
      <c r="G33" s="121">
        <v>2022</v>
      </c>
      <c r="H33" s="121">
        <v>2022</v>
      </c>
      <c r="I33" s="121">
        <v>2022</v>
      </c>
      <c r="J33" s="121">
        <v>2023</v>
      </c>
      <c r="K33" s="121">
        <v>2023</v>
      </c>
      <c r="L33" s="121">
        <v>2023</v>
      </c>
      <c r="M33" s="121">
        <v>2023</v>
      </c>
      <c r="N33" s="121">
        <v>2023</v>
      </c>
    </row>
    <row r="34" spans="1:24" x14ac:dyDescent="0.25">
      <c r="A34" s="31" t="s">
        <v>101</v>
      </c>
      <c r="B34" s="123" t="s">
        <v>188</v>
      </c>
      <c r="C34" s="124" t="s">
        <v>39</v>
      </c>
      <c r="D34" s="124" t="s">
        <v>40</v>
      </c>
      <c r="E34" s="124" t="s">
        <v>41</v>
      </c>
      <c r="F34" s="124" t="s">
        <v>42</v>
      </c>
      <c r="G34" s="124" t="s">
        <v>43</v>
      </c>
      <c r="H34" s="124" t="s">
        <v>45</v>
      </c>
      <c r="I34" s="124" t="s">
        <v>46</v>
      </c>
      <c r="J34" s="124" t="s">
        <v>31</v>
      </c>
      <c r="K34" s="124" t="s">
        <v>35</v>
      </c>
      <c r="L34" s="124" t="s">
        <v>36</v>
      </c>
      <c r="M34" s="124" t="s">
        <v>37</v>
      </c>
      <c r="N34" s="124" t="s">
        <v>38</v>
      </c>
    </row>
    <row r="35" spans="1:24" x14ac:dyDescent="0.25">
      <c r="A35" s="92" t="s">
        <v>100</v>
      </c>
      <c r="B35" t="s">
        <v>4</v>
      </c>
      <c r="C35">
        <v>223.4</v>
      </c>
      <c r="D35">
        <v>217.1</v>
      </c>
      <c r="E35">
        <v>210.9</v>
      </c>
      <c r="F35">
        <v>213.7</v>
      </c>
      <c r="G35">
        <v>214.9</v>
      </c>
      <c r="H35">
        <v>213.4</v>
      </c>
      <c r="I35">
        <v>212.9</v>
      </c>
      <c r="J35">
        <v>215.2</v>
      </c>
      <c r="K35">
        <v>212.2</v>
      </c>
      <c r="L35">
        <v>212.2</v>
      </c>
      <c r="M35">
        <v>213.7</v>
      </c>
      <c r="N35">
        <v>219.4</v>
      </c>
    </row>
    <row r="36" spans="1:24" x14ac:dyDescent="0.25">
      <c r="A36" s="92" t="s">
        <v>100</v>
      </c>
      <c r="B36" t="s">
        <v>5</v>
      </c>
      <c r="C36">
        <v>172.8</v>
      </c>
      <c r="D36">
        <v>176.6</v>
      </c>
      <c r="E36">
        <v>170.6</v>
      </c>
      <c r="F36">
        <v>170.9</v>
      </c>
      <c r="G36">
        <v>171.9</v>
      </c>
      <c r="H36">
        <v>183.2</v>
      </c>
      <c r="I36">
        <v>191.9</v>
      </c>
      <c r="J36">
        <v>197</v>
      </c>
      <c r="K36">
        <v>177.2</v>
      </c>
      <c r="L36">
        <v>177.2</v>
      </c>
      <c r="M36">
        <v>172.4</v>
      </c>
      <c r="N36">
        <v>176.7</v>
      </c>
    </row>
    <row r="37" spans="1:24" x14ac:dyDescent="0.25">
      <c r="A37" s="102"/>
      <c r="B37" s="103" t="s">
        <v>191</v>
      </c>
      <c r="C37" s="102">
        <f>AVERAGE(C35:C36)</f>
        <v>198.10000000000002</v>
      </c>
      <c r="D37" s="102">
        <f t="shared" ref="D37:N37" si="7">AVERAGE(D35:D36)</f>
        <v>196.85</v>
      </c>
      <c r="E37" s="102">
        <f t="shared" si="7"/>
        <v>190.75</v>
      </c>
      <c r="F37" s="102">
        <f t="shared" si="7"/>
        <v>192.3</v>
      </c>
      <c r="G37" s="102">
        <f t="shared" si="7"/>
        <v>193.4</v>
      </c>
      <c r="H37" s="102">
        <f t="shared" si="7"/>
        <v>198.3</v>
      </c>
      <c r="I37" s="102">
        <f t="shared" si="7"/>
        <v>202.4</v>
      </c>
      <c r="J37" s="102">
        <f t="shared" si="7"/>
        <v>206.1</v>
      </c>
      <c r="K37" s="102">
        <f t="shared" si="7"/>
        <v>194.7</v>
      </c>
      <c r="L37" s="102">
        <f t="shared" si="7"/>
        <v>194.7</v>
      </c>
      <c r="M37" s="102">
        <f t="shared" si="7"/>
        <v>193.05</v>
      </c>
      <c r="N37" s="102">
        <f t="shared" si="7"/>
        <v>198.05</v>
      </c>
      <c r="R37" s="249" t="s">
        <v>218</v>
      </c>
      <c r="S37" s="249"/>
      <c r="T37" s="249"/>
      <c r="U37" s="249"/>
      <c r="V37" s="249"/>
      <c r="W37" s="249"/>
      <c r="X37" s="249"/>
    </row>
    <row r="38" spans="1:24" x14ac:dyDescent="0.25">
      <c r="A38" s="102"/>
      <c r="B38" s="105" t="s">
        <v>194</v>
      </c>
      <c r="C38" s="102"/>
      <c r="D38" s="102">
        <f>D37-C37</f>
        <v>-1.2500000000000284</v>
      </c>
      <c r="E38" s="102">
        <f t="shared" ref="E38:N38" si="8">E37-D37</f>
        <v>-6.0999999999999943</v>
      </c>
      <c r="F38" s="102">
        <f t="shared" si="8"/>
        <v>1.5500000000000114</v>
      </c>
      <c r="G38" s="102">
        <f t="shared" si="8"/>
        <v>1.0999999999999943</v>
      </c>
      <c r="H38" s="102">
        <f t="shared" si="8"/>
        <v>4.9000000000000057</v>
      </c>
      <c r="I38" s="102">
        <f t="shared" si="8"/>
        <v>4.0999999999999943</v>
      </c>
      <c r="J38" s="102">
        <f t="shared" si="8"/>
        <v>3.6999999999999886</v>
      </c>
      <c r="K38" s="102">
        <f t="shared" si="8"/>
        <v>-11.400000000000006</v>
      </c>
      <c r="L38" s="102">
        <f t="shared" si="8"/>
        <v>0</v>
      </c>
      <c r="M38" s="102">
        <f t="shared" si="8"/>
        <v>-1.6499999999999773</v>
      </c>
      <c r="N38" s="102">
        <f t="shared" si="8"/>
        <v>5</v>
      </c>
      <c r="R38" s="250" t="s">
        <v>193</v>
      </c>
      <c r="S38" s="250"/>
      <c r="T38" s="250"/>
      <c r="U38" s="250"/>
      <c r="V38" s="250"/>
      <c r="W38" s="250"/>
      <c r="X38" s="250"/>
    </row>
    <row r="39" spans="1:24" x14ac:dyDescent="0.25">
      <c r="A39" s="56" t="s">
        <v>270</v>
      </c>
      <c r="B39" t="s">
        <v>6</v>
      </c>
      <c r="C39">
        <v>166.4</v>
      </c>
      <c r="D39">
        <v>167.1</v>
      </c>
      <c r="E39">
        <v>168.4</v>
      </c>
      <c r="F39">
        <v>170.1</v>
      </c>
      <c r="G39">
        <v>171</v>
      </c>
      <c r="H39">
        <v>172.3</v>
      </c>
      <c r="I39">
        <v>173.9</v>
      </c>
      <c r="J39">
        <v>175.2</v>
      </c>
      <c r="K39">
        <v>177.9</v>
      </c>
      <c r="L39">
        <v>177.9</v>
      </c>
      <c r="M39">
        <v>178.8</v>
      </c>
      <c r="N39">
        <v>179.4</v>
      </c>
      <c r="R39" s="111" t="s">
        <v>195</v>
      </c>
      <c r="S39" s="111" t="s">
        <v>100</v>
      </c>
      <c r="T39" s="111" t="s">
        <v>209</v>
      </c>
      <c r="U39" s="111" t="s">
        <v>270</v>
      </c>
      <c r="V39" s="111" t="s">
        <v>207</v>
      </c>
      <c r="W39" s="111" t="s">
        <v>106</v>
      </c>
      <c r="X39" s="113" t="s">
        <v>208</v>
      </c>
    </row>
    <row r="40" spans="1:24" x14ac:dyDescent="0.25">
      <c r="A40" s="56" t="s">
        <v>270</v>
      </c>
      <c r="B40" t="s">
        <v>3</v>
      </c>
      <c r="C40">
        <v>157.5</v>
      </c>
      <c r="D40">
        <v>159.30000000000001</v>
      </c>
      <c r="E40">
        <v>162.1</v>
      </c>
      <c r="F40">
        <v>164.9</v>
      </c>
      <c r="G40">
        <v>166.4</v>
      </c>
      <c r="H40">
        <v>168.4</v>
      </c>
      <c r="I40">
        <v>170.2</v>
      </c>
      <c r="J40">
        <v>173.3</v>
      </c>
      <c r="K40">
        <v>174.7</v>
      </c>
      <c r="L40">
        <v>174.7</v>
      </c>
      <c r="M40">
        <v>174.8</v>
      </c>
      <c r="N40">
        <v>174.7</v>
      </c>
      <c r="R40" t="s">
        <v>196</v>
      </c>
      <c r="S40" s="112">
        <v>-1.2500000000000284</v>
      </c>
      <c r="T40" s="74">
        <f>Table19[[#This Row],[Non-Veg]]</f>
        <v>-1.2500000000000284</v>
      </c>
      <c r="U40" s="112">
        <v>0.54999999999998295</v>
      </c>
      <c r="V40" s="74">
        <f>Table19[[#This Row],[Grocery]]</f>
        <v>0.54999999999998295</v>
      </c>
      <c r="W40" s="112">
        <v>-0.625</v>
      </c>
      <c r="X40" s="74">
        <f>Table19[[#This Row],[Processed food]]</f>
        <v>-0.625</v>
      </c>
    </row>
    <row r="41" spans="1:24" x14ac:dyDescent="0.25">
      <c r="A41" s="56" t="s">
        <v>270</v>
      </c>
      <c r="B41" t="s">
        <v>7</v>
      </c>
      <c r="C41">
        <v>188.6</v>
      </c>
      <c r="D41">
        <v>184.8</v>
      </c>
      <c r="E41">
        <v>182.5</v>
      </c>
      <c r="F41">
        <v>179.3</v>
      </c>
      <c r="G41">
        <v>177.7</v>
      </c>
      <c r="H41">
        <v>180</v>
      </c>
      <c r="I41">
        <v>179.1</v>
      </c>
      <c r="J41">
        <v>178</v>
      </c>
      <c r="K41">
        <v>172.2</v>
      </c>
      <c r="L41">
        <v>172.2</v>
      </c>
      <c r="M41">
        <v>168.7</v>
      </c>
      <c r="N41">
        <v>164.4</v>
      </c>
      <c r="R41" t="s">
        <v>197</v>
      </c>
      <c r="S41" s="112">
        <v>-6.0999999999999943</v>
      </c>
      <c r="T41" s="74">
        <f>Table19[[#This Row],[Non-Veg]]</f>
        <v>-6.0999999999999943</v>
      </c>
      <c r="U41" s="112">
        <v>1.4250000000000114</v>
      </c>
      <c r="V41" s="74">
        <f>Table19[[#This Row],[Grocery]]</f>
        <v>1.4250000000000114</v>
      </c>
      <c r="W41" s="112">
        <v>-0.75</v>
      </c>
      <c r="X41" s="74">
        <f>Table19[[#This Row],[Processed food]]</f>
        <v>-0.75</v>
      </c>
    </row>
    <row r="42" spans="1:24" x14ac:dyDescent="0.25">
      <c r="A42" s="56" t="s">
        <v>270</v>
      </c>
      <c r="B42" t="s">
        <v>8</v>
      </c>
      <c r="C42">
        <v>174.1</v>
      </c>
      <c r="D42">
        <v>179.5</v>
      </c>
      <c r="E42">
        <v>177.1</v>
      </c>
      <c r="F42">
        <v>167.5</v>
      </c>
      <c r="G42">
        <v>165.7</v>
      </c>
      <c r="H42">
        <v>162.6</v>
      </c>
      <c r="I42">
        <v>159.5</v>
      </c>
      <c r="J42">
        <v>160.5</v>
      </c>
      <c r="K42">
        <v>172.1</v>
      </c>
      <c r="L42">
        <v>172.1</v>
      </c>
      <c r="M42">
        <v>179.2</v>
      </c>
      <c r="N42">
        <v>175.8</v>
      </c>
      <c r="R42" t="s">
        <v>198</v>
      </c>
      <c r="S42" s="112">
        <v>1.5500000000000114</v>
      </c>
      <c r="T42" s="74">
        <f>Table19[[#This Row],[Non-Veg]]</f>
        <v>1.5500000000000114</v>
      </c>
      <c r="U42" s="112">
        <v>0.76249999999996021</v>
      </c>
      <c r="V42" s="74">
        <f>Table19[[#This Row],[Grocery]]</f>
        <v>0.76249999999996021</v>
      </c>
      <c r="W42" s="112">
        <v>-1.125</v>
      </c>
      <c r="X42" s="74">
        <f>Table19[[#This Row],[Processed food]]</f>
        <v>-1.125</v>
      </c>
    </row>
    <row r="43" spans="1:24" x14ac:dyDescent="0.25">
      <c r="A43" s="56" t="s">
        <v>270</v>
      </c>
      <c r="B43" t="s">
        <v>9</v>
      </c>
      <c r="C43">
        <v>211.5</v>
      </c>
      <c r="D43">
        <v>208.5</v>
      </c>
      <c r="E43">
        <v>213.1</v>
      </c>
      <c r="F43">
        <v>220.8</v>
      </c>
      <c r="G43">
        <v>228.6</v>
      </c>
      <c r="H43">
        <v>205.5</v>
      </c>
      <c r="I43">
        <v>178.7</v>
      </c>
      <c r="J43">
        <v>175.3</v>
      </c>
      <c r="K43">
        <v>175.8</v>
      </c>
      <c r="L43">
        <v>175.9</v>
      </c>
      <c r="M43">
        <v>179.9</v>
      </c>
      <c r="N43">
        <v>185</v>
      </c>
      <c r="R43" t="s">
        <v>199</v>
      </c>
      <c r="S43" s="112">
        <v>1.0999999999999943</v>
      </c>
      <c r="T43" s="74">
        <f>Table19[[#This Row],[Non-Veg]]</f>
        <v>1.0999999999999943</v>
      </c>
      <c r="U43" s="112">
        <v>1.3250000000000455</v>
      </c>
      <c r="V43" s="74">
        <f>Table19[[#This Row],[Grocery]]</f>
        <v>1.3250000000000455</v>
      </c>
      <c r="W43" s="112">
        <v>-0.87500000000002842</v>
      </c>
      <c r="X43" s="74">
        <f>Table19[[#This Row],[Processed food]]</f>
        <v>-0.87500000000002842</v>
      </c>
    </row>
    <row r="44" spans="1:24" x14ac:dyDescent="0.25">
      <c r="A44" s="56" t="s">
        <v>270</v>
      </c>
      <c r="B44" t="s">
        <v>10</v>
      </c>
      <c r="C44">
        <v>163.6</v>
      </c>
      <c r="D44">
        <v>164</v>
      </c>
      <c r="E44">
        <v>167.3</v>
      </c>
      <c r="F44">
        <v>169.2</v>
      </c>
      <c r="G44">
        <v>169.9</v>
      </c>
      <c r="H44">
        <v>171</v>
      </c>
      <c r="I44">
        <v>171.3</v>
      </c>
      <c r="J44">
        <v>171.2</v>
      </c>
      <c r="K44">
        <v>172.2</v>
      </c>
      <c r="L44">
        <v>172.2</v>
      </c>
      <c r="M44">
        <v>174.7</v>
      </c>
      <c r="N44">
        <v>176.9</v>
      </c>
      <c r="R44" t="s">
        <v>200</v>
      </c>
      <c r="S44" s="112">
        <v>4.9000000000000057</v>
      </c>
      <c r="T44" s="74">
        <f>Table19[[#This Row],[Non-Veg]]</f>
        <v>4.9000000000000057</v>
      </c>
      <c r="U44" s="112">
        <v>-2.1374999999999886</v>
      </c>
      <c r="V44" s="74">
        <f>Table19[[#This Row],[Grocery]]</f>
        <v>-2.1374999999999886</v>
      </c>
      <c r="W44" s="112">
        <v>2.5000000000034106E-2</v>
      </c>
      <c r="X44" s="74">
        <f>Table19[[#This Row],[Processed food]]</f>
        <v>2.5000000000034106E-2</v>
      </c>
    </row>
    <row r="45" spans="1:24" x14ac:dyDescent="0.25">
      <c r="A45" s="56" t="s">
        <v>270</v>
      </c>
      <c r="B45" t="s">
        <v>11</v>
      </c>
      <c r="C45">
        <v>121.4</v>
      </c>
      <c r="D45">
        <v>121.5</v>
      </c>
      <c r="E45">
        <v>122.2</v>
      </c>
      <c r="F45">
        <v>123.1</v>
      </c>
      <c r="G45">
        <v>123.4</v>
      </c>
      <c r="H45">
        <v>123.4</v>
      </c>
      <c r="I45">
        <v>123.1</v>
      </c>
      <c r="J45">
        <v>122.7</v>
      </c>
      <c r="K45">
        <v>121.9</v>
      </c>
      <c r="L45">
        <v>121.9</v>
      </c>
      <c r="M45">
        <v>123.1</v>
      </c>
      <c r="N45">
        <v>124.2</v>
      </c>
      <c r="R45" t="s">
        <v>201</v>
      </c>
      <c r="S45" s="112">
        <v>4.0999999999999943</v>
      </c>
      <c r="T45" s="74">
        <f>Table19[[#This Row],[Non-Veg]]</f>
        <v>4.0999999999999943</v>
      </c>
      <c r="U45" s="112">
        <v>-3.2125000000000341</v>
      </c>
      <c r="V45" s="74">
        <f>Table19[[#This Row],[Grocery]]</f>
        <v>-3.2125000000000341</v>
      </c>
      <c r="W45" s="112">
        <v>0.14999999999997726</v>
      </c>
      <c r="X45" s="74">
        <f>Table19[[#This Row],[Processed food]]</f>
        <v>0.14999999999997726</v>
      </c>
    </row>
    <row r="46" spans="1:24" x14ac:dyDescent="0.25">
      <c r="A46" s="56" t="s">
        <v>270</v>
      </c>
      <c r="B46" t="s">
        <v>12</v>
      </c>
      <c r="C46">
        <v>183.5</v>
      </c>
      <c r="D46">
        <v>186.3</v>
      </c>
      <c r="E46">
        <v>189.7</v>
      </c>
      <c r="F46">
        <v>193.6</v>
      </c>
      <c r="G46">
        <v>196.4</v>
      </c>
      <c r="H46">
        <v>198.8</v>
      </c>
      <c r="I46">
        <v>200.5</v>
      </c>
      <c r="J46">
        <v>204.3</v>
      </c>
      <c r="K46">
        <v>204.8</v>
      </c>
      <c r="L46">
        <v>204.8</v>
      </c>
      <c r="M46">
        <v>207.8</v>
      </c>
      <c r="N46">
        <v>211.9</v>
      </c>
      <c r="R46" t="s">
        <v>202</v>
      </c>
      <c r="S46" s="112">
        <v>3.6999999999999886</v>
      </c>
      <c r="T46" s="74">
        <f>Table19[[#This Row],[Non-Veg]]</f>
        <v>3.6999999999999886</v>
      </c>
      <c r="U46" s="112">
        <v>0.52500000000000568</v>
      </c>
      <c r="V46" s="74">
        <f>Table19[[#This Row],[Grocery]]</f>
        <v>0.52500000000000568</v>
      </c>
      <c r="W46" s="112">
        <v>-0.82499999999998863</v>
      </c>
      <c r="X46" s="74">
        <f>Table19[[#This Row],[Processed food]]</f>
        <v>-0.82499999999998863</v>
      </c>
    </row>
    <row r="47" spans="1:24" x14ac:dyDescent="0.25">
      <c r="A47" s="102"/>
      <c r="B47" s="103" t="s">
        <v>190</v>
      </c>
      <c r="C47" s="102">
        <f>AVERAGE(C39:C46)</f>
        <v>170.82500000000002</v>
      </c>
      <c r="D47" s="102">
        <f t="shared" ref="D47:N47" si="9">AVERAGE(D39:D46)</f>
        <v>171.375</v>
      </c>
      <c r="E47" s="102">
        <f t="shared" si="9"/>
        <v>172.8</v>
      </c>
      <c r="F47" s="102">
        <f t="shared" si="9"/>
        <v>173.56249999999997</v>
      </c>
      <c r="G47" s="102">
        <f t="shared" si="9"/>
        <v>174.88750000000002</v>
      </c>
      <c r="H47" s="102">
        <f t="shared" si="9"/>
        <v>172.75000000000003</v>
      </c>
      <c r="I47" s="102">
        <f t="shared" si="9"/>
        <v>169.53749999999999</v>
      </c>
      <c r="J47" s="102">
        <f t="shared" si="9"/>
        <v>170.0625</v>
      </c>
      <c r="K47" s="102">
        <f t="shared" si="9"/>
        <v>171.45000000000002</v>
      </c>
      <c r="L47" s="102">
        <f t="shared" si="9"/>
        <v>171.46250000000001</v>
      </c>
      <c r="M47" s="102">
        <f t="shared" si="9"/>
        <v>173.37499999999997</v>
      </c>
      <c r="N47" s="102">
        <f t="shared" si="9"/>
        <v>174.03750000000002</v>
      </c>
      <c r="R47" t="s">
        <v>203</v>
      </c>
      <c r="S47" s="112">
        <v>-11.400000000000006</v>
      </c>
      <c r="T47" s="74">
        <f>Table19[[#This Row],[Non-Veg]]</f>
        <v>-11.400000000000006</v>
      </c>
      <c r="U47" s="112">
        <v>1.3875000000000171</v>
      </c>
      <c r="V47" s="74">
        <f>Table19[[#This Row],[Grocery]]</f>
        <v>1.3875000000000171</v>
      </c>
      <c r="W47" s="112">
        <v>-1.4500000000000171</v>
      </c>
      <c r="X47" s="74">
        <f>Table19[[#This Row],[Processed food]]</f>
        <v>-1.4500000000000171</v>
      </c>
    </row>
    <row r="48" spans="1:24" x14ac:dyDescent="0.25">
      <c r="A48" s="102"/>
      <c r="B48" s="105" t="s">
        <v>194</v>
      </c>
      <c r="C48" s="102"/>
      <c r="D48" s="102">
        <f>D47-C47</f>
        <v>0.54999999999998295</v>
      </c>
      <c r="E48" s="102">
        <f t="shared" ref="E48:N48" si="10">E47-D47</f>
        <v>1.4250000000000114</v>
      </c>
      <c r="F48" s="102">
        <f t="shared" si="10"/>
        <v>0.76249999999996021</v>
      </c>
      <c r="G48" s="102">
        <f t="shared" si="10"/>
        <v>1.3250000000000455</v>
      </c>
      <c r="H48" s="102">
        <f t="shared" si="10"/>
        <v>-2.1374999999999886</v>
      </c>
      <c r="I48" s="102">
        <f t="shared" si="10"/>
        <v>-3.2125000000000341</v>
      </c>
      <c r="J48" s="102">
        <f t="shared" si="10"/>
        <v>0.52500000000000568</v>
      </c>
      <c r="K48" s="102">
        <f t="shared" si="10"/>
        <v>1.3875000000000171</v>
      </c>
      <c r="L48" s="102">
        <f t="shared" si="10"/>
        <v>1.2499999999988631E-2</v>
      </c>
      <c r="M48" s="102">
        <f t="shared" si="10"/>
        <v>1.9124999999999659</v>
      </c>
      <c r="N48" s="102">
        <f t="shared" si="10"/>
        <v>0.66250000000005116</v>
      </c>
      <c r="R48" t="s">
        <v>204</v>
      </c>
      <c r="S48" s="112">
        <v>0</v>
      </c>
      <c r="T48" s="74">
        <f>Table19[[#This Row],[Non-Veg]]</f>
        <v>0</v>
      </c>
      <c r="U48" s="112">
        <v>1.2499999999988631E-2</v>
      </c>
      <c r="V48" s="74">
        <f>Table19[[#This Row],[Grocery]]</f>
        <v>1.2499999999988631E-2</v>
      </c>
      <c r="W48" s="112">
        <v>-2.4999999999977263E-2</v>
      </c>
      <c r="X48" s="74">
        <f>Table19[[#This Row],[Processed food]]</f>
        <v>-2.4999999999977263E-2</v>
      </c>
    </row>
    <row r="49" spans="1:24" x14ac:dyDescent="0.25">
      <c r="A49" s="29" t="s">
        <v>106</v>
      </c>
      <c r="B49" t="s">
        <v>13</v>
      </c>
      <c r="C49">
        <v>159.1</v>
      </c>
      <c r="D49">
        <v>159.80000000000001</v>
      </c>
      <c r="E49">
        <v>160.5</v>
      </c>
      <c r="F49">
        <v>161.1</v>
      </c>
      <c r="G49">
        <v>161.6</v>
      </c>
      <c r="H49">
        <v>162.1</v>
      </c>
      <c r="I49">
        <v>162.80000000000001</v>
      </c>
      <c r="J49">
        <v>163.69999999999999</v>
      </c>
      <c r="K49">
        <v>164.9</v>
      </c>
      <c r="L49">
        <v>164.9</v>
      </c>
      <c r="M49">
        <v>165.5</v>
      </c>
      <c r="N49">
        <v>165.9</v>
      </c>
      <c r="R49" t="s">
        <v>205</v>
      </c>
      <c r="S49" s="112">
        <v>-1.6499999999999773</v>
      </c>
      <c r="T49" s="74">
        <f>Table19[[#This Row],[Non-Veg]]</f>
        <v>-1.6499999999999773</v>
      </c>
      <c r="U49" s="112">
        <v>1.9124999999999659</v>
      </c>
      <c r="V49" s="74">
        <f>Table19[[#This Row],[Grocery]]</f>
        <v>1.9124999999999659</v>
      </c>
      <c r="W49" s="112">
        <v>-0.77500000000000568</v>
      </c>
      <c r="X49" s="74">
        <f>Table19[[#This Row],[Processed food]]</f>
        <v>-0.77500000000000568</v>
      </c>
    </row>
    <row r="50" spans="1:24" x14ac:dyDescent="0.25">
      <c r="A50" s="29" t="s">
        <v>106</v>
      </c>
      <c r="B50" t="s">
        <v>14</v>
      </c>
      <c r="C50">
        <v>186.3</v>
      </c>
      <c r="D50">
        <v>187.7</v>
      </c>
      <c r="E50">
        <v>188.9</v>
      </c>
      <c r="F50">
        <v>190.4</v>
      </c>
      <c r="G50">
        <v>191.5</v>
      </c>
      <c r="H50">
        <v>192.4</v>
      </c>
      <c r="I50">
        <v>193.3</v>
      </c>
      <c r="J50">
        <v>194.3</v>
      </c>
      <c r="K50">
        <v>196.6</v>
      </c>
      <c r="L50">
        <v>196.6</v>
      </c>
      <c r="M50">
        <v>197</v>
      </c>
      <c r="N50">
        <v>197.7</v>
      </c>
      <c r="R50" t="s">
        <v>206</v>
      </c>
      <c r="S50" s="112">
        <v>5</v>
      </c>
      <c r="T50" s="74">
        <f>Table19[[#This Row],[Non-Veg]]</f>
        <v>5</v>
      </c>
      <c r="U50" s="112">
        <v>0.66250000000005116</v>
      </c>
      <c r="V50" s="74">
        <f>Table19[[#This Row],[Grocery]]</f>
        <v>0.66250000000005116</v>
      </c>
      <c r="W50" s="112">
        <v>-0.70000000000001705</v>
      </c>
      <c r="X50" s="74">
        <f>Table19[[#This Row],[Processed food]]</f>
        <v>-0.70000000000001705</v>
      </c>
    </row>
    <row r="51" spans="1:24" x14ac:dyDescent="0.25">
      <c r="A51" s="29" t="s">
        <v>106</v>
      </c>
      <c r="B51" t="s">
        <v>15</v>
      </c>
      <c r="C51">
        <v>179.3</v>
      </c>
      <c r="D51">
        <v>179.4</v>
      </c>
      <c r="E51">
        <v>180.4</v>
      </c>
      <c r="F51">
        <v>181.8</v>
      </c>
      <c r="G51">
        <v>183.3</v>
      </c>
      <c r="H51">
        <v>181.3</v>
      </c>
      <c r="I51">
        <v>178.6</v>
      </c>
      <c r="J51">
        <v>179.5</v>
      </c>
      <c r="K51">
        <v>180.7</v>
      </c>
      <c r="L51">
        <v>180.8</v>
      </c>
      <c r="M51">
        <v>182.1</v>
      </c>
      <c r="N51">
        <v>183.1</v>
      </c>
      <c r="R51" t="s">
        <v>210</v>
      </c>
      <c r="S51" s="116">
        <f>AVERAGE(S40:S50)</f>
        <v>-4.5454545454555791E-3</v>
      </c>
      <c r="T51" s="125">
        <f>AVERAGE(T40:T50)</f>
        <v>-4.5454545454555791E-3</v>
      </c>
      <c r="U51" s="116">
        <f t="shared" ref="U51:X51" si="11">AVERAGE(U40:U50)</f>
        <v>0.29204545454545505</v>
      </c>
      <c r="V51" s="74">
        <f t="shared" si="11"/>
        <v>0.29204545454545505</v>
      </c>
      <c r="W51" s="116">
        <f t="shared" si="11"/>
        <v>-0.63409090909091115</v>
      </c>
      <c r="X51" s="74">
        <f t="shared" si="11"/>
        <v>-0.63409090909091115</v>
      </c>
    </row>
    <row r="52" spans="1:24" x14ac:dyDescent="0.25">
      <c r="A52" s="29" t="s">
        <v>106</v>
      </c>
      <c r="B52" t="s">
        <v>16</v>
      </c>
      <c r="C52">
        <v>198.3</v>
      </c>
      <c r="D52">
        <v>198.6</v>
      </c>
      <c r="E52">
        <v>198.7</v>
      </c>
      <c r="F52">
        <v>199.7</v>
      </c>
      <c r="G52">
        <v>200.1</v>
      </c>
      <c r="H52">
        <v>200.6</v>
      </c>
      <c r="I52">
        <v>201.1</v>
      </c>
      <c r="J52">
        <v>201.6</v>
      </c>
      <c r="K52">
        <v>202.7</v>
      </c>
      <c r="L52">
        <v>202.7</v>
      </c>
      <c r="M52">
        <v>203.5</v>
      </c>
      <c r="N52">
        <v>204.2</v>
      </c>
    </row>
    <row r="53" spans="1:24" x14ac:dyDescent="0.25">
      <c r="A53" s="95"/>
      <c r="B53" s="109" t="s">
        <v>189</v>
      </c>
      <c r="C53" s="102">
        <f>-AVERAGE(C49:C52)</f>
        <v>-180.75</v>
      </c>
      <c r="D53" s="102">
        <f t="shared" ref="D53:N53" si="12">-AVERAGE(D49:D52)</f>
        <v>-181.375</v>
      </c>
      <c r="E53" s="102">
        <f t="shared" si="12"/>
        <v>-182.125</v>
      </c>
      <c r="F53" s="102">
        <f t="shared" si="12"/>
        <v>-183.25</v>
      </c>
      <c r="G53" s="102">
        <f t="shared" si="12"/>
        <v>-184.12500000000003</v>
      </c>
      <c r="H53" s="102">
        <f t="shared" si="12"/>
        <v>-184.1</v>
      </c>
      <c r="I53" s="102">
        <f t="shared" si="12"/>
        <v>-183.95000000000002</v>
      </c>
      <c r="J53" s="102">
        <f t="shared" si="12"/>
        <v>-184.77500000000001</v>
      </c>
      <c r="K53" s="102">
        <f t="shared" si="12"/>
        <v>-186.22500000000002</v>
      </c>
      <c r="L53" s="102">
        <f t="shared" si="12"/>
        <v>-186.25</v>
      </c>
      <c r="M53" s="102">
        <f t="shared" si="12"/>
        <v>-187.02500000000001</v>
      </c>
      <c r="N53" s="102">
        <f t="shared" si="12"/>
        <v>-187.72500000000002</v>
      </c>
      <c r="R53" s="253" t="s">
        <v>211</v>
      </c>
      <c r="S53" s="253"/>
      <c r="T53" s="253"/>
      <c r="U53" s="253"/>
      <c r="V53" s="253"/>
      <c r="W53" s="253"/>
      <c r="X53" s="253"/>
    </row>
    <row r="54" spans="1:24" x14ac:dyDescent="0.25">
      <c r="A54" s="95"/>
      <c r="B54" s="108" t="s">
        <v>194</v>
      </c>
      <c r="C54" s="122"/>
      <c r="D54" s="122">
        <f>D53-C53</f>
        <v>-0.625</v>
      </c>
      <c r="E54" s="122">
        <f t="shared" ref="E54:N54" si="13">E53-D53</f>
        <v>-0.75</v>
      </c>
      <c r="F54" s="122">
        <f t="shared" si="13"/>
        <v>-1.125</v>
      </c>
      <c r="G54" s="122">
        <f t="shared" si="13"/>
        <v>-0.87500000000002842</v>
      </c>
      <c r="H54" s="122">
        <f t="shared" si="13"/>
        <v>2.5000000000034106E-2</v>
      </c>
      <c r="I54" s="122">
        <f t="shared" si="13"/>
        <v>0.14999999999997726</v>
      </c>
      <c r="J54" s="122">
        <f t="shared" si="13"/>
        <v>-0.82499999999998863</v>
      </c>
      <c r="K54" s="122">
        <f t="shared" si="13"/>
        <v>-1.4500000000000171</v>
      </c>
      <c r="L54" s="122">
        <f t="shared" si="13"/>
        <v>-2.4999999999977263E-2</v>
      </c>
      <c r="M54" s="122">
        <f t="shared" si="13"/>
        <v>-0.77500000000000568</v>
      </c>
      <c r="N54" s="122">
        <f t="shared" si="13"/>
        <v>-0.70000000000001705</v>
      </c>
      <c r="R54" s="69" t="s">
        <v>212</v>
      </c>
      <c r="S54" s="118" t="s">
        <v>100</v>
      </c>
      <c r="T54" s="118" t="s">
        <v>215</v>
      </c>
      <c r="U54" s="118" t="s">
        <v>270</v>
      </c>
      <c r="V54" s="118" t="s">
        <v>216</v>
      </c>
      <c r="W54" s="118" t="s">
        <v>106</v>
      </c>
      <c r="X54" s="70" t="s">
        <v>217</v>
      </c>
    </row>
    <row r="55" spans="1:24" x14ac:dyDescent="0.25">
      <c r="R55" s="137" t="s">
        <v>213</v>
      </c>
      <c r="S55" s="21" t="s">
        <v>206</v>
      </c>
      <c r="T55" s="21">
        <v>5</v>
      </c>
      <c r="U55" s="21" t="s">
        <v>205</v>
      </c>
      <c r="V55" s="21">
        <v>1.9124999999999659</v>
      </c>
      <c r="W55" s="21" t="s">
        <v>201</v>
      </c>
      <c r="X55" s="70">
        <v>0.14999999999997726</v>
      </c>
    </row>
    <row r="56" spans="1:24" x14ac:dyDescent="0.25">
      <c r="R56" s="139" t="s">
        <v>214</v>
      </c>
      <c r="S56" s="72" t="s">
        <v>203</v>
      </c>
      <c r="T56" s="72">
        <v>-11.400000000000006</v>
      </c>
      <c r="U56" s="72" t="s">
        <v>201</v>
      </c>
      <c r="V56" s="72">
        <v>-3.2125000000000341</v>
      </c>
      <c r="W56" s="72" t="s">
        <v>203</v>
      </c>
      <c r="X56" s="68">
        <v>-1.4500000000000171</v>
      </c>
    </row>
    <row r="59" spans="1:24" ht="18.75" x14ac:dyDescent="0.3">
      <c r="B59" s="91" t="s">
        <v>0</v>
      </c>
      <c r="C59" s="247" t="s">
        <v>34</v>
      </c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</row>
    <row r="60" spans="1:24" x14ac:dyDescent="0.25">
      <c r="B60" s="126" t="s">
        <v>1</v>
      </c>
      <c r="C60" s="127">
        <v>2022</v>
      </c>
      <c r="D60" s="127">
        <v>2022</v>
      </c>
      <c r="E60" s="127">
        <v>2022</v>
      </c>
      <c r="F60" s="127">
        <v>2022</v>
      </c>
      <c r="G60" s="127">
        <v>2022</v>
      </c>
      <c r="H60" s="127">
        <v>2022</v>
      </c>
      <c r="I60" s="127">
        <v>2022</v>
      </c>
      <c r="J60" s="127">
        <v>2023</v>
      </c>
      <c r="K60" s="127">
        <v>2023</v>
      </c>
      <c r="L60" s="127">
        <v>2023</v>
      </c>
      <c r="M60" s="127">
        <v>2023</v>
      </c>
      <c r="N60" s="127">
        <v>2023</v>
      </c>
    </row>
    <row r="61" spans="1:24" x14ac:dyDescent="0.25">
      <c r="A61" s="31" t="s">
        <v>101</v>
      </c>
      <c r="B61" s="2" t="s">
        <v>188</v>
      </c>
      <c r="C61" t="s">
        <v>39</v>
      </c>
      <c r="D61" t="s">
        <v>40</v>
      </c>
      <c r="E61" t="s">
        <v>41</v>
      </c>
      <c r="F61" t="s">
        <v>42</v>
      </c>
      <c r="G61" t="s">
        <v>43</v>
      </c>
      <c r="H61" t="s">
        <v>45</v>
      </c>
      <c r="I61" t="s">
        <v>46</v>
      </c>
      <c r="J61" t="s">
        <v>31</v>
      </c>
      <c r="K61" t="s">
        <v>35</v>
      </c>
      <c r="L61" t="s">
        <v>36</v>
      </c>
      <c r="M61" t="s">
        <v>37</v>
      </c>
      <c r="N61" t="s">
        <v>38</v>
      </c>
    </row>
    <row r="62" spans="1:24" x14ac:dyDescent="0.25">
      <c r="A62" s="92" t="s">
        <v>100</v>
      </c>
      <c r="B62" t="s">
        <v>4</v>
      </c>
      <c r="C62">
        <v>219.4</v>
      </c>
      <c r="D62">
        <v>213</v>
      </c>
      <c r="E62">
        <v>206.5</v>
      </c>
      <c r="F62">
        <v>209.2</v>
      </c>
      <c r="G62">
        <v>210.9</v>
      </c>
      <c r="H62">
        <v>209.4</v>
      </c>
      <c r="I62">
        <v>209</v>
      </c>
      <c r="J62">
        <v>210.7</v>
      </c>
      <c r="K62">
        <v>207.7</v>
      </c>
      <c r="L62">
        <v>207.7</v>
      </c>
      <c r="M62">
        <v>209.3</v>
      </c>
      <c r="N62">
        <v>214.3</v>
      </c>
    </row>
    <row r="63" spans="1:24" x14ac:dyDescent="0.25">
      <c r="A63" s="92" t="s">
        <v>100</v>
      </c>
      <c r="B63" t="s">
        <v>5</v>
      </c>
      <c r="C63">
        <v>170.8</v>
      </c>
      <c r="D63">
        <v>175.2</v>
      </c>
      <c r="E63">
        <v>169.2</v>
      </c>
      <c r="F63">
        <v>169.7</v>
      </c>
      <c r="G63">
        <v>170.9</v>
      </c>
      <c r="H63">
        <v>181.4</v>
      </c>
      <c r="I63">
        <v>190.2</v>
      </c>
      <c r="J63">
        <v>194.5</v>
      </c>
      <c r="K63">
        <v>175.2</v>
      </c>
      <c r="L63">
        <v>175.2</v>
      </c>
      <c r="M63">
        <v>169.6</v>
      </c>
      <c r="N63">
        <v>173.2</v>
      </c>
    </row>
    <row r="64" spans="1:24" x14ac:dyDescent="0.25">
      <c r="A64" s="102"/>
      <c r="B64" s="103" t="s">
        <v>191</v>
      </c>
      <c r="C64" s="102">
        <f>AVERAGE(C62:C63)</f>
        <v>195.10000000000002</v>
      </c>
      <c r="D64" s="102">
        <f t="shared" ref="D64:N64" si="14">AVERAGE(D62:D63)</f>
        <v>194.1</v>
      </c>
      <c r="E64" s="102">
        <f t="shared" si="14"/>
        <v>187.85</v>
      </c>
      <c r="F64" s="102">
        <f t="shared" si="14"/>
        <v>189.45</v>
      </c>
      <c r="G64" s="102">
        <f t="shared" si="14"/>
        <v>190.9</v>
      </c>
      <c r="H64" s="102">
        <f t="shared" si="14"/>
        <v>195.4</v>
      </c>
      <c r="I64" s="102">
        <f t="shared" si="14"/>
        <v>199.6</v>
      </c>
      <c r="J64" s="102">
        <f t="shared" si="14"/>
        <v>202.6</v>
      </c>
      <c r="K64" s="102">
        <f t="shared" si="14"/>
        <v>191.45</v>
      </c>
      <c r="L64" s="102">
        <f t="shared" si="14"/>
        <v>191.45</v>
      </c>
      <c r="M64" s="102">
        <f t="shared" si="14"/>
        <v>189.45</v>
      </c>
      <c r="N64" s="102">
        <f t="shared" si="14"/>
        <v>193.75</v>
      </c>
      <c r="R64" s="249" t="s">
        <v>219</v>
      </c>
      <c r="S64" s="249"/>
      <c r="T64" s="249"/>
      <c r="U64" s="249"/>
      <c r="V64" s="249"/>
      <c r="W64" s="249"/>
      <c r="X64" s="249"/>
    </row>
    <row r="65" spans="1:24" x14ac:dyDescent="0.25">
      <c r="A65" s="102"/>
      <c r="B65" s="103" t="s">
        <v>194</v>
      </c>
      <c r="C65" s="102"/>
      <c r="D65" s="102">
        <f>D64-C64</f>
        <v>-1.0000000000000284</v>
      </c>
      <c r="E65" s="102">
        <f t="shared" ref="E65:N65" si="15">E64-D64</f>
        <v>-6.25</v>
      </c>
      <c r="F65" s="102">
        <f t="shared" si="15"/>
        <v>1.5999999999999943</v>
      </c>
      <c r="G65" s="102">
        <f t="shared" si="15"/>
        <v>1.4500000000000171</v>
      </c>
      <c r="H65" s="102">
        <f t="shared" si="15"/>
        <v>4.5</v>
      </c>
      <c r="I65" s="102">
        <f t="shared" si="15"/>
        <v>4.1999999999999886</v>
      </c>
      <c r="J65" s="102">
        <f t="shared" si="15"/>
        <v>3</v>
      </c>
      <c r="K65" s="102">
        <f t="shared" si="15"/>
        <v>-11.150000000000006</v>
      </c>
      <c r="L65" s="102">
        <f t="shared" si="15"/>
        <v>0</v>
      </c>
      <c r="M65" s="102">
        <f t="shared" si="15"/>
        <v>-2</v>
      </c>
      <c r="N65" s="102">
        <f t="shared" si="15"/>
        <v>4.3000000000000114</v>
      </c>
      <c r="R65" s="250" t="s">
        <v>193</v>
      </c>
      <c r="S65" s="250"/>
      <c r="T65" s="250"/>
      <c r="U65" s="250"/>
      <c r="V65" s="250"/>
      <c r="W65" s="250"/>
      <c r="X65" s="250"/>
    </row>
    <row r="66" spans="1:24" x14ac:dyDescent="0.25">
      <c r="A66" s="56" t="s">
        <v>270</v>
      </c>
      <c r="B66" t="s">
        <v>6</v>
      </c>
      <c r="C66">
        <v>165.8</v>
      </c>
      <c r="D66">
        <v>166.6</v>
      </c>
      <c r="E66">
        <v>168.1</v>
      </c>
      <c r="F66">
        <v>169.7</v>
      </c>
      <c r="G66">
        <v>170.9</v>
      </c>
      <c r="H66">
        <v>172.3</v>
      </c>
      <c r="I66">
        <v>173.6</v>
      </c>
      <c r="J66">
        <v>174.6</v>
      </c>
      <c r="K66">
        <v>177.3</v>
      </c>
      <c r="L66">
        <v>177.3</v>
      </c>
      <c r="M66">
        <v>178.4</v>
      </c>
      <c r="N66">
        <v>179.5</v>
      </c>
      <c r="R66" t="s">
        <v>195</v>
      </c>
      <c r="S66" t="s">
        <v>100</v>
      </c>
      <c r="T66" t="s">
        <v>209</v>
      </c>
      <c r="U66" t="s">
        <v>270</v>
      </c>
      <c r="V66" t="s">
        <v>207</v>
      </c>
      <c r="W66" t="s">
        <v>106</v>
      </c>
      <c r="X66" t="s">
        <v>208</v>
      </c>
    </row>
    <row r="67" spans="1:24" x14ac:dyDescent="0.25">
      <c r="A67" s="56" t="s">
        <v>270</v>
      </c>
      <c r="B67" t="s">
        <v>3</v>
      </c>
      <c r="C67">
        <v>155</v>
      </c>
      <c r="D67">
        <v>156.5</v>
      </c>
      <c r="E67">
        <v>160.30000000000001</v>
      </c>
      <c r="F67">
        <v>163.5</v>
      </c>
      <c r="G67">
        <v>165.2</v>
      </c>
      <c r="H67">
        <v>167.4</v>
      </c>
      <c r="I67">
        <v>169.2</v>
      </c>
      <c r="J67">
        <v>173.8</v>
      </c>
      <c r="K67">
        <v>174.4</v>
      </c>
      <c r="L67">
        <v>174.4</v>
      </c>
      <c r="M67">
        <v>173.8</v>
      </c>
      <c r="N67">
        <v>173.7</v>
      </c>
      <c r="R67" t="s">
        <v>196</v>
      </c>
      <c r="S67" s="112">
        <v>-1.0000000000000284</v>
      </c>
      <c r="T67" s="74">
        <f>Table23[[#This Row],[Non-Veg]]</f>
        <v>-1.0000000000000284</v>
      </c>
      <c r="U67" s="112">
        <v>0.56250000000002842</v>
      </c>
      <c r="V67" s="74">
        <f>Table23[[#This Row],[Grocery]]</f>
        <v>0.56250000000002842</v>
      </c>
      <c r="W67" s="112">
        <v>0.55000000000001137</v>
      </c>
      <c r="X67" s="74">
        <f>Table23[[#This Row],[Processed food]]</f>
        <v>0.55000000000001137</v>
      </c>
    </row>
    <row r="68" spans="1:24" x14ac:dyDescent="0.25">
      <c r="A68" s="56" t="s">
        <v>270</v>
      </c>
      <c r="B68" t="s">
        <v>7</v>
      </c>
      <c r="C68">
        <v>200.9</v>
      </c>
      <c r="D68">
        <v>195.8</v>
      </c>
      <c r="E68">
        <v>192.4</v>
      </c>
      <c r="F68">
        <v>188.7</v>
      </c>
      <c r="G68">
        <v>186.5</v>
      </c>
      <c r="H68">
        <v>188.9</v>
      </c>
      <c r="I68">
        <v>188.5</v>
      </c>
      <c r="J68">
        <v>187.2</v>
      </c>
      <c r="K68">
        <v>179.3</v>
      </c>
      <c r="L68">
        <v>179.2</v>
      </c>
      <c r="M68">
        <v>174.9</v>
      </c>
      <c r="N68">
        <v>170</v>
      </c>
      <c r="R68" t="s">
        <v>197</v>
      </c>
      <c r="S68" s="112">
        <v>-6.25</v>
      </c>
      <c r="T68" s="74">
        <f>Table23[[#This Row],[Non-Veg]]</f>
        <v>-6.25</v>
      </c>
      <c r="U68" s="112">
        <v>1.5749999999999602</v>
      </c>
      <c r="V68" s="74">
        <f>Table23[[#This Row],[Grocery]]</f>
        <v>1.5749999999999602</v>
      </c>
      <c r="W68" s="112">
        <v>0.80000000000001137</v>
      </c>
      <c r="X68" s="74">
        <f>Table23[[#This Row],[Processed food]]</f>
        <v>0.80000000000001137</v>
      </c>
    </row>
    <row r="69" spans="1:24" x14ac:dyDescent="0.25">
      <c r="A69" s="56" t="s">
        <v>270</v>
      </c>
      <c r="B69" t="s">
        <v>8</v>
      </c>
      <c r="C69">
        <v>169.7</v>
      </c>
      <c r="D69">
        <v>174.2</v>
      </c>
      <c r="E69">
        <v>172.9</v>
      </c>
      <c r="F69">
        <v>165.7</v>
      </c>
      <c r="G69">
        <v>163.80000000000001</v>
      </c>
      <c r="H69">
        <v>160.69999999999999</v>
      </c>
      <c r="I69">
        <v>158</v>
      </c>
      <c r="J69">
        <v>158.30000000000001</v>
      </c>
      <c r="K69">
        <v>169.5</v>
      </c>
      <c r="L69">
        <v>169.5</v>
      </c>
      <c r="M69">
        <v>176.3</v>
      </c>
      <c r="N69">
        <v>172.2</v>
      </c>
      <c r="R69" t="s">
        <v>198</v>
      </c>
      <c r="S69" s="112">
        <v>1.5999999999999943</v>
      </c>
      <c r="T69" s="74">
        <f>Table23[[#This Row],[Non-Veg]]</f>
        <v>1.5999999999999943</v>
      </c>
      <c r="U69" s="112">
        <v>0.66249999999996589</v>
      </c>
      <c r="V69" s="74">
        <f>Table23[[#This Row],[Grocery]]</f>
        <v>0.66249999999996589</v>
      </c>
      <c r="W69" s="112">
        <v>1.0249999999999773</v>
      </c>
      <c r="X69" s="74">
        <f>Table23[[#This Row],[Processed food]]</f>
        <v>1.0249999999999773</v>
      </c>
    </row>
    <row r="70" spans="1:24" x14ac:dyDescent="0.25">
      <c r="A70" s="56" t="s">
        <v>270</v>
      </c>
      <c r="B70" t="s">
        <v>9</v>
      </c>
      <c r="C70">
        <v>182.3</v>
      </c>
      <c r="D70">
        <v>182.1</v>
      </c>
      <c r="E70">
        <v>186.7</v>
      </c>
      <c r="F70">
        <v>191.8</v>
      </c>
      <c r="G70">
        <v>199.7</v>
      </c>
      <c r="H70">
        <v>183.1</v>
      </c>
      <c r="I70">
        <v>159.9</v>
      </c>
      <c r="J70">
        <v>153.9</v>
      </c>
      <c r="K70">
        <v>152.69999999999999</v>
      </c>
      <c r="L70">
        <v>152.80000000000001</v>
      </c>
      <c r="M70">
        <v>155.4</v>
      </c>
      <c r="N70">
        <v>161</v>
      </c>
      <c r="R70" t="s">
        <v>199</v>
      </c>
      <c r="S70" s="112">
        <v>1.4500000000000171</v>
      </c>
      <c r="T70" s="74">
        <f>Table23[[#This Row],[Non-Veg]]</f>
        <v>1.4500000000000171</v>
      </c>
      <c r="U70" s="112">
        <v>1.2875000000000796</v>
      </c>
      <c r="V70" s="74">
        <f>Table23[[#This Row],[Grocery]]</f>
        <v>1.2875000000000796</v>
      </c>
      <c r="W70" s="112">
        <v>0.90000000000003411</v>
      </c>
      <c r="X70" s="74">
        <f>Table23[[#This Row],[Processed food]]</f>
        <v>0.90000000000003411</v>
      </c>
    </row>
    <row r="71" spans="1:24" x14ac:dyDescent="0.25">
      <c r="A71" s="56" t="s">
        <v>270</v>
      </c>
      <c r="B71" t="s">
        <v>10</v>
      </c>
      <c r="C71">
        <v>164.3</v>
      </c>
      <c r="D71">
        <v>164.3</v>
      </c>
      <c r="E71">
        <v>167.2</v>
      </c>
      <c r="F71">
        <v>169.1</v>
      </c>
      <c r="G71">
        <v>169.8</v>
      </c>
      <c r="H71">
        <v>170.5</v>
      </c>
      <c r="I71">
        <v>170.8</v>
      </c>
      <c r="J71">
        <v>170.9</v>
      </c>
      <c r="K71">
        <v>171</v>
      </c>
      <c r="L71">
        <v>171.1</v>
      </c>
      <c r="M71">
        <v>173.4</v>
      </c>
      <c r="N71">
        <v>175.6</v>
      </c>
      <c r="R71" t="s">
        <v>200</v>
      </c>
      <c r="S71" s="112">
        <v>4.5</v>
      </c>
      <c r="T71" s="74">
        <f>Table23[[#This Row],[Non-Veg]]</f>
        <v>4.5</v>
      </c>
      <c r="U71" s="112">
        <v>-1.2375000000000398</v>
      </c>
      <c r="V71" s="74">
        <f>Table23[[#This Row],[Grocery]]</f>
        <v>-1.2375000000000398</v>
      </c>
      <c r="W71" s="112">
        <v>0.24999999999997158</v>
      </c>
      <c r="X71" s="74">
        <f>Table23[[#This Row],[Processed food]]</f>
        <v>0.24999999999997158</v>
      </c>
    </row>
    <row r="72" spans="1:24" x14ac:dyDescent="0.25">
      <c r="A72" s="56" t="s">
        <v>270</v>
      </c>
      <c r="B72" t="s">
        <v>11</v>
      </c>
      <c r="C72">
        <v>119.9</v>
      </c>
      <c r="D72">
        <v>120</v>
      </c>
      <c r="E72">
        <v>120.9</v>
      </c>
      <c r="F72">
        <v>121.6</v>
      </c>
      <c r="G72">
        <v>121.9</v>
      </c>
      <c r="H72">
        <v>122.1</v>
      </c>
      <c r="I72">
        <v>121.8</v>
      </c>
      <c r="J72">
        <v>121.1</v>
      </c>
      <c r="K72">
        <v>120</v>
      </c>
      <c r="L72">
        <v>120</v>
      </c>
      <c r="M72">
        <v>121.3</v>
      </c>
      <c r="N72">
        <v>122.7</v>
      </c>
      <c r="R72" t="s">
        <v>201</v>
      </c>
      <c r="S72" s="112">
        <v>4.1999999999999886</v>
      </c>
      <c r="T72" s="74">
        <f>Table23[[#This Row],[Non-Veg]]</f>
        <v>4.1999999999999886</v>
      </c>
      <c r="U72" s="112">
        <v>-2.5999999999999943</v>
      </c>
      <c r="V72" s="74">
        <f>Table23[[#This Row],[Grocery]]</f>
        <v>-2.5999999999999943</v>
      </c>
      <c r="W72" s="112">
        <v>-0.15000000000000568</v>
      </c>
      <c r="X72" s="74">
        <f>Table23[[#This Row],[Processed food]]</f>
        <v>-0.15000000000000568</v>
      </c>
    </row>
    <row r="73" spans="1:24" x14ac:dyDescent="0.25">
      <c r="A73" s="56" t="s">
        <v>270</v>
      </c>
      <c r="B73" t="s">
        <v>12</v>
      </c>
      <c r="C73">
        <v>187.1</v>
      </c>
      <c r="D73">
        <v>190</v>
      </c>
      <c r="E73">
        <v>193.6</v>
      </c>
      <c r="F73">
        <v>197.3</v>
      </c>
      <c r="G73">
        <v>199.9</v>
      </c>
      <c r="H73">
        <v>202.8</v>
      </c>
      <c r="I73">
        <v>205.2</v>
      </c>
      <c r="J73">
        <v>208.4</v>
      </c>
      <c r="K73">
        <v>209.7</v>
      </c>
      <c r="L73">
        <v>209.7</v>
      </c>
      <c r="M73">
        <v>212.9</v>
      </c>
      <c r="N73">
        <v>218</v>
      </c>
      <c r="R73" t="s">
        <v>202</v>
      </c>
      <c r="S73" s="112">
        <v>3</v>
      </c>
      <c r="T73" s="74">
        <f>Table23[[#This Row],[Non-Veg]]</f>
        <v>3</v>
      </c>
      <c r="U73" s="112">
        <v>0.14999999999997726</v>
      </c>
      <c r="V73" s="74">
        <f>Table23[[#This Row],[Grocery]]</f>
        <v>0.14999999999997726</v>
      </c>
      <c r="W73" s="112">
        <v>0.75</v>
      </c>
      <c r="X73" s="74">
        <f>Table23[[#This Row],[Processed food]]</f>
        <v>0.75</v>
      </c>
    </row>
    <row r="74" spans="1:24" x14ac:dyDescent="0.25">
      <c r="A74" s="102"/>
      <c r="B74" s="103" t="s">
        <v>190</v>
      </c>
      <c r="C74" s="102">
        <f>AVERAGE(C66:C73)</f>
        <v>168.125</v>
      </c>
      <c r="D74" s="102">
        <f t="shared" ref="D74:N74" si="16">AVERAGE(D66:D73)</f>
        <v>168.68750000000003</v>
      </c>
      <c r="E74" s="102">
        <f t="shared" si="16"/>
        <v>170.26249999999999</v>
      </c>
      <c r="F74" s="102">
        <f t="shared" si="16"/>
        <v>170.92499999999995</v>
      </c>
      <c r="G74" s="102">
        <f t="shared" si="16"/>
        <v>172.21250000000003</v>
      </c>
      <c r="H74" s="102">
        <f t="shared" si="16"/>
        <v>170.97499999999999</v>
      </c>
      <c r="I74" s="102">
        <f t="shared" si="16"/>
        <v>168.375</v>
      </c>
      <c r="J74" s="102">
        <f t="shared" si="16"/>
        <v>168.52499999999998</v>
      </c>
      <c r="K74" s="102">
        <f t="shared" si="16"/>
        <v>169.23750000000001</v>
      </c>
      <c r="L74" s="102">
        <f t="shared" si="16"/>
        <v>169.25</v>
      </c>
      <c r="M74" s="102">
        <f t="shared" si="16"/>
        <v>170.8</v>
      </c>
      <c r="N74" s="102">
        <f t="shared" si="16"/>
        <v>171.58750000000001</v>
      </c>
      <c r="R74" t="s">
        <v>203</v>
      </c>
      <c r="S74" s="112">
        <v>-11.150000000000006</v>
      </c>
      <c r="T74" s="74">
        <f>Table23[[#This Row],[Non-Veg]]</f>
        <v>-11.150000000000006</v>
      </c>
      <c r="U74" s="112">
        <v>0.71250000000003411</v>
      </c>
      <c r="V74" s="74">
        <f>Table23[[#This Row],[Grocery]]</f>
        <v>0.71250000000003411</v>
      </c>
      <c r="W74" s="112">
        <v>1.0749999999999886</v>
      </c>
      <c r="X74" s="74">
        <f>Table23[[#This Row],[Processed food]]</f>
        <v>1.0749999999999886</v>
      </c>
    </row>
    <row r="75" spans="1:24" x14ac:dyDescent="0.25">
      <c r="A75" s="102"/>
      <c r="B75" s="103" t="s">
        <v>194</v>
      </c>
      <c r="C75" s="102"/>
      <c r="D75" s="102">
        <f>D74-C74</f>
        <v>0.56250000000002842</v>
      </c>
      <c r="E75" s="102">
        <f t="shared" ref="E75:N75" si="17">E74-D74</f>
        <v>1.5749999999999602</v>
      </c>
      <c r="F75" s="102">
        <f t="shared" si="17"/>
        <v>0.66249999999996589</v>
      </c>
      <c r="G75" s="102">
        <f t="shared" si="17"/>
        <v>1.2875000000000796</v>
      </c>
      <c r="H75" s="102">
        <f t="shared" si="17"/>
        <v>-1.2375000000000398</v>
      </c>
      <c r="I75" s="102">
        <f t="shared" si="17"/>
        <v>-2.5999999999999943</v>
      </c>
      <c r="J75" s="102">
        <f t="shared" si="17"/>
        <v>0.14999999999997726</v>
      </c>
      <c r="K75" s="102">
        <f t="shared" si="17"/>
        <v>0.71250000000003411</v>
      </c>
      <c r="L75" s="102">
        <f t="shared" si="17"/>
        <v>1.2499999999988631E-2</v>
      </c>
      <c r="M75" s="102">
        <f t="shared" si="17"/>
        <v>1.5500000000000114</v>
      </c>
      <c r="N75" s="102">
        <f t="shared" si="17"/>
        <v>0.78749999999999432</v>
      </c>
      <c r="R75" t="s">
        <v>204</v>
      </c>
      <c r="S75" s="112">
        <v>0</v>
      </c>
      <c r="T75" s="74">
        <f>Table23[[#This Row],[Non-Veg]]</f>
        <v>0</v>
      </c>
      <c r="U75" s="112">
        <v>1.2499999999988631E-2</v>
      </c>
      <c r="V75" s="74">
        <f>Table23[[#This Row],[Grocery]]</f>
        <v>1.2499999999988631E-2</v>
      </c>
      <c r="W75" s="112">
        <v>0</v>
      </c>
      <c r="X75" s="74">
        <f>Table23[[#This Row],[Processed food]]</f>
        <v>0</v>
      </c>
    </row>
    <row r="76" spans="1:24" x14ac:dyDescent="0.25">
      <c r="A76" s="29" t="s">
        <v>106</v>
      </c>
      <c r="B76" t="s">
        <v>13</v>
      </c>
      <c r="C76">
        <v>167.9</v>
      </c>
      <c r="D76">
        <v>168.4</v>
      </c>
      <c r="E76">
        <v>168.8</v>
      </c>
      <c r="F76">
        <v>169.4</v>
      </c>
      <c r="G76">
        <v>169.9</v>
      </c>
      <c r="H76">
        <v>170.4</v>
      </c>
      <c r="I76">
        <v>171</v>
      </c>
      <c r="J76">
        <v>171.4</v>
      </c>
      <c r="K76">
        <v>172.3</v>
      </c>
      <c r="L76">
        <v>172.3</v>
      </c>
      <c r="M76">
        <v>172.9</v>
      </c>
      <c r="N76">
        <v>173.4</v>
      </c>
      <c r="R76" t="s">
        <v>205</v>
      </c>
      <c r="S76" s="112">
        <v>-2</v>
      </c>
      <c r="T76" s="74">
        <f>Table23[[#This Row],[Non-Veg]]</f>
        <v>-2</v>
      </c>
      <c r="U76" s="112">
        <v>1.5500000000000114</v>
      </c>
      <c r="V76" s="74">
        <f>Table23[[#This Row],[Grocery]]</f>
        <v>1.5500000000000114</v>
      </c>
      <c r="W76" s="112">
        <v>0.77500000000000568</v>
      </c>
      <c r="X76" s="74">
        <f>Table23[[#This Row],[Processed food]]</f>
        <v>0.77500000000000568</v>
      </c>
    </row>
    <row r="77" spans="1:24" x14ac:dyDescent="0.25">
      <c r="A77" s="29" t="s">
        <v>106</v>
      </c>
      <c r="B77" t="s">
        <v>14</v>
      </c>
      <c r="C77">
        <v>183.9</v>
      </c>
      <c r="D77">
        <v>185.2</v>
      </c>
      <c r="E77">
        <v>186.3</v>
      </c>
      <c r="F77">
        <v>187.4</v>
      </c>
      <c r="G77">
        <v>188.3</v>
      </c>
      <c r="H77">
        <v>189.5</v>
      </c>
      <c r="I77">
        <v>190.3</v>
      </c>
      <c r="J77">
        <v>191.2</v>
      </c>
      <c r="K77">
        <v>193</v>
      </c>
      <c r="L77">
        <v>193</v>
      </c>
      <c r="M77">
        <v>193.5</v>
      </c>
      <c r="N77">
        <v>194.2</v>
      </c>
      <c r="R77" t="s">
        <v>206</v>
      </c>
      <c r="S77" s="112">
        <v>4.3000000000000114</v>
      </c>
      <c r="T77" s="74">
        <f>Table23[[#This Row],[Non-Veg]]</f>
        <v>4.3000000000000114</v>
      </c>
      <c r="U77" s="112">
        <v>0.78749999999999432</v>
      </c>
      <c r="V77" s="74">
        <f>Table23[[#This Row],[Grocery]]</f>
        <v>0.78749999999999432</v>
      </c>
      <c r="W77" s="112">
        <v>0.70000000000001705</v>
      </c>
      <c r="X77" s="74">
        <f>Table23[[#This Row],[Processed food]]</f>
        <v>0.70000000000001705</v>
      </c>
    </row>
    <row r="78" spans="1:24" x14ac:dyDescent="0.25">
      <c r="A78" s="29" t="s">
        <v>106</v>
      </c>
      <c r="B78" t="s">
        <v>15</v>
      </c>
      <c r="C78">
        <v>174.9</v>
      </c>
      <c r="D78">
        <v>175</v>
      </c>
      <c r="E78">
        <v>176.3</v>
      </c>
      <c r="F78">
        <v>177.8</v>
      </c>
      <c r="G78">
        <v>179.6</v>
      </c>
      <c r="H78">
        <v>178.3</v>
      </c>
      <c r="I78">
        <v>175.9</v>
      </c>
      <c r="J78">
        <v>176.7</v>
      </c>
      <c r="K78">
        <v>177</v>
      </c>
      <c r="L78">
        <v>177</v>
      </c>
      <c r="M78">
        <v>177.9</v>
      </c>
      <c r="N78">
        <v>179.1</v>
      </c>
      <c r="R78" s="55" t="s">
        <v>210</v>
      </c>
      <c r="S78" s="116">
        <f>AVERAGE(S67:S77)</f>
        <v>-0.12272727272727479</v>
      </c>
      <c r="T78" s="74">
        <f t="shared" ref="T78:X78" si="18">AVERAGE(T67:T77)</f>
        <v>-0.12272727272727479</v>
      </c>
      <c r="U78" s="116">
        <f t="shared" si="18"/>
        <v>0.31477272727272781</v>
      </c>
      <c r="V78" s="74">
        <f t="shared" si="18"/>
        <v>0.31477272727272781</v>
      </c>
      <c r="W78" s="116">
        <f t="shared" si="18"/>
        <v>0.60681818181818281</v>
      </c>
      <c r="X78" s="74">
        <f t="shared" si="18"/>
        <v>0.60681818181818281</v>
      </c>
    </row>
    <row r="79" spans="1:24" x14ac:dyDescent="0.25">
      <c r="A79" s="29" t="s">
        <v>106</v>
      </c>
      <c r="B79" t="s">
        <v>16</v>
      </c>
      <c r="C79">
        <v>194.3</v>
      </c>
      <c r="D79">
        <v>194.6</v>
      </c>
      <c r="E79">
        <v>195</v>
      </c>
      <c r="F79">
        <v>195.9</v>
      </c>
      <c r="G79">
        <v>196.3</v>
      </c>
      <c r="H79">
        <v>196.9</v>
      </c>
      <c r="I79">
        <v>197.3</v>
      </c>
      <c r="J79">
        <v>198.2</v>
      </c>
      <c r="K79">
        <v>199.5</v>
      </c>
      <c r="L79">
        <v>199.5</v>
      </c>
      <c r="M79">
        <v>200.6</v>
      </c>
      <c r="N79">
        <v>201</v>
      </c>
    </row>
    <row r="80" spans="1:24" x14ac:dyDescent="0.25">
      <c r="A80" s="95"/>
      <c r="B80" s="103" t="s">
        <v>189</v>
      </c>
      <c r="C80" s="102">
        <f>AVERAGE(C76:C79)</f>
        <v>180.25</v>
      </c>
      <c r="D80" s="102">
        <f t="shared" ref="D80:N80" si="19">AVERAGE(D76:D79)</f>
        <v>180.8</v>
      </c>
      <c r="E80" s="102">
        <f t="shared" si="19"/>
        <v>181.60000000000002</v>
      </c>
      <c r="F80" s="102">
        <f t="shared" si="19"/>
        <v>182.625</v>
      </c>
      <c r="G80" s="102">
        <f t="shared" si="19"/>
        <v>183.52500000000003</v>
      </c>
      <c r="H80" s="102">
        <f t="shared" si="19"/>
        <v>183.77500000000001</v>
      </c>
      <c r="I80" s="102">
        <f t="shared" si="19"/>
        <v>183.625</v>
      </c>
      <c r="J80" s="102">
        <f t="shared" si="19"/>
        <v>184.375</v>
      </c>
      <c r="K80" s="102">
        <f t="shared" si="19"/>
        <v>185.45</v>
      </c>
      <c r="L80" s="102">
        <f t="shared" si="19"/>
        <v>185.45</v>
      </c>
      <c r="M80" s="102">
        <f t="shared" si="19"/>
        <v>186.22499999999999</v>
      </c>
      <c r="N80" s="102">
        <f t="shared" si="19"/>
        <v>186.92500000000001</v>
      </c>
      <c r="R80" s="253" t="s">
        <v>211</v>
      </c>
      <c r="S80" s="253"/>
      <c r="T80" s="253"/>
      <c r="U80" s="253"/>
      <c r="V80" s="253"/>
      <c r="W80" s="253"/>
      <c r="X80" s="253"/>
    </row>
    <row r="81" spans="1:45" x14ac:dyDescent="0.25">
      <c r="A81" s="95"/>
      <c r="B81" s="103" t="s">
        <v>194</v>
      </c>
      <c r="C81" s="102"/>
      <c r="D81" s="102">
        <f>D80-C80</f>
        <v>0.55000000000001137</v>
      </c>
      <c r="E81" s="102">
        <f t="shared" ref="E81:N81" si="20">E80-D80</f>
        <v>0.80000000000001137</v>
      </c>
      <c r="F81" s="102">
        <f t="shared" si="20"/>
        <v>1.0249999999999773</v>
      </c>
      <c r="G81" s="102">
        <f t="shared" si="20"/>
        <v>0.90000000000003411</v>
      </c>
      <c r="H81" s="102">
        <f t="shared" si="20"/>
        <v>0.24999999999997158</v>
      </c>
      <c r="I81" s="102">
        <f t="shared" si="20"/>
        <v>-0.15000000000000568</v>
      </c>
      <c r="J81" s="102">
        <f t="shared" si="20"/>
        <v>0.75</v>
      </c>
      <c r="K81" s="102">
        <f t="shared" si="20"/>
        <v>1.0749999999999886</v>
      </c>
      <c r="L81" s="102">
        <f t="shared" si="20"/>
        <v>0</v>
      </c>
      <c r="M81" s="102">
        <f t="shared" si="20"/>
        <v>0.77500000000000568</v>
      </c>
      <c r="N81" s="102">
        <f t="shared" si="20"/>
        <v>0.70000000000001705</v>
      </c>
      <c r="R81" s="69" t="s">
        <v>212</v>
      </c>
      <c r="S81" s="118" t="s">
        <v>100</v>
      </c>
      <c r="T81" s="118" t="s">
        <v>215</v>
      </c>
      <c r="U81" s="118" t="s">
        <v>270</v>
      </c>
      <c r="V81" s="118" t="s">
        <v>216</v>
      </c>
      <c r="W81" s="118" t="s">
        <v>106</v>
      </c>
      <c r="X81" s="70" t="s">
        <v>217</v>
      </c>
    </row>
    <row r="82" spans="1:45" x14ac:dyDescent="0.25">
      <c r="R82" s="137" t="s">
        <v>213</v>
      </c>
      <c r="S82" s="21" t="s">
        <v>200</v>
      </c>
      <c r="T82" s="21">
        <v>4.5</v>
      </c>
      <c r="U82" s="21" t="s">
        <v>197</v>
      </c>
      <c r="V82" s="21">
        <v>1.5749999999999602</v>
      </c>
      <c r="W82" s="21" t="s">
        <v>203</v>
      </c>
      <c r="X82" s="70">
        <v>1.0749999999999886</v>
      </c>
    </row>
    <row r="83" spans="1:45" x14ac:dyDescent="0.25">
      <c r="R83" s="139" t="s">
        <v>214</v>
      </c>
      <c r="S83" s="72" t="s">
        <v>203</v>
      </c>
      <c r="T83" s="72">
        <v>-11.150000000000006</v>
      </c>
      <c r="U83" s="72" t="s">
        <v>201</v>
      </c>
      <c r="V83" s="72">
        <v>-2.5999999999999943</v>
      </c>
      <c r="W83" s="72" t="s">
        <v>201</v>
      </c>
      <c r="X83" s="68">
        <v>-0.15000000000000568</v>
      </c>
    </row>
    <row r="86" spans="1:45" ht="23.25" x14ac:dyDescent="0.35">
      <c r="A86" s="133" t="s">
        <v>53</v>
      </c>
      <c r="B86" s="133" t="s">
        <v>222</v>
      </c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4"/>
      <c r="O86" s="134"/>
      <c r="P86" s="134"/>
      <c r="Q86" s="134"/>
      <c r="R86" s="134"/>
      <c r="S86" s="134"/>
      <c r="T86" s="134"/>
    </row>
    <row r="89" spans="1:45" x14ac:dyDescent="0.25">
      <c r="B89" s="135" t="s">
        <v>0</v>
      </c>
      <c r="C89" s="129" t="s">
        <v>30</v>
      </c>
      <c r="D89" s="129" t="s">
        <v>33</v>
      </c>
      <c r="E89" s="129" t="s">
        <v>34</v>
      </c>
      <c r="F89" s="129" t="s">
        <v>226</v>
      </c>
      <c r="G89" s="129" t="s">
        <v>227</v>
      </c>
      <c r="H89" s="129" t="s">
        <v>228</v>
      </c>
      <c r="I89" s="129" t="s">
        <v>229</v>
      </c>
      <c r="J89" s="129" t="s">
        <v>230</v>
      </c>
      <c r="K89" s="129" t="s">
        <v>231</v>
      </c>
      <c r="L89" s="129" t="s">
        <v>232</v>
      </c>
      <c r="M89" s="129" t="s">
        <v>233</v>
      </c>
      <c r="N89" s="129" t="s">
        <v>234</v>
      </c>
      <c r="O89" s="129" t="s">
        <v>235</v>
      </c>
      <c r="P89" s="129" t="s">
        <v>236</v>
      </c>
      <c r="Q89" s="129" t="s">
        <v>237</v>
      </c>
      <c r="R89" s="129" t="s">
        <v>238</v>
      </c>
      <c r="S89" s="129" t="s">
        <v>239</v>
      </c>
      <c r="T89" s="129" t="s">
        <v>240</v>
      </c>
      <c r="U89" s="129" t="s">
        <v>241</v>
      </c>
      <c r="V89" s="129" t="s">
        <v>242</v>
      </c>
      <c r="W89" s="129" t="s">
        <v>243</v>
      </c>
      <c r="X89" s="129" t="s">
        <v>244</v>
      </c>
      <c r="Y89" s="129" t="s">
        <v>245</v>
      </c>
      <c r="Z89" s="129" t="s">
        <v>246</v>
      </c>
      <c r="AA89" s="129" t="s">
        <v>247</v>
      </c>
      <c r="AB89" s="129" t="s">
        <v>248</v>
      </c>
      <c r="AC89" s="129" t="s">
        <v>249</v>
      </c>
      <c r="AD89" s="129" t="s">
        <v>250</v>
      </c>
      <c r="AE89" s="129" t="s">
        <v>251</v>
      </c>
      <c r="AF89" s="129" t="s">
        <v>252</v>
      </c>
      <c r="AG89" s="129" t="s">
        <v>253</v>
      </c>
      <c r="AH89" s="129" t="s">
        <v>254</v>
      </c>
      <c r="AI89" s="129" t="s">
        <v>255</v>
      </c>
      <c r="AJ89" s="129" t="s">
        <v>256</v>
      </c>
      <c r="AK89" s="129" t="s">
        <v>257</v>
      </c>
      <c r="AL89" s="129" t="s">
        <v>258</v>
      </c>
      <c r="AM89" s="129" t="s">
        <v>259</v>
      </c>
      <c r="AO89" s="251" t="s">
        <v>263</v>
      </c>
      <c r="AP89" s="251"/>
      <c r="AQ89" s="251"/>
      <c r="AR89" s="251"/>
      <c r="AS89" s="251"/>
    </row>
    <row r="90" spans="1:45" x14ac:dyDescent="0.25">
      <c r="B90" s="43" t="s">
        <v>1</v>
      </c>
      <c r="C90" s="63">
        <v>2022</v>
      </c>
      <c r="D90" s="63">
        <v>2022</v>
      </c>
      <c r="E90" s="63">
        <v>2022</v>
      </c>
      <c r="F90" s="63">
        <v>2022</v>
      </c>
      <c r="G90" s="63">
        <v>2022</v>
      </c>
      <c r="H90" s="63">
        <v>2022</v>
      </c>
      <c r="I90" s="63">
        <v>2022</v>
      </c>
      <c r="J90" s="63">
        <v>2022</v>
      </c>
      <c r="K90" s="63">
        <v>2022</v>
      </c>
      <c r="L90" s="63">
        <v>2022</v>
      </c>
      <c r="M90" s="63">
        <v>2022</v>
      </c>
      <c r="N90" s="63">
        <v>2022</v>
      </c>
      <c r="O90" s="63">
        <v>2022</v>
      </c>
      <c r="P90" s="63">
        <v>2022</v>
      </c>
      <c r="Q90" s="63">
        <v>2022</v>
      </c>
      <c r="R90" s="63">
        <v>2022</v>
      </c>
      <c r="S90" s="63">
        <v>2022</v>
      </c>
      <c r="T90" s="63">
        <v>2022</v>
      </c>
      <c r="U90" s="63">
        <v>2022</v>
      </c>
      <c r="V90" s="63">
        <v>2022</v>
      </c>
      <c r="W90" s="63">
        <v>2022</v>
      </c>
      <c r="X90" s="63">
        <v>2023</v>
      </c>
      <c r="Y90" s="63">
        <v>2023</v>
      </c>
      <c r="Z90" s="63">
        <v>2023</v>
      </c>
      <c r="AA90" s="63">
        <v>2023</v>
      </c>
      <c r="AB90" s="63">
        <v>2023</v>
      </c>
      <c r="AC90" s="63">
        <v>2023</v>
      </c>
      <c r="AD90" s="63">
        <v>2023</v>
      </c>
      <c r="AE90" s="63">
        <v>2023</v>
      </c>
      <c r="AF90" s="63">
        <v>2023</v>
      </c>
      <c r="AG90" s="63">
        <v>2023</v>
      </c>
      <c r="AH90" s="63">
        <v>2023</v>
      </c>
      <c r="AI90" s="63">
        <v>2023</v>
      </c>
      <c r="AJ90" s="63">
        <v>2023</v>
      </c>
      <c r="AK90" s="63">
        <v>2023</v>
      </c>
      <c r="AL90" s="63">
        <v>2023</v>
      </c>
      <c r="AM90" t="s">
        <v>265</v>
      </c>
      <c r="AO90" s="252" t="s">
        <v>264</v>
      </c>
      <c r="AP90" s="252"/>
      <c r="AQ90" s="252"/>
      <c r="AR90" s="252"/>
      <c r="AS90" s="252"/>
    </row>
    <row r="91" spans="1:45" x14ac:dyDescent="0.25">
      <c r="A91" s="31" t="s">
        <v>101</v>
      </c>
      <c r="B91" s="43" t="s">
        <v>95</v>
      </c>
      <c r="C91" s="63" t="s">
        <v>39</v>
      </c>
      <c r="D91" s="63" t="s">
        <v>39</v>
      </c>
      <c r="E91" s="63" t="s">
        <v>39</v>
      </c>
      <c r="F91" s="63" t="s">
        <v>40</v>
      </c>
      <c r="G91" s="63" t="s">
        <v>40</v>
      </c>
      <c r="H91" s="63" t="s">
        <v>40</v>
      </c>
      <c r="I91" s="63" t="s">
        <v>41</v>
      </c>
      <c r="J91" s="63" t="s">
        <v>41</v>
      </c>
      <c r="K91" s="63" t="s">
        <v>41</v>
      </c>
      <c r="L91" s="63" t="s">
        <v>42</v>
      </c>
      <c r="M91" s="63" t="s">
        <v>42</v>
      </c>
      <c r="N91" s="63" t="s">
        <v>42</v>
      </c>
      <c r="O91" s="63" t="s">
        <v>43</v>
      </c>
      <c r="P91" s="63" t="s">
        <v>43</v>
      </c>
      <c r="Q91" s="63" t="s">
        <v>43</v>
      </c>
      <c r="R91" s="63" t="s">
        <v>45</v>
      </c>
      <c r="S91" s="63" t="s">
        <v>45</v>
      </c>
      <c r="T91" s="63" t="s">
        <v>45</v>
      </c>
      <c r="U91" s="63" t="s">
        <v>46</v>
      </c>
      <c r="V91" s="63" t="s">
        <v>46</v>
      </c>
      <c r="W91" s="63" t="s">
        <v>46</v>
      </c>
      <c r="X91" s="63" t="s">
        <v>31</v>
      </c>
      <c r="Y91" s="63" t="s">
        <v>31</v>
      </c>
      <c r="Z91" s="63" t="s">
        <v>31</v>
      </c>
      <c r="AA91" s="63" t="s">
        <v>35</v>
      </c>
      <c r="AB91" s="63" t="s">
        <v>35</v>
      </c>
      <c r="AC91" s="63" t="s">
        <v>35</v>
      </c>
      <c r="AD91" s="63" t="s">
        <v>36</v>
      </c>
      <c r="AE91" s="63" t="s">
        <v>36</v>
      </c>
      <c r="AF91" s="63" t="s">
        <v>36</v>
      </c>
      <c r="AG91" s="63" t="s">
        <v>37</v>
      </c>
      <c r="AH91" s="63" t="s">
        <v>37</v>
      </c>
      <c r="AI91" s="63" t="s">
        <v>37</v>
      </c>
      <c r="AJ91" s="63" t="s">
        <v>38</v>
      </c>
      <c r="AK91" s="63" t="s">
        <v>38</v>
      </c>
      <c r="AL91" s="63" t="s">
        <v>38</v>
      </c>
      <c r="AM91" s="2" t="s">
        <v>260</v>
      </c>
      <c r="AO91" s="132" t="s">
        <v>188</v>
      </c>
      <c r="AP91" s="132" t="s">
        <v>262</v>
      </c>
      <c r="AQ91" s="132" t="s">
        <v>261</v>
      </c>
      <c r="AR91" s="132" t="s">
        <v>183</v>
      </c>
      <c r="AS91" s="132" t="s">
        <v>180</v>
      </c>
    </row>
    <row r="92" spans="1:45" x14ac:dyDescent="0.25">
      <c r="A92" s="92" t="s">
        <v>100</v>
      </c>
      <c r="B92" s="128" t="s">
        <v>4</v>
      </c>
      <c r="C92" s="128">
        <v>217.2</v>
      </c>
      <c r="D92" s="128">
        <v>223.4</v>
      </c>
      <c r="E92" s="128">
        <v>219.4</v>
      </c>
      <c r="F92" s="128">
        <v>210.8</v>
      </c>
      <c r="G92" s="128">
        <v>217.1</v>
      </c>
      <c r="H92" s="128">
        <v>213</v>
      </c>
      <c r="I92" s="128">
        <v>204.1</v>
      </c>
      <c r="J92" s="128">
        <v>210.9</v>
      </c>
      <c r="K92" s="128">
        <v>206.5</v>
      </c>
      <c r="L92" s="128">
        <v>206.7</v>
      </c>
      <c r="M92" s="128">
        <v>213.7</v>
      </c>
      <c r="N92" s="128">
        <v>209.2</v>
      </c>
      <c r="O92" s="128">
        <v>208.8</v>
      </c>
      <c r="P92" s="128">
        <v>214.9</v>
      </c>
      <c r="Q92" s="128">
        <v>210.9</v>
      </c>
      <c r="R92" s="128">
        <v>207.2</v>
      </c>
      <c r="S92" s="128">
        <v>213.4</v>
      </c>
      <c r="T92" s="128">
        <v>209.4</v>
      </c>
      <c r="U92" s="128">
        <v>206.9</v>
      </c>
      <c r="V92" s="128">
        <v>212.9</v>
      </c>
      <c r="W92" s="128">
        <v>209</v>
      </c>
      <c r="X92" s="128">
        <v>208.3</v>
      </c>
      <c r="Y92" s="128">
        <v>215.2</v>
      </c>
      <c r="Z92" s="128">
        <v>210.7</v>
      </c>
      <c r="AA92" s="128">
        <v>205.2</v>
      </c>
      <c r="AB92" s="128">
        <v>212.2</v>
      </c>
      <c r="AC92" s="128">
        <v>207.7</v>
      </c>
      <c r="AD92" s="128">
        <v>205.2</v>
      </c>
      <c r="AE92" s="128">
        <v>212.2</v>
      </c>
      <c r="AF92" s="128">
        <v>207.7</v>
      </c>
      <c r="AG92" s="128">
        <v>206.9</v>
      </c>
      <c r="AH92" s="128">
        <v>213.7</v>
      </c>
      <c r="AI92" s="128">
        <v>209.3</v>
      </c>
      <c r="AJ92" s="128">
        <v>211.5</v>
      </c>
      <c r="AK92" s="128">
        <v>219.4</v>
      </c>
      <c r="AL92" s="128">
        <v>214.3</v>
      </c>
      <c r="AM92" s="130">
        <f>AVERAGE(Table5[[#This Row],[Rural]:[Rural+Urban34]])</f>
        <v>211.24722222222215</v>
      </c>
      <c r="AO92" s="132" t="s">
        <v>4</v>
      </c>
      <c r="AP92" s="21">
        <f>Table5[[#This Row],[Rural]]</f>
        <v>217.2</v>
      </c>
      <c r="AQ92" s="21">
        <f>Table5[[#This Row],[Rural+Urban34]]</f>
        <v>214.3</v>
      </c>
      <c r="AR92" s="21">
        <f>AQ92-AP92</f>
        <v>-2.8999999999999773</v>
      </c>
      <c r="AS92" s="131">
        <f>AR92/AP92</f>
        <v>-1.335174953959474E-2</v>
      </c>
    </row>
    <row r="93" spans="1:45" x14ac:dyDescent="0.25">
      <c r="A93" s="92" t="s">
        <v>100</v>
      </c>
      <c r="B93" t="s">
        <v>5</v>
      </c>
      <c r="C93">
        <v>169.6</v>
      </c>
      <c r="D93">
        <v>172.8</v>
      </c>
      <c r="E93">
        <v>170.8</v>
      </c>
      <c r="F93">
        <v>174.3</v>
      </c>
      <c r="G93">
        <v>176.6</v>
      </c>
      <c r="H93">
        <v>175.2</v>
      </c>
      <c r="I93">
        <v>168.3</v>
      </c>
      <c r="J93">
        <v>170.6</v>
      </c>
      <c r="K93">
        <v>169.2</v>
      </c>
      <c r="L93">
        <v>169</v>
      </c>
      <c r="M93">
        <v>170.9</v>
      </c>
      <c r="N93">
        <v>169.7</v>
      </c>
      <c r="O93">
        <v>170.3</v>
      </c>
      <c r="P93">
        <v>171.9</v>
      </c>
      <c r="Q93">
        <v>170.9</v>
      </c>
      <c r="R93">
        <v>180.2</v>
      </c>
      <c r="S93">
        <v>183.2</v>
      </c>
      <c r="T93">
        <v>181.4</v>
      </c>
      <c r="U93">
        <v>189.1</v>
      </c>
      <c r="V93">
        <v>191.9</v>
      </c>
      <c r="W93">
        <v>190.2</v>
      </c>
      <c r="X93">
        <v>192.9</v>
      </c>
      <c r="Y93">
        <v>197</v>
      </c>
      <c r="Z93">
        <v>194.5</v>
      </c>
      <c r="AA93">
        <v>173.9</v>
      </c>
      <c r="AB93">
        <v>177.2</v>
      </c>
      <c r="AC93">
        <v>175.2</v>
      </c>
      <c r="AD93">
        <v>173.9</v>
      </c>
      <c r="AE93">
        <v>177.2</v>
      </c>
      <c r="AF93">
        <v>175.2</v>
      </c>
      <c r="AG93">
        <v>167.9</v>
      </c>
      <c r="AH93">
        <v>172.4</v>
      </c>
      <c r="AI93">
        <v>169.6</v>
      </c>
      <c r="AJ93">
        <v>171</v>
      </c>
      <c r="AK93">
        <v>176.7</v>
      </c>
      <c r="AL93">
        <v>173.2</v>
      </c>
      <c r="AM93" s="130">
        <f>AVERAGE(Table5[[#This Row],[Rural]:[Rural+Urban34]])</f>
        <v>176.49722222222215</v>
      </c>
      <c r="AO93" s="132" t="s">
        <v>5</v>
      </c>
      <c r="AP93" s="21">
        <f>Table5[[#This Row],[Rural]]</f>
        <v>169.6</v>
      </c>
      <c r="AQ93" s="21">
        <f>Table5[[#This Row],[Rural+Urban34]]</f>
        <v>173.2</v>
      </c>
      <c r="AR93" s="21">
        <f t="shared" ref="AR93:AR105" si="21">AQ93-AP93</f>
        <v>3.5999999999999943</v>
      </c>
      <c r="AS93" s="131">
        <f t="shared" ref="AS93:AS105" si="22">AR93/AP93</f>
        <v>2.122641509433959E-2</v>
      </c>
    </row>
    <row r="94" spans="1:45" x14ac:dyDescent="0.25">
      <c r="A94" s="56" t="s">
        <v>270</v>
      </c>
      <c r="B94" s="128" t="s">
        <v>6</v>
      </c>
      <c r="C94" s="128">
        <v>165.4</v>
      </c>
      <c r="D94" s="128">
        <v>166.4</v>
      </c>
      <c r="E94" s="128">
        <v>165.8</v>
      </c>
      <c r="F94" s="128">
        <v>166.3</v>
      </c>
      <c r="G94" s="128">
        <v>167.1</v>
      </c>
      <c r="H94" s="128">
        <v>166.6</v>
      </c>
      <c r="I94" s="128">
        <v>167.9</v>
      </c>
      <c r="J94" s="128">
        <v>168.4</v>
      </c>
      <c r="K94" s="128">
        <v>168.1</v>
      </c>
      <c r="L94" s="128">
        <v>169.5</v>
      </c>
      <c r="M94" s="128">
        <v>170.1</v>
      </c>
      <c r="N94" s="128">
        <v>169.7</v>
      </c>
      <c r="O94" s="128">
        <v>170.9</v>
      </c>
      <c r="P94" s="128">
        <v>171</v>
      </c>
      <c r="Q94" s="128">
        <v>170.9</v>
      </c>
      <c r="R94" s="128">
        <v>172.3</v>
      </c>
      <c r="S94" s="128">
        <v>172.3</v>
      </c>
      <c r="T94" s="128">
        <v>172.3</v>
      </c>
      <c r="U94" s="128">
        <v>173.4</v>
      </c>
      <c r="V94" s="128">
        <v>173.9</v>
      </c>
      <c r="W94" s="128">
        <v>173.6</v>
      </c>
      <c r="X94" s="128">
        <v>174.3</v>
      </c>
      <c r="Y94" s="128">
        <v>175.2</v>
      </c>
      <c r="Z94" s="128">
        <v>174.6</v>
      </c>
      <c r="AA94" s="128">
        <v>177</v>
      </c>
      <c r="AB94" s="128">
        <v>177.9</v>
      </c>
      <c r="AC94" s="128">
        <v>177.3</v>
      </c>
      <c r="AD94" s="128">
        <v>177</v>
      </c>
      <c r="AE94" s="128">
        <v>177.9</v>
      </c>
      <c r="AF94" s="128">
        <v>177.3</v>
      </c>
      <c r="AG94" s="128">
        <v>178.2</v>
      </c>
      <c r="AH94" s="128">
        <v>178.8</v>
      </c>
      <c r="AI94" s="128">
        <v>178.4</v>
      </c>
      <c r="AJ94" s="128">
        <v>179.6</v>
      </c>
      <c r="AK94" s="128">
        <v>179.4</v>
      </c>
      <c r="AL94" s="128">
        <v>179.5</v>
      </c>
      <c r="AM94" s="130">
        <f>AVERAGE(Table5[[#This Row],[Rural]:[Rural+Urban34]])</f>
        <v>172.89722222222224</v>
      </c>
      <c r="AO94" s="132" t="s">
        <v>6</v>
      </c>
      <c r="AP94" s="21">
        <f>Table5[[#This Row],[Rural]]</f>
        <v>165.4</v>
      </c>
      <c r="AQ94" s="21">
        <f>Table5[[#This Row],[Rural+Urban34]]</f>
        <v>179.5</v>
      </c>
      <c r="AR94" s="21">
        <f t="shared" si="21"/>
        <v>14.099999999999994</v>
      </c>
      <c r="AS94" s="131">
        <f t="shared" si="22"/>
        <v>8.5247883917775047E-2</v>
      </c>
    </row>
    <row r="95" spans="1:45" x14ac:dyDescent="0.25">
      <c r="A95" s="56" t="s">
        <v>270</v>
      </c>
      <c r="B95" t="s">
        <v>3</v>
      </c>
      <c r="C95">
        <v>153.80000000000001</v>
      </c>
      <c r="D95">
        <v>157.5</v>
      </c>
      <c r="E95">
        <v>155</v>
      </c>
      <c r="F95">
        <v>155.19999999999999</v>
      </c>
      <c r="G95">
        <v>159.30000000000001</v>
      </c>
      <c r="H95">
        <v>156.5</v>
      </c>
      <c r="I95">
        <v>159.5</v>
      </c>
      <c r="J95">
        <v>162.1</v>
      </c>
      <c r="K95">
        <v>160.30000000000001</v>
      </c>
      <c r="L95">
        <v>162.9</v>
      </c>
      <c r="M95">
        <v>164.9</v>
      </c>
      <c r="N95">
        <v>163.5</v>
      </c>
      <c r="O95">
        <v>164.7</v>
      </c>
      <c r="P95">
        <v>166.4</v>
      </c>
      <c r="Q95">
        <v>165.2</v>
      </c>
      <c r="R95">
        <v>166.9</v>
      </c>
      <c r="S95">
        <v>168.4</v>
      </c>
      <c r="T95">
        <v>167.4</v>
      </c>
      <c r="U95">
        <v>168.8</v>
      </c>
      <c r="V95">
        <v>170.2</v>
      </c>
      <c r="W95">
        <v>169.2</v>
      </c>
      <c r="X95">
        <v>174</v>
      </c>
      <c r="Y95">
        <v>173.3</v>
      </c>
      <c r="Z95">
        <v>173.8</v>
      </c>
      <c r="AA95">
        <v>174.2</v>
      </c>
      <c r="AB95">
        <v>174.7</v>
      </c>
      <c r="AC95">
        <v>174.4</v>
      </c>
      <c r="AD95">
        <v>174.3</v>
      </c>
      <c r="AE95">
        <v>174.7</v>
      </c>
      <c r="AF95">
        <v>174.4</v>
      </c>
      <c r="AG95">
        <v>173.3</v>
      </c>
      <c r="AH95">
        <v>174.8</v>
      </c>
      <c r="AI95">
        <v>173.8</v>
      </c>
      <c r="AJ95">
        <v>173.2</v>
      </c>
      <c r="AK95">
        <v>174.7</v>
      </c>
      <c r="AL95">
        <v>173.7</v>
      </c>
      <c r="AM95" s="130">
        <f>AVERAGE(Table5[[#This Row],[Rural]:[Rural+Urban34]])</f>
        <v>167.4722222222222</v>
      </c>
      <c r="AO95" s="132" t="s">
        <v>3</v>
      </c>
      <c r="AP95" s="21">
        <f>Table5[[#This Row],[Rural]]</f>
        <v>153.80000000000001</v>
      </c>
      <c r="AQ95" s="21">
        <f>Table5[[#This Row],[Rural+Urban34]]</f>
        <v>173.7</v>
      </c>
      <c r="AR95" s="21">
        <f t="shared" si="21"/>
        <v>19.899999999999977</v>
      </c>
      <c r="AS95" s="131">
        <f t="shared" si="22"/>
        <v>0.12938881664499335</v>
      </c>
    </row>
    <row r="96" spans="1:45" x14ac:dyDescent="0.25">
      <c r="A96" s="56" t="s">
        <v>270</v>
      </c>
      <c r="B96" t="s">
        <v>7</v>
      </c>
      <c r="C96">
        <v>208.1</v>
      </c>
      <c r="D96">
        <v>188.6</v>
      </c>
      <c r="E96">
        <v>200.9</v>
      </c>
      <c r="F96">
        <v>202.2</v>
      </c>
      <c r="G96">
        <v>184.8</v>
      </c>
      <c r="H96">
        <v>195.8</v>
      </c>
      <c r="I96">
        <v>198.1</v>
      </c>
      <c r="J96">
        <v>182.5</v>
      </c>
      <c r="K96">
        <v>192.4</v>
      </c>
      <c r="L96">
        <v>194.1</v>
      </c>
      <c r="M96">
        <v>179.3</v>
      </c>
      <c r="N96">
        <v>188.7</v>
      </c>
      <c r="O96">
        <v>191.6</v>
      </c>
      <c r="P96">
        <v>177.7</v>
      </c>
      <c r="Q96">
        <v>186.5</v>
      </c>
      <c r="R96">
        <v>194</v>
      </c>
      <c r="S96">
        <v>180</v>
      </c>
      <c r="T96">
        <v>188.9</v>
      </c>
      <c r="U96">
        <v>193.9</v>
      </c>
      <c r="V96">
        <v>179.1</v>
      </c>
      <c r="W96">
        <v>188.5</v>
      </c>
      <c r="X96">
        <v>192.6</v>
      </c>
      <c r="Y96">
        <v>178</v>
      </c>
      <c r="Z96">
        <v>187.2</v>
      </c>
      <c r="AA96">
        <v>183.4</v>
      </c>
      <c r="AB96">
        <v>172.2</v>
      </c>
      <c r="AC96">
        <v>179.3</v>
      </c>
      <c r="AD96">
        <v>183.3</v>
      </c>
      <c r="AE96">
        <v>172.2</v>
      </c>
      <c r="AF96">
        <v>179.2</v>
      </c>
      <c r="AG96">
        <v>178.5</v>
      </c>
      <c r="AH96">
        <v>168.7</v>
      </c>
      <c r="AI96">
        <v>174.9</v>
      </c>
      <c r="AJ96">
        <v>173.3</v>
      </c>
      <c r="AK96">
        <v>164.4</v>
      </c>
      <c r="AL96">
        <v>170</v>
      </c>
      <c r="AM96" s="130">
        <f>AVERAGE(Table5[[#This Row],[Rural]:[Rural+Urban34]])</f>
        <v>184.80277777777772</v>
      </c>
      <c r="AO96" s="132" t="s">
        <v>7</v>
      </c>
      <c r="AP96" s="21">
        <f>Table5[[#This Row],[Rural]]</f>
        <v>208.1</v>
      </c>
      <c r="AQ96" s="21">
        <f>Table5[[#This Row],[Rural+Urban34]]</f>
        <v>170</v>
      </c>
      <c r="AR96" s="21">
        <f t="shared" si="21"/>
        <v>-38.099999999999994</v>
      </c>
      <c r="AS96" s="131">
        <f t="shared" si="22"/>
        <v>-0.18308505526189331</v>
      </c>
    </row>
    <row r="97" spans="1:45" x14ac:dyDescent="0.25">
      <c r="A97" s="56" t="s">
        <v>270</v>
      </c>
      <c r="B97" t="s">
        <v>8</v>
      </c>
      <c r="C97">
        <v>165.8</v>
      </c>
      <c r="D97">
        <v>174.1</v>
      </c>
      <c r="E97">
        <v>169.7</v>
      </c>
      <c r="F97">
        <v>169.6</v>
      </c>
      <c r="G97">
        <v>179.5</v>
      </c>
      <c r="H97">
        <v>174.2</v>
      </c>
      <c r="I97">
        <v>169.2</v>
      </c>
      <c r="J97">
        <v>177.1</v>
      </c>
      <c r="K97">
        <v>172.9</v>
      </c>
      <c r="L97">
        <v>164.1</v>
      </c>
      <c r="M97">
        <v>167.5</v>
      </c>
      <c r="N97">
        <v>165.7</v>
      </c>
      <c r="O97">
        <v>162.19999999999999</v>
      </c>
      <c r="P97">
        <v>165.7</v>
      </c>
      <c r="Q97">
        <v>163.80000000000001</v>
      </c>
      <c r="R97">
        <v>159.1</v>
      </c>
      <c r="S97">
        <v>162.6</v>
      </c>
      <c r="T97">
        <v>160.69999999999999</v>
      </c>
      <c r="U97">
        <v>156.69999999999999</v>
      </c>
      <c r="V97">
        <v>159.5</v>
      </c>
      <c r="W97">
        <v>158</v>
      </c>
      <c r="X97">
        <v>156.30000000000001</v>
      </c>
      <c r="Y97">
        <v>160.5</v>
      </c>
      <c r="Z97">
        <v>158.30000000000001</v>
      </c>
      <c r="AA97">
        <v>167.2</v>
      </c>
      <c r="AB97">
        <v>172.1</v>
      </c>
      <c r="AC97">
        <v>169.5</v>
      </c>
      <c r="AD97">
        <v>167.2</v>
      </c>
      <c r="AE97">
        <v>172.1</v>
      </c>
      <c r="AF97">
        <v>169.5</v>
      </c>
      <c r="AG97">
        <v>173.7</v>
      </c>
      <c r="AH97">
        <v>179.2</v>
      </c>
      <c r="AI97">
        <v>176.3</v>
      </c>
      <c r="AJ97">
        <v>169</v>
      </c>
      <c r="AK97">
        <v>175.8</v>
      </c>
      <c r="AL97">
        <v>172.2</v>
      </c>
      <c r="AM97" s="130">
        <f>AVERAGE(Table5[[#This Row],[Rural]:[Rural+Urban34]])</f>
        <v>167.68333333333331</v>
      </c>
      <c r="AO97" s="132" t="s">
        <v>8</v>
      </c>
      <c r="AP97" s="21">
        <f>Table5[[#This Row],[Rural]]</f>
        <v>165.8</v>
      </c>
      <c r="AQ97" s="21">
        <f>Table5[[#This Row],[Rural+Urban34]]</f>
        <v>172.2</v>
      </c>
      <c r="AR97" s="21">
        <f t="shared" si="21"/>
        <v>6.3999999999999773</v>
      </c>
      <c r="AS97" s="131">
        <f t="shared" si="22"/>
        <v>3.8600723763570426E-2</v>
      </c>
    </row>
    <row r="98" spans="1:45" x14ac:dyDescent="0.25">
      <c r="A98" s="56" t="s">
        <v>270</v>
      </c>
      <c r="B98" t="s">
        <v>9</v>
      </c>
      <c r="C98">
        <v>167.3</v>
      </c>
      <c r="D98">
        <v>211.5</v>
      </c>
      <c r="E98">
        <v>182.3</v>
      </c>
      <c r="F98">
        <v>168.6</v>
      </c>
      <c r="G98">
        <v>208.5</v>
      </c>
      <c r="H98">
        <v>182.1</v>
      </c>
      <c r="I98">
        <v>173.1</v>
      </c>
      <c r="J98">
        <v>213.1</v>
      </c>
      <c r="K98">
        <v>186.7</v>
      </c>
      <c r="L98">
        <v>176.9</v>
      </c>
      <c r="M98">
        <v>220.8</v>
      </c>
      <c r="N98">
        <v>191.8</v>
      </c>
      <c r="O98">
        <v>184.8</v>
      </c>
      <c r="P98">
        <v>228.6</v>
      </c>
      <c r="Q98">
        <v>199.7</v>
      </c>
      <c r="R98">
        <v>171.6</v>
      </c>
      <c r="S98">
        <v>205.5</v>
      </c>
      <c r="T98">
        <v>183.1</v>
      </c>
      <c r="U98">
        <v>150.19999999999999</v>
      </c>
      <c r="V98">
        <v>178.7</v>
      </c>
      <c r="W98">
        <v>159.9</v>
      </c>
      <c r="X98">
        <v>142.9</v>
      </c>
      <c r="Y98">
        <v>175.3</v>
      </c>
      <c r="Z98">
        <v>153.9</v>
      </c>
      <c r="AA98">
        <v>140.9</v>
      </c>
      <c r="AB98">
        <v>175.8</v>
      </c>
      <c r="AC98">
        <v>152.69999999999999</v>
      </c>
      <c r="AD98">
        <v>140.9</v>
      </c>
      <c r="AE98">
        <v>175.9</v>
      </c>
      <c r="AF98">
        <v>152.80000000000001</v>
      </c>
      <c r="AG98">
        <v>142.80000000000001</v>
      </c>
      <c r="AH98">
        <v>179.9</v>
      </c>
      <c r="AI98">
        <v>155.4</v>
      </c>
      <c r="AJ98">
        <v>148.69999999999999</v>
      </c>
      <c r="AK98">
        <v>185</v>
      </c>
      <c r="AL98">
        <v>161</v>
      </c>
      <c r="AM98" s="130">
        <f>AVERAGE(Table5[[#This Row],[Rural]:[Rural+Urban34]])</f>
        <v>175.79722222222216</v>
      </c>
      <c r="AO98" s="132" t="s">
        <v>9</v>
      </c>
      <c r="AP98" s="21">
        <f>Table5[[#This Row],[Rural]]</f>
        <v>167.3</v>
      </c>
      <c r="AQ98" s="21">
        <f>Table5[[#This Row],[Rural+Urban34]]</f>
        <v>161</v>
      </c>
      <c r="AR98" s="21">
        <f t="shared" si="21"/>
        <v>-6.3000000000000114</v>
      </c>
      <c r="AS98" s="131">
        <f t="shared" si="22"/>
        <v>-3.765690376569044E-2</v>
      </c>
    </row>
    <row r="99" spans="1:45" x14ac:dyDescent="0.25">
      <c r="A99" s="56" t="s">
        <v>270</v>
      </c>
      <c r="B99" t="s">
        <v>10</v>
      </c>
      <c r="C99">
        <v>164.6</v>
      </c>
      <c r="D99">
        <v>163.6</v>
      </c>
      <c r="E99">
        <v>164.3</v>
      </c>
      <c r="F99">
        <v>164.4</v>
      </c>
      <c r="G99">
        <v>164</v>
      </c>
      <c r="H99">
        <v>164.3</v>
      </c>
      <c r="I99">
        <v>167.1</v>
      </c>
      <c r="J99">
        <v>167.3</v>
      </c>
      <c r="K99">
        <v>167.2</v>
      </c>
      <c r="L99">
        <v>169</v>
      </c>
      <c r="M99">
        <v>169.2</v>
      </c>
      <c r="N99">
        <v>169.1</v>
      </c>
      <c r="O99">
        <v>169.7</v>
      </c>
      <c r="P99">
        <v>169.9</v>
      </c>
      <c r="Q99">
        <v>169.8</v>
      </c>
      <c r="R99">
        <v>170.2</v>
      </c>
      <c r="S99">
        <v>171</v>
      </c>
      <c r="T99">
        <v>170.5</v>
      </c>
      <c r="U99">
        <v>170.5</v>
      </c>
      <c r="V99">
        <v>171.3</v>
      </c>
      <c r="W99">
        <v>170.8</v>
      </c>
      <c r="X99">
        <v>170.7</v>
      </c>
      <c r="Y99">
        <v>171.2</v>
      </c>
      <c r="Z99">
        <v>170.9</v>
      </c>
      <c r="AA99">
        <v>170.4</v>
      </c>
      <c r="AB99">
        <v>172.2</v>
      </c>
      <c r="AC99">
        <v>171</v>
      </c>
      <c r="AD99">
        <v>170.5</v>
      </c>
      <c r="AE99">
        <v>172.2</v>
      </c>
      <c r="AF99">
        <v>171.1</v>
      </c>
      <c r="AG99">
        <v>172.8</v>
      </c>
      <c r="AH99">
        <v>174.7</v>
      </c>
      <c r="AI99">
        <v>173.4</v>
      </c>
      <c r="AJ99">
        <v>174.9</v>
      </c>
      <c r="AK99">
        <v>176.9</v>
      </c>
      <c r="AL99">
        <v>175.6</v>
      </c>
      <c r="AM99" s="130">
        <f>AVERAGE(Table5[[#This Row],[Rural]:[Rural+Urban34]])</f>
        <v>169.89722222222221</v>
      </c>
      <c r="AO99" s="132" t="s">
        <v>10</v>
      </c>
      <c r="AP99" s="21">
        <f>Table5[[#This Row],[Rural]]</f>
        <v>164.6</v>
      </c>
      <c r="AQ99" s="21">
        <f>Table5[[#This Row],[Rural+Urban34]]</f>
        <v>175.6</v>
      </c>
      <c r="AR99" s="21">
        <f t="shared" si="21"/>
        <v>11</v>
      </c>
      <c r="AS99" s="131">
        <f t="shared" si="22"/>
        <v>6.6828675577156743E-2</v>
      </c>
    </row>
    <row r="100" spans="1:45" x14ac:dyDescent="0.25">
      <c r="A100" s="56" t="s">
        <v>270</v>
      </c>
      <c r="B100" t="s">
        <v>11</v>
      </c>
      <c r="C100">
        <v>119.1</v>
      </c>
      <c r="D100">
        <v>121.4</v>
      </c>
      <c r="E100">
        <v>119.9</v>
      </c>
      <c r="F100">
        <v>119.2</v>
      </c>
      <c r="G100">
        <v>121.5</v>
      </c>
      <c r="H100">
        <v>120</v>
      </c>
      <c r="I100">
        <v>120.2</v>
      </c>
      <c r="J100">
        <v>122.2</v>
      </c>
      <c r="K100">
        <v>120.9</v>
      </c>
      <c r="L100">
        <v>120.8</v>
      </c>
      <c r="M100">
        <v>123.1</v>
      </c>
      <c r="N100">
        <v>121.6</v>
      </c>
      <c r="O100">
        <v>121.1</v>
      </c>
      <c r="P100">
        <v>123.4</v>
      </c>
      <c r="Q100">
        <v>121.9</v>
      </c>
      <c r="R100">
        <v>121.5</v>
      </c>
      <c r="S100">
        <v>123.4</v>
      </c>
      <c r="T100">
        <v>122.1</v>
      </c>
      <c r="U100">
        <v>121.2</v>
      </c>
      <c r="V100">
        <v>123.1</v>
      </c>
      <c r="W100">
        <v>121.8</v>
      </c>
      <c r="X100">
        <v>120.3</v>
      </c>
      <c r="Y100">
        <v>122.7</v>
      </c>
      <c r="Z100">
        <v>121.1</v>
      </c>
      <c r="AA100">
        <v>119.1</v>
      </c>
      <c r="AB100">
        <v>121.9</v>
      </c>
      <c r="AC100">
        <v>120</v>
      </c>
      <c r="AD100">
        <v>119.1</v>
      </c>
      <c r="AE100">
        <v>121.9</v>
      </c>
      <c r="AF100">
        <v>120</v>
      </c>
      <c r="AG100">
        <v>120.4</v>
      </c>
      <c r="AH100">
        <v>123.1</v>
      </c>
      <c r="AI100">
        <v>121.3</v>
      </c>
      <c r="AJ100">
        <v>121.9</v>
      </c>
      <c r="AK100">
        <v>124.2</v>
      </c>
      <c r="AL100">
        <v>122.7</v>
      </c>
      <c r="AM100" s="130">
        <f>AVERAGE(Table5[[#This Row],[Rural]:[Rural+Urban34]])</f>
        <v>121.36388888888888</v>
      </c>
      <c r="AO100" s="132" t="s">
        <v>11</v>
      </c>
      <c r="AP100" s="21">
        <f>Table5[[#This Row],[Rural]]</f>
        <v>119.1</v>
      </c>
      <c r="AQ100" s="21">
        <f>Table5[[#This Row],[Rural+Urban34]]</f>
        <v>122.7</v>
      </c>
      <c r="AR100" s="21">
        <f t="shared" si="21"/>
        <v>3.6000000000000085</v>
      </c>
      <c r="AS100" s="131">
        <f t="shared" si="22"/>
        <v>3.0226700251889241E-2</v>
      </c>
    </row>
    <row r="101" spans="1:45" x14ac:dyDescent="0.25">
      <c r="A101" s="56" t="s">
        <v>270</v>
      </c>
      <c r="B101" t="s">
        <v>12</v>
      </c>
      <c r="C101">
        <v>188.9</v>
      </c>
      <c r="D101">
        <v>183.5</v>
      </c>
      <c r="E101">
        <v>187.1</v>
      </c>
      <c r="F101">
        <v>191.8</v>
      </c>
      <c r="G101">
        <v>186.3</v>
      </c>
      <c r="H101">
        <v>190</v>
      </c>
      <c r="I101">
        <v>195.6</v>
      </c>
      <c r="J101">
        <v>189.7</v>
      </c>
      <c r="K101">
        <v>193.6</v>
      </c>
      <c r="L101">
        <v>199.1</v>
      </c>
      <c r="M101">
        <v>193.6</v>
      </c>
      <c r="N101">
        <v>197.3</v>
      </c>
      <c r="O101">
        <v>201.6</v>
      </c>
      <c r="P101">
        <v>196.4</v>
      </c>
      <c r="Q101">
        <v>199.9</v>
      </c>
      <c r="R101">
        <v>204.8</v>
      </c>
      <c r="S101">
        <v>198.8</v>
      </c>
      <c r="T101">
        <v>202.8</v>
      </c>
      <c r="U101">
        <v>207.5</v>
      </c>
      <c r="V101">
        <v>200.5</v>
      </c>
      <c r="W101">
        <v>205.2</v>
      </c>
      <c r="X101">
        <v>210.5</v>
      </c>
      <c r="Y101">
        <v>204.3</v>
      </c>
      <c r="Z101">
        <v>208.4</v>
      </c>
      <c r="AA101">
        <v>212.1</v>
      </c>
      <c r="AB101">
        <v>204.8</v>
      </c>
      <c r="AC101">
        <v>209.7</v>
      </c>
      <c r="AD101">
        <v>212.1</v>
      </c>
      <c r="AE101">
        <v>204.8</v>
      </c>
      <c r="AF101">
        <v>209.7</v>
      </c>
      <c r="AG101">
        <v>215.5</v>
      </c>
      <c r="AH101">
        <v>207.8</v>
      </c>
      <c r="AI101">
        <v>212.9</v>
      </c>
      <c r="AJ101">
        <v>221</v>
      </c>
      <c r="AK101">
        <v>211.9</v>
      </c>
      <c r="AL101">
        <v>218</v>
      </c>
      <c r="AM101" s="130">
        <f>AVERAGE(Table5[[#This Row],[Rural]:[Rural+Urban34]])</f>
        <v>202.1527777777778</v>
      </c>
      <c r="AO101" s="132" t="s">
        <v>12</v>
      </c>
      <c r="AP101" s="21">
        <f>Table5[[#This Row],[Rural]]</f>
        <v>188.9</v>
      </c>
      <c r="AQ101" s="21">
        <f>Table5[[#This Row],[Rural+Urban34]]</f>
        <v>218</v>
      </c>
      <c r="AR101" s="21">
        <f t="shared" si="21"/>
        <v>29.099999999999994</v>
      </c>
      <c r="AS101" s="131">
        <f t="shared" si="22"/>
        <v>0.15404976177871887</v>
      </c>
    </row>
    <row r="102" spans="1:45" x14ac:dyDescent="0.25">
      <c r="A102" s="29" t="s">
        <v>106</v>
      </c>
      <c r="B102" t="s">
        <v>13</v>
      </c>
      <c r="C102">
        <v>174.2</v>
      </c>
      <c r="D102">
        <v>159.1</v>
      </c>
      <c r="E102">
        <v>167.9</v>
      </c>
      <c r="F102">
        <v>174.5</v>
      </c>
      <c r="G102">
        <v>159.80000000000001</v>
      </c>
      <c r="H102">
        <v>168.4</v>
      </c>
      <c r="I102">
        <v>174.8</v>
      </c>
      <c r="J102">
        <v>160.5</v>
      </c>
      <c r="K102">
        <v>168.8</v>
      </c>
      <c r="L102">
        <v>175.4</v>
      </c>
      <c r="M102">
        <v>161.1</v>
      </c>
      <c r="N102">
        <v>169.4</v>
      </c>
      <c r="O102">
        <v>175.8</v>
      </c>
      <c r="P102">
        <v>161.6</v>
      </c>
      <c r="Q102">
        <v>169.9</v>
      </c>
      <c r="R102">
        <v>176.4</v>
      </c>
      <c r="S102">
        <v>162.1</v>
      </c>
      <c r="T102">
        <v>170.4</v>
      </c>
      <c r="U102">
        <v>176.8</v>
      </c>
      <c r="V102">
        <v>162.80000000000001</v>
      </c>
      <c r="W102">
        <v>171</v>
      </c>
      <c r="X102">
        <v>176.9</v>
      </c>
      <c r="Y102">
        <v>163.69999999999999</v>
      </c>
      <c r="Z102">
        <v>171.4</v>
      </c>
      <c r="AA102">
        <v>177.6</v>
      </c>
      <c r="AB102">
        <v>164.9</v>
      </c>
      <c r="AC102">
        <v>172.3</v>
      </c>
      <c r="AD102">
        <v>177.6</v>
      </c>
      <c r="AE102">
        <v>164.9</v>
      </c>
      <c r="AF102">
        <v>172.3</v>
      </c>
      <c r="AG102">
        <v>178.2</v>
      </c>
      <c r="AH102">
        <v>165.5</v>
      </c>
      <c r="AI102">
        <v>172.9</v>
      </c>
      <c r="AJ102">
        <v>178.7</v>
      </c>
      <c r="AK102">
        <v>165.9</v>
      </c>
      <c r="AL102">
        <v>173.4</v>
      </c>
      <c r="AM102" s="130">
        <f>AVERAGE(Table5[[#This Row],[Rural]:[Rural+Urban34]])</f>
        <v>169.91388888888889</v>
      </c>
      <c r="AO102" s="132" t="s">
        <v>13</v>
      </c>
      <c r="AP102" s="21">
        <f>Table5[[#This Row],[Rural]]</f>
        <v>174.2</v>
      </c>
      <c r="AQ102" s="21">
        <f>Table5[[#This Row],[Rural+Urban34]]</f>
        <v>173.4</v>
      </c>
      <c r="AR102" s="21">
        <f t="shared" si="21"/>
        <v>-0.79999999999998295</v>
      </c>
      <c r="AS102" s="131">
        <f t="shared" si="22"/>
        <v>-4.5924225028701662E-3</v>
      </c>
    </row>
    <row r="103" spans="1:45" x14ac:dyDescent="0.25">
      <c r="A103" s="29" t="s">
        <v>106</v>
      </c>
      <c r="B103" t="s">
        <v>14</v>
      </c>
      <c r="C103">
        <v>181.9</v>
      </c>
      <c r="D103">
        <v>186.3</v>
      </c>
      <c r="E103">
        <v>183.9</v>
      </c>
      <c r="F103">
        <v>183.1</v>
      </c>
      <c r="G103">
        <v>187.7</v>
      </c>
      <c r="H103">
        <v>185.2</v>
      </c>
      <c r="I103">
        <v>184</v>
      </c>
      <c r="J103">
        <v>188.9</v>
      </c>
      <c r="K103">
        <v>186.3</v>
      </c>
      <c r="L103">
        <v>184.8</v>
      </c>
      <c r="M103">
        <v>190.4</v>
      </c>
      <c r="N103">
        <v>187.4</v>
      </c>
      <c r="O103">
        <v>185.6</v>
      </c>
      <c r="P103">
        <v>191.5</v>
      </c>
      <c r="Q103">
        <v>188.3</v>
      </c>
      <c r="R103">
        <v>186.9</v>
      </c>
      <c r="S103">
        <v>192.4</v>
      </c>
      <c r="T103">
        <v>189.5</v>
      </c>
      <c r="U103">
        <v>187.7</v>
      </c>
      <c r="V103">
        <v>193.3</v>
      </c>
      <c r="W103">
        <v>190.3</v>
      </c>
      <c r="X103">
        <v>188.5</v>
      </c>
      <c r="Y103">
        <v>194.3</v>
      </c>
      <c r="Z103">
        <v>191.2</v>
      </c>
      <c r="AA103">
        <v>189.9</v>
      </c>
      <c r="AB103">
        <v>196.6</v>
      </c>
      <c r="AC103">
        <v>193</v>
      </c>
      <c r="AD103">
        <v>189.9</v>
      </c>
      <c r="AE103">
        <v>196.6</v>
      </c>
      <c r="AF103">
        <v>193</v>
      </c>
      <c r="AG103">
        <v>190.5</v>
      </c>
      <c r="AH103">
        <v>197</v>
      </c>
      <c r="AI103">
        <v>193.5</v>
      </c>
      <c r="AJ103">
        <v>191.1</v>
      </c>
      <c r="AK103">
        <v>197.7</v>
      </c>
      <c r="AL103">
        <v>194.2</v>
      </c>
      <c r="AM103" s="130">
        <f>AVERAGE(Table5[[#This Row],[Rural]:[Rural+Urban34]])</f>
        <v>189.78888888888889</v>
      </c>
      <c r="AO103" s="132" t="s">
        <v>14</v>
      </c>
      <c r="AP103" s="21">
        <f>Table5[[#This Row],[Rural]]</f>
        <v>181.9</v>
      </c>
      <c r="AQ103" s="21">
        <f>Table5[[#This Row],[Rural+Urban34]]</f>
        <v>194.2</v>
      </c>
      <c r="AR103" s="21">
        <f t="shared" si="21"/>
        <v>12.299999999999983</v>
      </c>
      <c r="AS103" s="131">
        <f t="shared" si="22"/>
        <v>6.7619571192963066E-2</v>
      </c>
    </row>
    <row r="104" spans="1:45" x14ac:dyDescent="0.25">
      <c r="A104" s="29" t="s">
        <v>106</v>
      </c>
      <c r="B104" t="s">
        <v>15</v>
      </c>
      <c r="C104">
        <v>172.4</v>
      </c>
      <c r="D104">
        <v>179.3</v>
      </c>
      <c r="E104">
        <v>174.9</v>
      </c>
      <c r="F104">
        <v>172.5</v>
      </c>
      <c r="G104">
        <v>179.4</v>
      </c>
      <c r="H104">
        <v>175</v>
      </c>
      <c r="I104">
        <v>173.9</v>
      </c>
      <c r="J104">
        <v>180.4</v>
      </c>
      <c r="K104">
        <v>176.3</v>
      </c>
      <c r="L104">
        <v>175.5</v>
      </c>
      <c r="M104">
        <v>181.8</v>
      </c>
      <c r="N104">
        <v>177.8</v>
      </c>
      <c r="O104">
        <v>177.4</v>
      </c>
      <c r="P104">
        <v>183.3</v>
      </c>
      <c r="Q104">
        <v>179.6</v>
      </c>
      <c r="R104">
        <v>176.6</v>
      </c>
      <c r="S104">
        <v>181.3</v>
      </c>
      <c r="T104">
        <v>178.3</v>
      </c>
      <c r="U104">
        <v>174.4</v>
      </c>
      <c r="V104">
        <v>178.6</v>
      </c>
      <c r="W104">
        <v>175.9</v>
      </c>
      <c r="X104">
        <v>175</v>
      </c>
      <c r="Y104">
        <v>179.5</v>
      </c>
      <c r="Z104">
        <v>176.7</v>
      </c>
      <c r="AA104">
        <v>174.8</v>
      </c>
      <c r="AB104">
        <v>180.7</v>
      </c>
      <c r="AC104">
        <v>177</v>
      </c>
      <c r="AD104">
        <v>174.8</v>
      </c>
      <c r="AE104">
        <v>180.8</v>
      </c>
      <c r="AF104">
        <v>177</v>
      </c>
      <c r="AG104">
        <v>175.5</v>
      </c>
      <c r="AH104">
        <v>182.1</v>
      </c>
      <c r="AI104">
        <v>177.9</v>
      </c>
      <c r="AJ104">
        <v>176.8</v>
      </c>
      <c r="AK104">
        <v>183.1</v>
      </c>
      <c r="AL104">
        <v>179.1</v>
      </c>
      <c r="AM104" s="130">
        <f>AVERAGE(Table5[[#This Row],[Rural]:[Rural+Urban34]])</f>
        <v>177.65000000000006</v>
      </c>
      <c r="AO104" s="132" t="s">
        <v>15</v>
      </c>
      <c r="AP104" s="21">
        <f>Table5[[#This Row],[Rural]]</f>
        <v>172.4</v>
      </c>
      <c r="AQ104" s="21">
        <f>Table5[[#This Row],[Rural+Urban34]]</f>
        <v>179.1</v>
      </c>
      <c r="AR104" s="21">
        <f t="shared" si="21"/>
        <v>6.6999999999999886</v>
      </c>
      <c r="AS104" s="131">
        <f t="shared" si="22"/>
        <v>3.886310904872383E-2</v>
      </c>
    </row>
    <row r="105" spans="1:45" x14ac:dyDescent="0.25">
      <c r="A105" s="29" t="s">
        <v>106</v>
      </c>
      <c r="B105" t="s">
        <v>16</v>
      </c>
      <c r="C105">
        <v>192.9</v>
      </c>
      <c r="D105">
        <v>198.3</v>
      </c>
      <c r="E105">
        <v>194.3</v>
      </c>
      <c r="F105">
        <v>193.2</v>
      </c>
      <c r="G105">
        <v>198.6</v>
      </c>
      <c r="H105">
        <v>194.6</v>
      </c>
      <c r="I105">
        <v>193.7</v>
      </c>
      <c r="J105">
        <v>198.7</v>
      </c>
      <c r="K105">
        <v>195</v>
      </c>
      <c r="L105">
        <v>194.5</v>
      </c>
      <c r="M105">
        <v>199.7</v>
      </c>
      <c r="N105">
        <v>195.9</v>
      </c>
      <c r="O105">
        <v>194.9</v>
      </c>
      <c r="P105">
        <v>200.1</v>
      </c>
      <c r="Q105">
        <v>196.3</v>
      </c>
      <c r="R105">
        <v>195.5</v>
      </c>
      <c r="S105">
        <v>200.6</v>
      </c>
      <c r="T105">
        <v>196.9</v>
      </c>
      <c r="U105">
        <v>195.9</v>
      </c>
      <c r="V105">
        <v>201.1</v>
      </c>
      <c r="W105">
        <v>197.3</v>
      </c>
      <c r="X105">
        <v>196.9</v>
      </c>
      <c r="Y105">
        <v>201.6</v>
      </c>
      <c r="Z105">
        <v>198.2</v>
      </c>
      <c r="AA105">
        <v>198.3</v>
      </c>
      <c r="AB105">
        <v>202.7</v>
      </c>
      <c r="AC105">
        <v>199.5</v>
      </c>
      <c r="AD105">
        <v>198.4</v>
      </c>
      <c r="AE105">
        <v>202.7</v>
      </c>
      <c r="AF105">
        <v>199.5</v>
      </c>
      <c r="AG105">
        <v>199.5</v>
      </c>
      <c r="AH105">
        <v>203.5</v>
      </c>
      <c r="AI105">
        <v>200.6</v>
      </c>
      <c r="AJ105">
        <v>199.9</v>
      </c>
      <c r="AK105">
        <v>204.2</v>
      </c>
      <c r="AL105">
        <v>201</v>
      </c>
      <c r="AM105" s="130">
        <f>AVERAGE(Table5[[#This Row],[Rural]:[Rural+Urban34]])</f>
        <v>198.18055555555554</v>
      </c>
      <c r="AO105" s="132" t="s">
        <v>16</v>
      </c>
      <c r="AP105" s="21">
        <f>Table5[[#This Row],[Rural]]</f>
        <v>192.9</v>
      </c>
      <c r="AQ105" s="21">
        <f>Table5[[#This Row],[Rural+Urban34]]</f>
        <v>201</v>
      </c>
      <c r="AR105" s="21">
        <f t="shared" si="21"/>
        <v>8.0999999999999943</v>
      </c>
      <c r="AS105" s="131">
        <f t="shared" si="22"/>
        <v>4.1990668740279909E-2</v>
      </c>
    </row>
    <row r="109" spans="1:45" x14ac:dyDescent="0.25">
      <c r="AO109" s="244" t="s">
        <v>211</v>
      </c>
      <c r="AP109" s="245"/>
      <c r="AQ109" s="245"/>
      <c r="AR109" s="246"/>
    </row>
    <row r="110" spans="1:45" x14ac:dyDescent="0.25">
      <c r="AO110" s="69" t="s">
        <v>212</v>
      </c>
      <c r="AP110" s="21" t="s">
        <v>188</v>
      </c>
      <c r="AQ110" s="21" t="s">
        <v>183</v>
      </c>
      <c r="AR110" s="70" t="s">
        <v>180</v>
      </c>
    </row>
    <row r="111" spans="1:45" x14ac:dyDescent="0.25">
      <c r="AO111" s="137" t="s">
        <v>213</v>
      </c>
      <c r="AP111" s="21" t="s">
        <v>12</v>
      </c>
      <c r="AQ111" s="21">
        <v>29.099999999999994</v>
      </c>
      <c r="AR111" s="138">
        <v>0.15404976177871887</v>
      </c>
    </row>
    <row r="112" spans="1:45" x14ac:dyDescent="0.25">
      <c r="AO112" s="139" t="s">
        <v>214</v>
      </c>
      <c r="AP112" s="72" t="s">
        <v>7</v>
      </c>
      <c r="AQ112" s="72">
        <v>-38.099999999999994</v>
      </c>
      <c r="AR112" s="140">
        <v>-0.18308505526189331</v>
      </c>
    </row>
  </sheetData>
  <mergeCells count="15">
    <mergeCell ref="AO109:AR109"/>
    <mergeCell ref="C4:N4"/>
    <mergeCell ref="R10:X10"/>
    <mergeCell ref="R11:X11"/>
    <mergeCell ref="AO89:AS89"/>
    <mergeCell ref="AO90:AS90"/>
    <mergeCell ref="C59:N59"/>
    <mergeCell ref="R64:X64"/>
    <mergeCell ref="R65:X65"/>
    <mergeCell ref="R80:X80"/>
    <mergeCell ref="R26:X26"/>
    <mergeCell ref="C32:N32"/>
    <mergeCell ref="R37:X37"/>
    <mergeCell ref="R38:X38"/>
    <mergeCell ref="R53:X53"/>
  </mergeCells>
  <phoneticPr fontId="30" type="noConversion"/>
  <conditionalFormatting sqref="T12:T24 V12:V24 X12:X24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{DB6ABFB1-85BE-415E-9682-44206935023A}</x14:id>
        </ext>
      </extLst>
    </cfRule>
  </conditionalFormatting>
  <conditionalFormatting sqref="T40:T50 V40:V50 X40:X5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{46263F3B-F3AD-4FD8-BE28-A90BF5AA5323}</x14:id>
        </ext>
      </extLst>
    </cfRule>
  </conditionalFormatting>
  <conditionalFormatting sqref="T39 V39 X3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{06479019-3AB0-4450-992E-AE7222C33401}</x14:id>
        </ext>
      </extLst>
    </cfRule>
  </conditionalFormatting>
  <conditionalFormatting sqref="T67:T77 V67:V77 X67:X77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{225D9561-73A6-42FF-B674-64E2D5CA9B32}</x14:id>
        </ext>
      </extLst>
    </cfRule>
  </conditionalFormatting>
  <conditionalFormatting sqref="T66 V66 X6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{7E63F673-14A3-4E02-BDF1-D7C816F84FD8}</x14:id>
        </ext>
      </extLst>
    </cfRule>
  </conditionalFormatting>
  <conditionalFormatting sqref="AS92:AS10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{F652B056-5FC1-4ED9-89A0-5B1056915E67}</x14:id>
        </ext>
      </extLst>
    </cfRule>
  </conditionalFormatting>
  <conditionalFormatting sqref="T82:T8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{D1EFF577-208B-487D-8699-F0A9D6B72266}</x14:id>
        </ext>
      </extLst>
    </cfRule>
  </conditionalFormatting>
  <conditionalFormatting sqref="V82:V83 X82:X8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{0479B694-2275-4C36-AB29-87DAFD6E13D7}</x14:id>
        </ext>
      </extLst>
    </cfRule>
  </conditionalFormatting>
  <conditionalFormatting sqref="T55:T56 V55:V56 X55:X5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{7936A8D9-36AA-47DE-BC0B-61E55F550FD3}</x14:id>
        </ext>
      </extLst>
    </cfRule>
  </conditionalFormatting>
  <conditionalFormatting sqref="T28:T29 V28:V29 X28:X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{E1133FE4-981D-4B1C-B71C-B90EFF6D0316}</x14:id>
        </ext>
      </extLst>
    </cfRule>
  </conditionalFormatting>
  <pageMargins left="0.7" right="0.7" top="0.75" bottom="0.75" header="0.3" footer="0.3"/>
  <pageSetup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6ABFB1-85BE-415E-9682-4420693502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T12:T24 V12:V24 X12:X24</xm:sqref>
        </x14:conditionalFormatting>
        <x14:conditionalFormatting xmlns:xm="http://schemas.microsoft.com/office/excel/2006/main">
          <x14:cfRule type="dataBar" id="{46263F3B-F3AD-4FD8-BE28-A90BF5AA53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T40:T50 V40:V50 X40:X50</xm:sqref>
        </x14:conditionalFormatting>
        <x14:conditionalFormatting xmlns:xm="http://schemas.microsoft.com/office/excel/2006/main">
          <x14:cfRule type="dataBar" id="{06479019-3AB0-4450-992E-AE7222C334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T39 V39 X39</xm:sqref>
        </x14:conditionalFormatting>
        <x14:conditionalFormatting xmlns:xm="http://schemas.microsoft.com/office/excel/2006/main">
          <x14:cfRule type="dataBar" id="{225D9561-73A6-42FF-B674-64E2D5CA9B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T67:T77 V67:V77 X67:X77</xm:sqref>
        </x14:conditionalFormatting>
        <x14:conditionalFormatting xmlns:xm="http://schemas.microsoft.com/office/excel/2006/main">
          <x14:cfRule type="dataBar" id="{7E63F673-14A3-4E02-BDF1-D7C816F84F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T66 V66 X66</xm:sqref>
        </x14:conditionalFormatting>
        <x14:conditionalFormatting xmlns:xm="http://schemas.microsoft.com/office/excel/2006/main">
          <x14:cfRule type="dataBar" id="{F652B056-5FC1-4ED9-89A0-5B105691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AS92:AS105</xm:sqref>
        </x14:conditionalFormatting>
        <x14:conditionalFormatting xmlns:xm="http://schemas.microsoft.com/office/excel/2006/main">
          <x14:cfRule type="dataBar" id="{D1EFF577-208B-487D-8699-F0A9D6B72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T82:T83</xm:sqref>
        </x14:conditionalFormatting>
        <x14:conditionalFormatting xmlns:xm="http://schemas.microsoft.com/office/excel/2006/main">
          <x14:cfRule type="dataBar" id="{0479B694-2275-4C36-AB29-87DAFD6E13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V82:V83 X82:X83</xm:sqref>
        </x14:conditionalFormatting>
        <x14:conditionalFormatting xmlns:xm="http://schemas.microsoft.com/office/excel/2006/main">
          <x14:cfRule type="dataBar" id="{7936A8D9-36AA-47DE-BC0B-61E55F550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T55:T56 V55:V56 X55:X56</xm:sqref>
        </x14:conditionalFormatting>
        <x14:conditionalFormatting xmlns:xm="http://schemas.microsoft.com/office/excel/2006/main">
          <x14:cfRule type="dataBar" id="{E1133FE4-981D-4B1C-B71C-B90EFF6D0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T28:T29 V28:V29 X28:X29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BAA3-61FE-4FA5-BC7B-1FD4DBDB8520}">
  <dimension ref="A2:CM76"/>
  <sheetViews>
    <sheetView topLeftCell="CG38" workbookViewId="0">
      <selection activeCell="CN38" sqref="CN38"/>
    </sheetView>
  </sheetViews>
  <sheetFormatPr defaultRowHeight="15" x14ac:dyDescent="0.25"/>
  <cols>
    <col min="1" max="1" width="14" bestFit="1" customWidth="1"/>
    <col min="2" max="2" width="8.7109375" customWidth="1"/>
    <col min="3" max="3" width="21" customWidth="1"/>
    <col min="4" max="4" width="15.140625" customWidth="1"/>
    <col min="5" max="5" width="20.5703125" customWidth="1"/>
    <col min="6" max="6" width="20.140625" customWidth="1"/>
    <col min="7" max="7" width="23" customWidth="1"/>
    <col min="8" max="8" width="14" customWidth="1"/>
    <col min="9" max="9" width="14.140625" customWidth="1"/>
    <col min="10" max="10" width="17.28515625" customWidth="1"/>
    <col min="11" max="11" width="20.7109375" customWidth="1"/>
    <col min="12" max="12" width="24.7109375" customWidth="1"/>
    <col min="13" max="13" width="15.7109375" customWidth="1"/>
    <col min="14" max="14" width="25" customWidth="1"/>
    <col min="15" max="15" width="34.7109375" customWidth="1"/>
    <col min="16" max="16" width="20.85546875" customWidth="1"/>
    <col min="17" max="17" width="28.140625" customWidth="1"/>
    <col min="18" max="18" width="15.28515625" customWidth="1"/>
    <col min="19" max="19" width="11.5703125" customWidth="1"/>
    <col min="20" max="20" width="22.85546875" customWidth="1"/>
    <col min="21" max="21" width="10.5703125" bestFit="1" customWidth="1"/>
    <col min="22" max="22" width="15.140625" customWidth="1"/>
    <col min="23" max="23" width="29.42578125" customWidth="1"/>
    <col min="24" max="24" width="29.7109375" customWidth="1"/>
    <col min="25" max="26" width="20.28515625" bestFit="1" customWidth="1"/>
    <col min="27" max="27" width="27.42578125" customWidth="1"/>
    <col min="28" max="28" width="25.28515625" customWidth="1"/>
    <col min="29" max="29" width="15.85546875" customWidth="1"/>
    <col min="31" max="31" width="20" bestFit="1" customWidth="1"/>
    <col min="32" max="32" width="11" customWidth="1"/>
    <col min="33" max="33" width="7" customWidth="1"/>
    <col min="34" max="34" width="20" bestFit="1" customWidth="1"/>
    <col min="35" max="35" width="33.28515625" bestFit="1" customWidth="1"/>
    <col min="36" max="36" width="21" bestFit="1" customWidth="1"/>
    <col min="37" max="37" width="19.7109375" bestFit="1" customWidth="1"/>
    <col min="38" max="38" width="21.5703125" customWidth="1"/>
    <col min="39" max="39" width="16.140625" customWidth="1"/>
    <col min="40" max="40" width="8.5703125" customWidth="1"/>
    <col min="41" max="41" width="14" customWidth="1"/>
    <col min="42" max="42" width="20.5703125" customWidth="1"/>
    <col min="43" max="43" width="26.28515625" customWidth="1"/>
    <col min="44" max="44" width="21" customWidth="1"/>
    <col min="45" max="45" width="25.140625" customWidth="1"/>
    <col min="46" max="46" width="35.7109375" bestFit="1" customWidth="1"/>
    <col min="47" max="47" width="21.42578125" bestFit="1" customWidth="1"/>
    <col min="48" max="48" width="29" bestFit="1" customWidth="1"/>
    <col min="49" max="49" width="17" customWidth="1"/>
    <col min="50" max="50" width="11.85546875" bestFit="1" customWidth="1"/>
    <col min="51" max="51" width="23.42578125" bestFit="1" customWidth="1"/>
    <col min="52" max="52" width="10.5703125" bestFit="1" customWidth="1"/>
    <col min="53" max="53" width="15.5703125" bestFit="1" customWidth="1"/>
    <col min="54" max="54" width="30.28515625" bestFit="1" customWidth="1"/>
    <col min="55" max="55" width="30.5703125" bestFit="1" customWidth="1"/>
    <col min="56" max="57" width="20.140625" bestFit="1" customWidth="1"/>
    <col min="58" max="58" width="28.28515625" bestFit="1" customWidth="1"/>
    <col min="59" max="59" width="26" bestFit="1" customWidth="1"/>
    <col min="60" max="60" width="16.42578125" bestFit="1" customWidth="1"/>
    <col min="63" max="63" width="15" customWidth="1"/>
    <col min="65" max="65" width="20" bestFit="1" customWidth="1"/>
    <col min="66" max="66" width="33.28515625" bestFit="1" customWidth="1"/>
    <col min="67" max="67" width="21" bestFit="1" customWidth="1"/>
    <col min="68" max="68" width="19.7109375" bestFit="1" customWidth="1"/>
    <col min="69" max="69" width="23.42578125" bestFit="1" customWidth="1"/>
    <col min="70" max="70" width="15.140625" bestFit="1" customWidth="1"/>
    <col min="71" max="71" width="9" customWidth="1"/>
    <col min="72" max="72" width="13.28515625" bestFit="1" customWidth="1"/>
    <col min="73" max="73" width="21.140625" bestFit="1" customWidth="1"/>
    <col min="74" max="74" width="25.28515625" bestFit="1" customWidth="1"/>
    <col min="75" max="75" width="21.7109375" customWidth="1"/>
    <col min="76" max="76" width="25.5703125" bestFit="1" customWidth="1"/>
    <col min="77" max="77" width="35.5703125" bestFit="1" customWidth="1"/>
    <col min="78" max="78" width="21.28515625" bestFit="1" customWidth="1"/>
    <col min="79" max="79" width="28.85546875" bestFit="1" customWidth="1"/>
    <col min="80" max="80" width="17.28515625" customWidth="1"/>
    <col min="81" max="81" width="11.7109375" bestFit="1" customWidth="1"/>
    <col min="82" max="82" width="23.28515625" bestFit="1" customWidth="1"/>
    <col min="83" max="83" width="10.28515625" customWidth="1"/>
    <col min="84" max="84" width="15.42578125" bestFit="1" customWidth="1"/>
    <col min="85" max="85" width="30.140625" bestFit="1" customWidth="1"/>
    <col min="86" max="86" width="30.42578125" bestFit="1" customWidth="1"/>
    <col min="87" max="88" width="20" bestFit="1" customWidth="1"/>
    <col min="89" max="89" width="28.140625" bestFit="1" customWidth="1"/>
    <col min="90" max="90" width="25.85546875" bestFit="1" customWidth="1"/>
    <col min="91" max="91" width="16.28515625" bestFit="1" customWidth="1"/>
  </cols>
  <sheetData>
    <row r="2" spans="1:29" ht="33.75" customHeight="1" x14ac:dyDescent="0.3">
      <c r="A2" s="148" t="s">
        <v>269</v>
      </c>
      <c r="B2" s="261" t="s">
        <v>268</v>
      </c>
      <c r="C2" s="261"/>
      <c r="D2" s="261"/>
      <c r="E2" s="261"/>
      <c r="F2" s="261"/>
      <c r="G2" s="261"/>
    </row>
    <row r="4" spans="1:29" x14ac:dyDescent="0.25">
      <c r="C4" s="141" t="s">
        <v>101</v>
      </c>
      <c r="D4" s="142" t="s">
        <v>100</v>
      </c>
      <c r="E4" s="142" t="s">
        <v>100</v>
      </c>
      <c r="F4" s="82" t="s">
        <v>270</v>
      </c>
      <c r="G4" s="82" t="s">
        <v>270</v>
      </c>
      <c r="H4" s="82" t="s">
        <v>270</v>
      </c>
      <c r="I4" s="82" t="s">
        <v>270</v>
      </c>
      <c r="J4" s="82" t="s">
        <v>270</v>
      </c>
      <c r="K4" s="82" t="s">
        <v>270</v>
      </c>
      <c r="L4" s="82" t="s">
        <v>270</v>
      </c>
      <c r="M4" s="82" t="s">
        <v>270</v>
      </c>
      <c r="N4" s="143" t="s">
        <v>106</v>
      </c>
      <c r="O4" s="143" t="s">
        <v>106</v>
      </c>
      <c r="P4" s="143" t="s">
        <v>106</v>
      </c>
      <c r="Q4" s="143" t="s">
        <v>106</v>
      </c>
      <c r="R4" s="144" t="s">
        <v>97</v>
      </c>
      <c r="S4" s="144" t="s">
        <v>97</v>
      </c>
      <c r="T4" s="144" t="s">
        <v>97</v>
      </c>
      <c r="U4" s="145" t="s">
        <v>98</v>
      </c>
      <c r="V4" s="145" t="s">
        <v>98</v>
      </c>
      <c r="W4" s="145" t="s">
        <v>98</v>
      </c>
      <c r="X4" s="145" t="s">
        <v>98</v>
      </c>
      <c r="Y4" s="146" t="s">
        <v>99</v>
      </c>
      <c r="Z4" s="146" t="s">
        <v>99</v>
      </c>
      <c r="AA4" s="147" t="s">
        <v>107</v>
      </c>
      <c r="AB4" s="147" t="s">
        <v>107</v>
      </c>
      <c r="AC4" s="147" t="s">
        <v>107</v>
      </c>
    </row>
    <row r="5" spans="1:29" x14ac:dyDescent="0.25">
      <c r="A5" t="s">
        <v>0</v>
      </c>
      <c r="B5" t="s">
        <v>1</v>
      </c>
      <c r="C5" t="s">
        <v>2</v>
      </c>
      <c r="D5" t="s">
        <v>4</v>
      </c>
      <c r="E5" t="s">
        <v>5</v>
      </c>
      <c r="F5" t="s">
        <v>6</v>
      </c>
      <c r="G5" t="s">
        <v>3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24</v>
      </c>
      <c r="X5" t="s">
        <v>22</v>
      </c>
      <c r="Y5" t="s">
        <v>23</v>
      </c>
      <c r="Z5" t="s">
        <v>26</v>
      </c>
      <c r="AA5" t="s">
        <v>25</v>
      </c>
      <c r="AB5" t="s">
        <v>27</v>
      </c>
      <c r="AC5" t="s">
        <v>28</v>
      </c>
    </row>
    <row r="6" spans="1:29" hidden="1" x14ac:dyDescent="0.25">
      <c r="A6" t="s">
        <v>30</v>
      </c>
      <c r="B6">
        <v>2020</v>
      </c>
      <c r="C6" t="s">
        <v>31</v>
      </c>
      <c r="D6">
        <v>167.3</v>
      </c>
      <c r="E6">
        <v>153.5</v>
      </c>
      <c r="F6">
        <v>150.5</v>
      </c>
      <c r="G6">
        <v>143.69999999999999</v>
      </c>
      <c r="H6">
        <v>132</v>
      </c>
      <c r="I6">
        <v>142.19999999999999</v>
      </c>
      <c r="J6">
        <v>191.5</v>
      </c>
      <c r="K6">
        <v>141.1</v>
      </c>
      <c r="L6">
        <v>113.8</v>
      </c>
      <c r="M6">
        <v>151.6</v>
      </c>
      <c r="N6">
        <v>139.69999999999999</v>
      </c>
      <c r="O6">
        <v>158.69999999999999</v>
      </c>
      <c r="P6">
        <v>153</v>
      </c>
      <c r="Q6">
        <v>168.6</v>
      </c>
      <c r="R6">
        <v>152.80000000000001</v>
      </c>
      <c r="S6">
        <v>147.4</v>
      </c>
      <c r="T6">
        <v>152.1</v>
      </c>
      <c r="U6" t="s">
        <v>32</v>
      </c>
      <c r="V6">
        <v>150.4</v>
      </c>
      <c r="W6">
        <v>136.30000000000001</v>
      </c>
      <c r="X6">
        <v>151.69999999999999</v>
      </c>
      <c r="Y6">
        <v>155.69999999999999</v>
      </c>
      <c r="Z6">
        <v>161.69999999999999</v>
      </c>
      <c r="AA6">
        <v>150.1</v>
      </c>
      <c r="AB6">
        <v>142.5</v>
      </c>
      <c r="AC6">
        <v>148.1</v>
      </c>
    </row>
    <row r="7" spans="1:29" hidden="1" x14ac:dyDescent="0.25">
      <c r="A7" t="s">
        <v>33</v>
      </c>
      <c r="B7">
        <v>2020</v>
      </c>
      <c r="C7" t="s">
        <v>31</v>
      </c>
      <c r="D7">
        <v>167.6</v>
      </c>
      <c r="E7">
        <v>157</v>
      </c>
      <c r="F7">
        <v>149.30000000000001</v>
      </c>
      <c r="G7">
        <v>145.6</v>
      </c>
      <c r="H7">
        <v>126.3</v>
      </c>
      <c r="I7">
        <v>144.4</v>
      </c>
      <c r="J7">
        <v>207.8</v>
      </c>
      <c r="K7">
        <v>139.1</v>
      </c>
      <c r="L7">
        <v>114.8</v>
      </c>
      <c r="M7">
        <v>149.5</v>
      </c>
      <c r="N7">
        <v>131.1</v>
      </c>
      <c r="O7">
        <v>158.5</v>
      </c>
      <c r="P7">
        <v>154.4</v>
      </c>
      <c r="Q7">
        <v>170.8</v>
      </c>
      <c r="R7">
        <v>147</v>
      </c>
      <c r="S7">
        <v>133.19999999999999</v>
      </c>
      <c r="T7">
        <v>144.9</v>
      </c>
      <c r="U7">
        <v>153.9</v>
      </c>
      <c r="V7">
        <v>135.1</v>
      </c>
      <c r="W7">
        <v>126.1</v>
      </c>
      <c r="X7">
        <v>140.1</v>
      </c>
      <c r="Y7">
        <v>143.80000000000001</v>
      </c>
      <c r="Z7">
        <v>152.1</v>
      </c>
      <c r="AA7">
        <v>137.19999999999999</v>
      </c>
      <c r="AB7">
        <v>142.1</v>
      </c>
      <c r="AC7">
        <v>138.4</v>
      </c>
    </row>
    <row r="8" spans="1:29" x14ac:dyDescent="0.25">
      <c r="A8" t="s">
        <v>34</v>
      </c>
      <c r="B8">
        <v>2020</v>
      </c>
      <c r="C8" t="s">
        <v>31</v>
      </c>
      <c r="D8">
        <v>167.4</v>
      </c>
      <c r="E8">
        <v>154.9</v>
      </c>
      <c r="F8">
        <v>150.1</v>
      </c>
      <c r="G8">
        <v>144.30000000000001</v>
      </c>
      <c r="H8">
        <v>129.9</v>
      </c>
      <c r="I8">
        <v>143.19999999999999</v>
      </c>
      <c r="J8">
        <v>197</v>
      </c>
      <c r="K8">
        <v>140.4</v>
      </c>
      <c r="L8">
        <v>114.1</v>
      </c>
      <c r="M8">
        <v>150.9</v>
      </c>
      <c r="N8">
        <v>136.1</v>
      </c>
      <c r="O8">
        <v>158.6</v>
      </c>
      <c r="P8">
        <v>153.5</v>
      </c>
      <c r="Q8">
        <v>169.2</v>
      </c>
      <c r="R8">
        <v>150.5</v>
      </c>
      <c r="S8">
        <v>141.5</v>
      </c>
      <c r="T8">
        <v>149.19999999999999</v>
      </c>
      <c r="U8">
        <v>153.9</v>
      </c>
      <c r="V8">
        <v>144.6</v>
      </c>
      <c r="W8">
        <v>130.9</v>
      </c>
      <c r="X8">
        <v>146.19999999999999</v>
      </c>
      <c r="Y8">
        <v>151.19999999999999</v>
      </c>
      <c r="Z8">
        <v>156.1</v>
      </c>
      <c r="AA8">
        <v>142.80000000000001</v>
      </c>
      <c r="AB8">
        <v>142.30000000000001</v>
      </c>
      <c r="AC8">
        <v>143.4</v>
      </c>
    </row>
    <row r="9" spans="1:29" hidden="1" x14ac:dyDescent="0.25">
      <c r="A9" t="s">
        <v>226</v>
      </c>
      <c r="B9">
        <v>2020</v>
      </c>
      <c r="C9" t="s">
        <v>35</v>
      </c>
      <c r="D9">
        <v>167.5</v>
      </c>
      <c r="E9">
        <v>150.9</v>
      </c>
      <c r="F9">
        <v>150.9</v>
      </c>
      <c r="G9">
        <v>144.19999999999999</v>
      </c>
      <c r="H9">
        <v>133.69999999999999</v>
      </c>
      <c r="I9">
        <v>140.69999999999999</v>
      </c>
      <c r="J9">
        <v>165.1</v>
      </c>
      <c r="K9">
        <v>141.80000000000001</v>
      </c>
      <c r="L9">
        <v>113.1</v>
      </c>
      <c r="M9">
        <v>152.80000000000001</v>
      </c>
      <c r="N9">
        <v>140.1</v>
      </c>
      <c r="O9">
        <v>159.19999999999999</v>
      </c>
      <c r="P9">
        <v>149.80000000000001</v>
      </c>
      <c r="Q9">
        <v>169.4</v>
      </c>
      <c r="R9">
        <v>153</v>
      </c>
      <c r="S9">
        <v>147.5</v>
      </c>
      <c r="T9">
        <v>152.30000000000001</v>
      </c>
      <c r="U9" t="s">
        <v>32</v>
      </c>
      <c r="V9">
        <v>152.30000000000001</v>
      </c>
      <c r="W9">
        <v>136</v>
      </c>
      <c r="X9">
        <v>151.80000000000001</v>
      </c>
      <c r="Y9">
        <v>156.19999999999999</v>
      </c>
      <c r="Z9">
        <v>161.9</v>
      </c>
      <c r="AA9">
        <v>150.4</v>
      </c>
      <c r="AB9">
        <v>143.4</v>
      </c>
      <c r="AC9">
        <v>148.4</v>
      </c>
    </row>
    <row r="10" spans="1:29" hidden="1" x14ac:dyDescent="0.25">
      <c r="A10" t="s">
        <v>227</v>
      </c>
      <c r="B10">
        <v>2020</v>
      </c>
      <c r="C10" t="s">
        <v>35</v>
      </c>
      <c r="D10">
        <v>167.6</v>
      </c>
      <c r="E10">
        <v>153.1</v>
      </c>
      <c r="F10">
        <v>150.69999999999999</v>
      </c>
      <c r="G10">
        <v>146.19999999999999</v>
      </c>
      <c r="H10">
        <v>127.4</v>
      </c>
      <c r="I10">
        <v>143.1</v>
      </c>
      <c r="J10">
        <v>181.7</v>
      </c>
      <c r="K10">
        <v>139.6</v>
      </c>
      <c r="L10">
        <v>114.6</v>
      </c>
      <c r="M10">
        <v>150.4</v>
      </c>
      <c r="N10">
        <v>131.5</v>
      </c>
      <c r="O10">
        <v>159</v>
      </c>
      <c r="P10">
        <v>151.69999999999999</v>
      </c>
      <c r="Q10">
        <v>172</v>
      </c>
      <c r="R10">
        <v>147.30000000000001</v>
      </c>
      <c r="S10">
        <v>133.5</v>
      </c>
      <c r="T10">
        <v>145.19999999999999</v>
      </c>
      <c r="U10">
        <v>154.80000000000001</v>
      </c>
      <c r="V10">
        <v>138.9</v>
      </c>
      <c r="W10">
        <v>125.2</v>
      </c>
      <c r="X10">
        <v>140.4</v>
      </c>
      <c r="Y10">
        <v>144.4</v>
      </c>
      <c r="Z10">
        <v>152.19999999999999</v>
      </c>
      <c r="AA10">
        <v>137.69999999999999</v>
      </c>
      <c r="AB10">
        <v>143.5</v>
      </c>
      <c r="AC10">
        <v>138.4</v>
      </c>
    </row>
    <row r="11" spans="1:29" x14ac:dyDescent="0.25">
      <c r="A11" t="s">
        <v>228</v>
      </c>
      <c r="B11">
        <v>2020</v>
      </c>
      <c r="C11" t="s">
        <v>35</v>
      </c>
      <c r="D11">
        <v>167.5</v>
      </c>
      <c r="E11">
        <v>151.80000000000001</v>
      </c>
      <c r="F11">
        <v>150.80000000000001</v>
      </c>
      <c r="G11">
        <v>144.80000000000001</v>
      </c>
      <c r="H11">
        <v>131.4</v>
      </c>
      <c r="I11">
        <v>141.80000000000001</v>
      </c>
      <c r="J11">
        <v>170.7</v>
      </c>
      <c r="K11">
        <v>141.1</v>
      </c>
      <c r="L11">
        <v>113.6</v>
      </c>
      <c r="M11">
        <v>152</v>
      </c>
      <c r="N11">
        <v>136.5</v>
      </c>
      <c r="O11">
        <v>159.1</v>
      </c>
      <c r="P11">
        <v>150.5</v>
      </c>
      <c r="Q11">
        <v>170.1</v>
      </c>
      <c r="R11">
        <v>150.80000000000001</v>
      </c>
      <c r="S11">
        <v>141.69999999999999</v>
      </c>
      <c r="T11">
        <v>149.5</v>
      </c>
      <c r="U11">
        <v>154.80000000000001</v>
      </c>
      <c r="V11">
        <v>147.19999999999999</v>
      </c>
      <c r="W11">
        <v>130.30000000000001</v>
      </c>
      <c r="X11">
        <v>146.4</v>
      </c>
      <c r="Y11">
        <v>151.69999999999999</v>
      </c>
      <c r="Z11">
        <v>156.19999999999999</v>
      </c>
      <c r="AA11">
        <v>143.19999999999999</v>
      </c>
      <c r="AB11">
        <v>143.4</v>
      </c>
      <c r="AC11">
        <v>143.6</v>
      </c>
    </row>
    <row r="12" spans="1:29" hidden="1" x14ac:dyDescent="0.25">
      <c r="A12" t="s">
        <v>229</v>
      </c>
      <c r="B12">
        <v>2020</v>
      </c>
      <c r="C12" t="s">
        <v>36</v>
      </c>
      <c r="D12">
        <v>166.8</v>
      </c>
      <c r="E12">
        <v>147.6</v>
      </c>
      <c r="F12">
        <v>151.69999999999999</v>
      </c>
      <c r="G12">
        <v>144.4</v>
      </c>
      <c r="H12">
        <v>133.30000000000001</v>
      </c>
      <c r="I12">
        <v>141.80000000000001</v>
      </c>
      <c r="J12">
        <v>152.30000000000001</v>
      </c>
      <c r="K12">
        <v>141.80000000000001</v>
      </c>
      <c r="L12">
        <v>112.6</v>
      </c>
      <c r="M12">
        <v>154</v>
      </c>
      <c r="N12">
        <v>140.1</v>
      </c>
      <c r="O12">
        <v>160</v>
      </c>
      <c r="P12">
        <v>148.19999999999999</v>
      </c>
      <c r="Q12">
        <v>170.5</v>
      </c>
      <c r="R12">
        <v>153.4</v>
      </c>
      <c r="S12">
        <v>147.6</v>
      </c>
      <c r="T12">
        <v>152.5</v>
      </c>
      <c r="U12" t="s">
        <v>32</v>
      </c>
      <c r="V12">
        <v>153.4</v>
      </c>
      <c r="W12">
        <v>135.80000000000001</v>
      </c>
      <c r="X12">
        <v>151.5</v>
      </c>
      <c r="Y12">
        <v>156.69999999999999</v>
      </c>
      <c r="Z12">
        <v>161.19999999999999</v>
      </c>
      <c r="AA12">
        <v>151.19999999999999</v>
      </c>
      <c r="AB12">
        <v>145.1</v>
      </c>
      <c r="AC12">
        <v>148.6</v>
      </c>
    </row>
    <row r="13" spans="1:29" hidden="1" x14ac:dyDescent="0.25">
      <c r="A13" t="s">
        <v>230</v>
      </c>
      <c r="B13">
        <v>2020</v>
      </c>
      <c r="C13" t="s">
        <v>36</v>
      </c>
      <c r="D13">
        <v>167.5</v>
      </c>
      <c r="E13">
        <v>148.9</v>
      </c>
      <c r="F13">
        <v>151.1</v>
      </c>
      <c r="G13">
        <v>146.5</v>
      </c>
      <c r="H13">
        <v>127.5</v>
      </c>
      <c r="I13">
        <v>143.30000000000001</v>
      </c>
      <c r="J13">
        <v>167</v>
      </c>
      <c r="K13">
        <v>139.69999999999999</v>
      </c>
      <c r="L13">
        <v>114.4</v>
      </c>
      <c r="M13">
        <v>151.5</v>
      </c>
      <c r="N13">
        <v>131.9</v>
      </c>
      <c r="O13">
        <v>159.1</v>
      </c>
      <c r="P13">
        <v>150.1</v>
      </c>
      <c r="Q13">
        <v>173.3</v>
      </c>
      <c r="R13">
        <v>147.69999999999999</v>
      </c>
      <c r="S13">
        <v>133.80000000000001</v>
      </c>
      <c r="T13">
        <v>145.6</v>
      </c>
      <c r="U13">
        <v>154.5</v>
      </c>
      <c r="V13">
        <v>141.4</v>
      </c>
      <c r="W13">
        <v>124.6</v>
      </c>
      <c r="X13">
        <v>140.80000000000001</v>
      </c>
      <c r="Y13">
        <v>145</v>
      </c>
      <c r="Z13">
        <v>152.5</v>
      </c>
      <c r="AA13">
        <v>137.9</v>
      </c>
      <c r="AB13">
        <v>145.30000000000001</v>
      </c>
      <c r="AC13">
        <v>138.69999999999999</v>
      </c>
    </row>
    <row r="14" spans="1:29" x14ac:dyDescent="0.25">
      <c r="A14" t="s">
        <v>231</v>
      </c>
      <c r="B14">
        <v>2020</v>
      </c>
      <c r="C14" t="s">
        <v>36</v>
      </c>
      <c r="D14">
        <v>167</v>
      </c>
      <c r="E14">
        <v>148.1</v>
      </c>
      <c r="F14">
        <v>151.5</v>
      </c>
      <c r="G14">
        <v>145.1</v>
      </c>
      <c r="H14">
        <v>131.19999999999999</v>
      </c>
      <c r="I14">
        <v>142.5</v>
      </c>
      <c r="J14">
        <v>157.30000000000001</v>
      </c>
      <c r="K14">
        <v>141.1</v>
      </c>
      <c r="L14">
        <v>113.2</v>
      </c>
      <c r="M14">
        <v>153.19999999999999</v>
      </c>
      <c r="N14">
        <v>136.69999999999999</v>
      </c>
      <c r="O14">
        <v>159.6</v>
      </c>
      <c r="P14">
        <v>148.9</v>
      </c>
      <c r="Q14">
        <v>171.2</v>
      </c>
      <c r="R14">
        <v>151.19999999999999</v>
      </c>
      <c r="S14">
        <v>141.9</v>
      </c>
      <c r="T14">
        <v>149.80000000000001</v>
      </c>
      <c r="U14">
        <v>154.5</v>
      </c>
      <c r="V14">
        <v>148.9</v>
      </c>
      <c r="W14">
        <v>129.9</v>
      </c>
      <c r="X14">
        <v>146.4</v>
      </c>
      <c r="Y14">
        <v>152.30000000000001</v>
      </c>
      <c r="Z14">
        <v>156.1</v>
      </c>
      <c r="AA14">
        <v>143.69999999999999</v>
      </c>
      <c r="AB14">
        <v>145.19999999999999</v>
      </c>
      <c r="AC14">
        <v>143.80000000000001</v>
      </c>
    </row>
    <row r="15" spans="1:29" hidden="1" x14ac:dyDescent="0.25">
      <c r="A15" t="s">
        <v>266</v>
      </c>
      <c r="B15">
        <v>2020</v>
      </c>
      <c r="C15" t="s">
        <v>267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</row>
    <row r="16" spans="1:29" hidden="1" x14ac:dyDescent="0.25">
      <c r="A16" t="s">
        <v>232</v>
      </c>
      <c r="B16">
        <v>2020</v>
      </c>
      <c r="C16" t="s">
        <v>39</v>
      </c>
      <c r="D16">
        <v>190.3</v>
      </c>
      <c r="E16">
        <v>149.4</v>
      </c>
      <c r="F16">
        <v>153.30000000000001</v>
      </c>
      <c r="G16">
        <v>148.19999999999999</v>
      </c>
      <c r="H16">
        <v>138.19999999999999</v>
      </c>
      <c r="I16">
        <v>143.19999999999999</v>
      </c>
      <c r="J16">
        <v>148.9</v>
      </c>
      <c r="K16">
        <v>150.30000000000001</v>
      </c>
      <c r="L16">
        <v>113.2</v>
      </c>
      <c r="M16">
        <v>159.80000000000001</v>
      </c>
      <c r="N16">
        <v>142.1</v>
      </c>
      <c r="O16">
        <v>161.80000000000001</v>
      </c>
      <c r="P16">
        <v>152.30000000000001</v>
      </c>
      <c r="Q16">
        <v>182.4</v>
      </c>
      <c r="R16">
        <v>154.69999999999999</v>
      </c>
      <c r="S16">
        <v>150</v>
      </c>
      <c r="T16">
        <v>154.1</v>
      </c>
      <c r="U16" t="s">
        <v>32</v>
      </c>
      <c r="V16">
        <v>144.9</v>
      </c>
      <c r="W16">
        <v>141.4</v>
      </c>
      <c r="X16">
        <v>151.69999999999999</v>
      </c>
      <c r="Y16">
        <v>158.19999999999999</v>
      </c>
      <c r="Z16">
        <v>161.80000000000001</v>
      </c>
      <c r="AA16">
        <v>153.19999999999999</v>
      </c>
      <c r="AB16">
        <v>151.19999999999999</v>
      </c>
      <c r="AC16">
        <v>151.69999999999999</v>
      </c>
    </row>
    <row r="17" spans="1:91" hidden="1" x14ac:dyDescent="0.25">
      <c r="A17" t="s">
        <v>233</v>
      </c>
      <c r="B17">
        <v>2020</v>
      </c>
      <c r="C17" t="s">
        <v>39</v>
      </c>
      <c r="D17">
        <v>197</v>
      </c>
      <c r="E17">
        <v>154.6</v>
      </c>
      <c r="F17">
        <v>153.4</v>
      </c>
      <c r="G17">
        <v>152.69999999999999</v>
      </c>
      <c r="H17">
        <v>132.9</v>
      </c>
      <c r="I17">
        <v>151.80000000000001</v>
      </c>
      <c r="J17">
        <v>171.2</v>
      </c>
      <c r="K17">
        <v>152</v>
      </c>
      <c r="L17">
        <v>116.3</v>
      </c>
      <c r="M17">
        <v>158.80000000000001</v>
      </c>
      <c r="N17">
        <v>135.6</v>
      </c>
      <c r="O17">
        <v>161.69999999999999</v>
      </c>
      <c r="P17">
        <v>157</v>
      </c>
      <c r="Q17">
        <v>186.7</v>
      </c>
      <c r="R17">
        <v>149.1</v>
      </c>
      <c r="S17">
        <v>136.6</v>
      </c>
      <c r="T17">
        <v>147.19999999999999</v>
      </c>
      <c r="U17">
        <v>154.69999999999999</v>
      </c>
      <c r="V17">
        <v>137.1</v>
      </c>
      <c r="W17">
        <v>129.30000000000001</v>
      </c>
      <c r="X17">
        <v>140.4</v>
      </c>
      <c r="Y17">
        <v>148.1</v>
      </c>
      <c r="Z17">
        <v>152.5</v>
      </c>
      <c r="AA17">
        <v>144.5</v>
      </c>
      <c r="AB17">
        <v>152.19999999999999</v>
      </c>
      <c r="AC17">
        <v>142</v>
      </c>
    </row>
    <row r="18" spans="1:91" x14ac:dyDescent="0.25">
      <c r="A18" t="s">
        <v>234</v>
      </c>
      <c r="B18">
        <v>2020</v>
      </c>
      <c r="C18" t="s">
        <v>39</v>
      </c>
      <c r="D18">
        <v>192.7</v>
      </c>
      <c r="E18">
        <v>151.4</v>
      </c>
      <c r="F18">
        <v>153.30000000000001</v>
      </c>
      <c r="G18">
        <v>149.6</v>
      </c>
      <c r="H18">
        <v>136.30000000000001</v>
      </c>
      <c r="I18">
        <v>147.19999999999999</v>
      </c>
      <c r="J18">
        <v>156.5</v>
      </c>
      <c r="K18">
        <v>150.9</v>
      </c>
      <c r="L18">
        <v>114.2</v>
      </c>
      <c r="M18">
        <v>159.5</v>
      </c>
      <c r="N18">
        <v>139.4</v>
      </c>
      <c r="O18">
        <v>161.80000000000001</v>
      </c>
      <c r="P18">
        <v>154</v>
      </c>
      <c r="Q18">
        <v>183.5</v>
      </c>
      <c r="R18">
        <v>152.5</v>
      </c>
      <c r="S18">
        <v>144.4</v>
      </c>
      <c r="T18">
        <v>151.4</v>
      </c>
      <c r="U18">
        <v>154.69999999999999</v>
      </c>
      <c r="V18">
        <v>141.9</v>
      </c>
      <c r="W18">
        <v>135</v>
      </c>
      <c r="X18">
        <v>146.4</v>
      </c>
      <c r="Y18">
        <v>154.4</v>
      </c>
      <c r="Z18">
        <v>156.4</v>
      </c>
      <c r="AA18">
        <v>148.30000000000001</v>
      </c>
      <c r="AB18">
        <v>151.6</v>
      </c>
      <c r="AC18">
        <v>147</v>
      </c>
    </row>
    <row r="19" spans="1:91" hidden="1" x14ac:dyDescent="0.25">
      <c r="A19" t="s">
        <v>235</v>
      </c>
      <c r="B19">
        <v>2020</v>
      </c>
      <c r="C19" t="s">
        <v>40</v>
      </c>
      <c r="D19">
        <v>190.3</v>
      </c>
      <c r="E19">
        <v>149.4</v>
      </c>
      <c r="F19">
        <v>153.30000000000001</v>
      </c>
      <c r="G19">
        <v>148.19999999999999</v>
      </c>
      <c r="H19">
        <v>138.19999999999999</v>
      </c>
      <c r="I19">
        <v>143.19999999999999</v>
      </c>
      <c r="J19">
        <v>148.9</v>
      </c>
      <c r="K19">
        <v>150.30000000000001</v>
      </c>
      <c r="L19">
        <v>113.2</v>
      </c>
      <c r="M19">
        <v>159.80000000000001</v>
      </c>
      <c r="N19">
        <v>142.1</v>
      </c>
      <c r="O19">
        <v>161.80000000000001</v>
      </c>
      <c r="P19">
        <v>152.30000000000001</v>
      </c>
      <c r="Q19">
        <v>182.4</v>
      </c>
      <c r="R19">
        <v>154.69999999999999</v>
      </c>
      <c r="S19">
        <v>150</v>
      </c>
      <c r="T19">
        <v>154.1</v>
      </c>
      <c r="U19" t="s">
        <v>32</v>
      </c>
      <c r="V19">
        <v>144.9</v>
      </c>
      <c r="W19">
        <v>141.4</v>
      </c>
      <c r="X19">
        <v>151.69999999999999</v>
      </c>
      <c r="Y19">
        <v>158.19999999999999</v>
      </c>
      <c r="Z19">
        <v>161.80000000000001</v>
      </c>
      <c r="AA19">
        <v>153.19999999999999</v>
      </c>
      <c r="AB19">
        <v>151.19999999999999</v>
      </c>
      <c r="AC19">
        <v>151.69999999999999</v>
      </c>
    </row>
    <row r="20" spans="1:91" hidden="1" x14ac:dyDescent="0.25">
      <c r="A20" t="s">
        <v>236</v>
      </c>
      <c r="B20">
        <v>2020</v>
      </c>
      <c r="C20" t="s">
        <v>40</v>
      </c>
      <c r="D20">
        <v>197</v>
      </c>
      <c r="E20">
        <v>154.6</v>
      </c>
      <c r="F20">
        <v>153.4</v>
      </c>
      <c r="G20">
        <v>152.69999999999999</v>
      </c>
      <c r="H20">
        <v>132.9</v>
      </c>
      <c r="I20">
        <v>151.80000000000001</v>
      </c>
      <c r="J20">
        <v>171.2</v>
      </c>
      <c r="K20">
        <v>152</v>
      </c>
      <c r="L20">
        <v>116.3</v>
      </c>
      <c r="M20">
        <v>158.80000000000001</v>
      </c>
      <c r="N20">
        <v>135.6</v>
      </c>
      <c r="O20">
        <v>161.69999999999999</v>
      </c>
      <c r="P20">
        <v>157</v>
      </c>
      <c r="Q20">
        <v>186.7</v>
      </c>
      <c r="R20">
        <v>149.1</v>
      </c>
      <c r="S20">
        <v>136.6</v>
      </c>
      <c r="T20">
        <v>147.19999999999999</v>
      </c>
      <c r="U20">
        <v>154.69999999999999</v>
      </c>
      <c r="V20">
        <v>137.1</v>
      </c>
      <c r="W20">
        <v>129.30000000000001</v>
      </c>
      <c r="X20">
        <v>140.4</v>
      </c>
      <c r="Y20">
        <v>148.1</v>
      </c>
      <c r="Z20">
        <v>152.5</v>
      </c>
      <c r="AA20">
        <v>144.5</v>
      </c>
      <c r="AB20">
        <v>152.19999999999999</v>
      </c>
      <c r="AC20">
        <v>142</v>
      </c>
    </row>
    <row r="21" spans="1:91" x14ac:dyDescent="0.25">
      <c r="A21" t="s">
        <v>237</v>
      </c>
      <c r="B21">
        <v>2020</v>
      </c>
      <c r="C21" t="s">
        <v>40</v>
      </c>
      <c r="D21">
        <v>192.7</v>
      </c>
      <c r="E21">
        <v>151.4</v>
      </c>
      <c r="F21">
        <v>153.30000000000001</v>
      </c>
      <c r="G21">
        <v>149.6</v>
      </c>
      <c r="H21">
        <v>136.30000000000001</v>
      </c>
      <c r="I21">
        <v>147.19999999999999</v>
      </c>
      <c r="J21">
        <v>156.5</v>
      </c>
      <c r="K21">
        <v>150.9</v>
      </c>
      <c r="L21">
        <v>114.2</v>
      </c>
      <c r="M21">
        <v>159.5</v>
      </c>
      <c r="N21">
        <v>139.4</v>
      </c>
      <c r="O21">
        <v>161.80000000000001</v>
      </c>
      <c r="P21">
        <v>154</v>
      </c>
      <c r="Q21">
        <v>183.5</v>
      </c>
      <c r="R21">
        <v>152.5</v>
      </c>
      <c r="S21">
        <v>144.4</v>
      </c>
      <c r="T21">
        <v>151.4</v>
      </c>
      <c r="U21">
        <v>154.69999999999999</v>
      </c>
      <c r="V21">
        <v>141.9</v>
      </c>
      <c r="W21">
        <v>135</v>
      </c>
      <c r="X21">
        <v>146.4</v>
      </c>
      <c r="Y21">
        <v>154.4</v>
      </c>
      <c r="Z21">
        <v>156.4</v>
      </c>
      <c r="AA21">
        <v>148.30000000000001</v>
      </c>
      <c r="AB21">
        <v>151.6</v>
      </c>
      <c r="AC21">
        <v>147</v>
      </c>
    </row>
    <row r="22" spans="1:91" hidden="1" x14ac:dyDescent="0.25">
      <c r="A22" t="s">
        <v>238</v>
      </c>
      <c r="B22">
        <v>2020</v>
      </c>
      <c r="C22" t="s">
        <v>41</v>
      </c>
      <c r="D22">
        <v>187.2</v>
      </c>
      <c r="E22">
        <v>148.4</v>
      </c>
      <c r="F22">
        <v>153.30000000000001</v>
      </c>
      <c r="G22">
        <v>147.6</v>
      </c>
      <c r="H22">
        <v>139.80000000000001</v>
      </c>
      <c r="I22">
        <v>146.9</v>
      </c>
      <c r="J22">
        <v>171</v>
      </c>
      <c r="K22">
        <v>149.9</v>
      </c>
      <c r="L22">
        <v>114.2</v>
      </c>
      <c r="M22">
        <v>160</v>
      </c>
      <c r="N22">
        <v>143.5</v>
      </c>
      <c r="O22">
        <v>161.5</v>
      </c>
      <c r="P22">
        <v>155.30000000000001</v>
      </c>
      <c r="Q22">
        <v>180.9</v>
      </c>
      <c r="R22">
        <v>155.1</v>
      </c>
      <c r="S22">
        <v>149.30000000000001</v>
      </c>
      <c r="T22">
        <v>154.30000000000001</v>
      </c>
      <c r="U22" t="s">
        <v>32</v>
      </c>
      <c r="V22">
        <v>145.80000000000001</v>
      </c>
      <c r="W22">
        <v>143.6</v>
      </c>
      <c r="X22">
        <v>151.9</v>
      </c>
      <c r="Y22">
        <v>158.80000000000001</v>
      </c>
      <c r="Z22">
        <v>162.69999999999999</v>
      </c>
      <c r="AA22">
        <v>152.19999999999999</v>
      </c>
      <c r="AB22">
        <v>153.6</v>
      </c>
      <c r="AC22">
        <v>153</v>
      </c>
    </row>
    <row r="23" spans="1:91" hidden="1" x14ac:dyDescent="0.25">
      <c r="A23" t="s">
        <v>239</v>
      </c>
      <c r="B23">
        <v>2020</v>
      </c>
      <c r="C23" t="s">
        <v>41</v>
      </c>
      <c r="D23">
        <v>197.8</v>
      </c>
      <c r="E23">
        <v>154.5</v>
      </c>
      <c r="F23">
        <v>153.4</v>
      </c>
      <c r="G23">
        <v>151.6</v>
      </c>
      <c r="H23">
        <v>133.4</v>
      </c>
      <c r="I23">
        <v>154.5</v>
      </c>
      <c r="J23">
        <v>191.9</v>
      </c>
      <c r="K23">
        <v>151.30000000000001</v>
      </c>
      <c r="L23">
        <v>116.8</v>
      </c>
      <c r="M23">
        <v>160</v>
      </c>
      <c r="N23">
        <v>136.5</v>
      </c>
      <c r="O23">
        <v>163.30000000000001</v>
      </c>
      <c r="P23">
        <v>159.9</v>
      </c>
      <c r="Q23">
        <v>187.2</v>
      </c>
      <c r="R23">
        <v>150</v>
      </c>
      <c r="S23">
        <v>135.19999999999999</v>
      </c>
      <c r="T23">
        <v>147.80000000000001</v>
      </c>
      <c r="U23">
        <v>155.5</v>
      </c>
      <c r="V23">
        <v>138.30000000000001</v>
      </c>
      <c r="W23">
        <v>133.9</v>
      </c>
      <c r="X23">
        <v>144.5</v>
      </c>
      <c r="Y23">
        <v>148.69999999999999</v>
      </c>
      <c r="Z23">
        <v>155.5</v>
      </c>
      <c r="AA23">
        <v>141.19999999999999</v>
      </c>
      <c r="AB23">
        <v>155.19999999999999</v>
      </c>
      <c r="AC23">
        <v>144.80000000000001</v>
      </c>
    </row>
    <row r="24" spans="1:91" x14ac:dyDescent="0.25">
      <c r="A24" t="s">
        <v>240</v>
      </c>
      <c r="B24">
        <v>2020</v>
      </c>
      <c r="C24" t="s">
        <v>41</v>
      </c>
      <c r="D24">
        <v>190.9</v>
      </c>
      <c r="E24">
        <v>150.80000000000001</v>
      </c>
      <c r="F24">
        <v>153.30000000000001</v>
      </c>
      <c r="G24">
        <v>148.9</v>
      </c>
      <c r="H24">
        <v>137.4</v>
      </c>
      <c r="I24">
        <v>150.4</v>
      </c>
      <c r="J24">
        <v>178.1</v>
      </c>
      <c r="K24">
        <v>150.4</v>
      </c>
      <c r="L24">
        <v>115.1</v>
      </c>
      <c r="M24">
        <v>160</v>
      </c>
      <c r="N24">
        <v>140.6</v>
      </c>
      <c r="O24">
        <v>162.30000000000001</v>
      </c>
      <c r="P24">
        <v>157</v>
      </c>
      <c r="Q24">
        <v>182.6</v>
      </c>
      <c r="R24">
        <v>153.1</v>
      </c>
      <c r="S24">
        <v>143.4</v>
      </c>
      <c r="T24">
        <v>151.69999999999999</v>
      </c>
      <c r="U24">
        <v>155.5</v>
      </c>
      <c r="V24">
        <v>143</v>
      </c>
      <c r="W24">
        <v>138.5</v>
      </c>
      <c r="X24">
        <v>148.4</v>
      </c>
      <c r="Y24">
        <v>155</v>
      </c>
      <c r="Z24">
        <v>158.5</v>
      </c>
      <c r="AA24">
        <v>146</v>
      </c>
      <c r="AB24">
        <v>154.30000000000001</v>
      </c>
      <c r="AC24">
        <v>149</v>
      </c>
    </row>
    <row r="31" spans="1:91" ht="18.75" x14ac:dyDescent="0.3">
      <c r="A31" s="262" t="s">
        <v>111</v>
      </c>
      <c r="B31" s="262"/>
      <c r="C31" s="149" t="s">
        <v>101</v>
      </c>
      <c r="D31" s="150" t="s">
        <v>100</v>
      </c>
      <c r="E31" s="150" t="s">
        <v>100</v>
      </c>
      <c r="F31" s="151" t="s">
        <v>270</v>
      </c>
      <c r="G31" s="151" t="s">
        <v>270</v>
      </c>
      <c r="H31" s="151" t="s">
        <v>270</v>
      </c>
      <c r="I31" s="151" t="s">
        <v>270</v>
      </c>
      <c r="J31" s="151" t="s">
        <v>270</v>
      </c>
      <c r="K31" s="151" t="s">
        <v>270</v>
      </c>
      <c r="L31" s="151" t="s">
        <v>270</v>
      </c>
      <c r="M31" s="151" t="s">
        <v>270</v>
      </c>
      <c r="N31" s="152" t="s">
        <v>106</v>
      </c>
      <c r="O31" s="152" t="s">
        <v>106</v>
      </c>
      <c r="P31" s="152" t="s">
        <v>106</v>
      </c>
      <c r="Q31" s="152" t="s">
        <v>106</v>
      </c>
      <c r="R31" s="153" t="s">
        <v>97</v>
      </c>
      <c r="S31" s="153" t="s">
        <v>97</v>
      </c>
      <c r="T31" s="153" t="s">
        <v>97</v>
      </c>
      <c r="U31" s="154" t="s">
        <v>98</v>
      </c>
      <c r="V31" s="154" t="s">
        <v>98</v>
      </c>
      <c r="W31" s="154" t="s">
        <v>98</v>
      </c>
      <c r="X31" s="154" t="s">
        <v>98</v>
      </c>
      <c r="Y31" s="155" t="s">
        <v>99</v>
      </c>
      <c r="Z31" s="155" t="s">
        <v>99</v>
      </c>
      <c r="AA31" s="156" t="s">
        <v>107</v>
      </c>
      <c r="AB31" s="156" t="s">
        <v>107</v>
      </c>
      <c r="AC31" s="156" t="s">
        <v>107</v>
      </c>
      <c r="AF31" s="255" t="s">
        <v>110</v>
      </c>
      <c r="AG31" s="255"/>
      <c r="AH31" s="141" t="s">
        <v>101</v>
      </c>
      <c r="AI31" s="142" t="s">
        <v>100</v>
      </c>
      <c r="AJ31" s="142" t="s">
        <v>100</v>
      </c>
      <c r="AK31" s="82" t="s">
        <v>270</v>
      </c>
      <c r="AL31" s="82" t="s">
        <v>270</v>
      </c>
      <c r="AM31" s="82" t="s">
        <v>270</v>
      </c>
      <c r="AN31" s="82" t="s">
        <v>270</v>
      </c>
      <c r="AO31" s="82" t="s">
        <v>270</v>
      </c>
      <c r="AP31" s="82" t="s">
        <v>270</v>
      </c>
      <c r="AQ31" s="82" t="s">
        <v>270</v>
      </c>
      <c r="AR31" s="82" t="s">
        <v>270</v>
      </c>
      <c r="AS31" s="143" t="s">
        <v>106</v>
      </c>
      <c r="AT31" s="143" t="s">
        <v>106</v>
      </c>
      <c r="AU31" s="143" t="s">
        <v>106</v>
      </c>
      <c r="AV31" s="143" t="s">
        <v>106</v>
      </c>
      <c r="AW31" s="144" t="s">
        <v>97</v>
      </c>
      <c r="AX31" s="144" t="s">
        <v>97</v>
      </c>
      <c r="AY31" s="144" t="s">
        <v>97</v>
      </c>
      <c r="AZ31" s="145" t="s">
        <v>98</v>
      </c>
      <c r="BA31" s="145" t="s">
        <v>98</v>
      </c>
      <c r="BB31" s="145" t="s">
        <v>98</v>
      </c>
      <c r="BC31" s="145" t="s">
        <v>98</v>
      </c>
      <c r="BD31" s="146" t="s">
        <v>99</v>
      </c>
      <c r="BE31" s="146" t="s">
        <v>99</v>
      </c>
      <c r="BF31" s="147" t="s">
        <v>107</v>
      </c>
      <c r="BG31" s="147" t="s">
        <v>107</v>
      </c>
      <c r="BH31" s="147" t="s">
        <v>107</v>
      </c>
      <c r="BK31" s="263" t="s">
        <v>34</v>
      </c>
      <c r="BL31" s="263"/>
      <c r="BM31" s="141" t="s">
        <v>101</v>
      </c>
      <c r="BN31" s="142" t="s">
        <v>100</v>
      </c>
      <c r="BO31" s="142" t="s">
        <v>100</v>
      </c>
      <c r="BP31" s="82" t="s">
        <v>270</v>
      </c>
      <c r="BQ31" s="82" t="s">
        <v>270</v>
      </c>
      <c r="BR31" s="82" t="s">
        <v>270</v>
      </c>
      <c r="BS31" s="82" t="s">
        <v>270</v>
      </c>
      <c r="BT31" s="82" t="s">
        <v>270</v>
      </c>
      <c r="BU31" s="82" t="s">
        <v>270</v>
      </c>
      <c r="BV31" s="82" t="s">
        <v>270</v>
      </c>
      <c r="BW31" s="82" t="s">
        <v>270</v>
      </c>
      <c r="BX31" s="143" t="s">
        <v>106</v>
      </c>
      <c r="BY31" s="143" t="s">
        <v>106</v>
      </c>
      <c r="BZ31" s="143" t="s">
        <v>106</v>
      </c>
      <c r="CA31" s="143" t="s">
        <v>106</v>
      </c>
      <c r="CB31" s="144" t="s">
        <v>97</v>
      </c>
      <c r="CC31" s="144" t="s">
        <v>97</v>
      </c>
      <c r="CD31" s="144" t="s">
        <v>97</v>
      </c>
      <c r="CE31" s="145" t="s">
        <v>98</v>
      </c>
      <c r="CF31" s="145" t="s">
        <v>98</v>
      </c>
      <c r="CG31" s="145" t="s">
        <v>98</v>
      </c>
      <c r="CH31" s="145" t="s">
        <v>98</v>
      </c>
      <c r="CI31" s="146" t="s">
        <v>99</v>
      </c>
      <c r="CJ31" s="146" t="s">
        <v>99</v>
      </c>
      <c r="CK31" s="147" t="s">
        <v>107</v>
      </c>
      <c r="CL31" s="147" t="s">
        <v>107</v>
      </c>
      <c r="CM31" s="147" t="s">
        <v>107</v>
      </c>
    </row>
    <row r="32" spans="1:91" x14ac:dyDescent="0.25">
      <c r="A32" t="s">
        <v>0</v>
      </c>
      <c r="B32" t="s">
        <v>1</v>
      </c>
      <c r="C32" t="s">
        <v>2</v>
      </c>
      <c r="D32" t="s">
        <v>4</v>
      </c>
      <c r="E32" t="s">
        <v>5</v>
      </c>
      <c r="F32" t="s">
        <v>6</v>
      </c>
      <c r="G32" t="s">
        <v>3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  <c r="Q32" t="s">
        <v>16</v>
      </c>
      <c r="R32" t="s">
        <v>17</v>
      </c>
      <c r="S32" t="s">
        <v>18</v>
      </c>
      <c r="T32" t="s">
        <v>19</v>
      </c>
      <c r="U32" t="s">
        <v>20</v>
      </c>
      <c r="V32" t="s">
        <v>21</v>
      </c>
      <c r="W32" t="s">
        <v>24</v>
      </c>
      <c r="X32" t="s">
        <v>22</v>
      </c>
      <c r="Y32" t="s">
        <v>23</v>
      </c>
      <c r="Z32" t="s">
        <v>26</v>
      </c>
      <c r="AA32" t="s">
        <v>25</v>
      </c>
      <c r="AB32" t="s">
        <v>27</v>
      </c>
      <c r="AC32" t="s">
        <v>28</v>
      </c>
      <c r="AF32" t="s">
        <v>0</v>
      </c>
      <c r="AG32" t="s">
        <v>1</v>
      </c>
      <c r="AH32" t="s">
        <v>2</v>
      </c>
      <c r="AI32" t="s">
        <v>4</v>
      </c>
      <c r="AJ32" t="s">
        <v>5</v>
      </c>
      <c r="AK32" t="s">
        <v>6</v>
      </c>
      <c r="AL32" t="s">
        <v>3</v>
      </c>
      <c r="AM32" t="s">
        <v>7</v>
      </c>
      <c r="AN32" t="s">
        <v>8</v>
      </c>
      <c r="AO32" t="s">
        <v>9</v>
      </c>
      <c r="AP32" t="s">
        <v>10</v>
      </c>
      <c r="AQ32" t="s">
        <v>11</v>
      </c>
      <c r="AR32" t="s">
        <v>12</v>
      </c>
      <c r="AS32" t="s">
        <v>13</v>
      </c>
      <c r="AT32" t="s">
        <v>14</v>
      </c>
      <c r="AU32" t="s">
        <v>15</v>
      </c>
      <c r="AV32" t="s">
        <v>16</v>
      </c>
      <c r="AW32" t="s">
        <v>17</v>
      </c>
      <c r="AX32" t="s">
        <v>18</v>
      </c>
      <c r="AY32" t="s">
        <v>19</v>
      </c>
      <c r="AZ32" t="s">
        <v>20</v>
      </c>
      <c r="BA32" t="s">
        <v>21</v>
      </c>
      <c r="BB32" t="s">
        <v>24</v>
      </c>
      <c r="BC32" t="s">
        <v>22</v>
      </c>
      <c r="BD32" t="s">
        <v>23</v>
      </c>
      <c r="BE32" t="s">
        <v>26</v>
      </c>
      <c r="BF32" t="s">
        <v>25</v>
      </c>
      <c r="BG32" t="s">
        <v>27</v>
      </c>
      <c r="BH32" t="s">
        <v>28</v>
      </c>
      <c r="BK32" s="68" t="s">
        <v>0</v>
      </c>
      <c r="BL32" s="179" t="s">
        <v>1</v>
      </c>
      <c r="BM32" s="179" t="s">
        <v>2</v>
      </c>
      <c r="BN32" s="179" t="s">
        <v>4</v>
      </c>
      <c r="BO32" s="179" t="s">
        <v>5</v>
      </c>
      <c r="BP32" s="179" t="s">
        <v>6</v>
      </c>
      <c r="BQ32" s="179" t="s">
        <v>3</v>
      </c>
      <c r="BR32" s="179" t="s">
        <v>7</v>
      </c>
      <c r="BS32" s="179" t="s">
        <v>8</v>
      </c>
      <c r="BT32" s="179" t="s">
        <v>9</v>
      </c>
      <c r="BU32" s="179" t="s">
        <v>10</v>
      </c>
      <c r="BV32" s="179" t="s">
        <v>11</v>
      </c>
      <c r="BW32" s="179" t="s">
        <v>12</v>
      </c>
      <c r="BX32" s="179" t="s">
        <v>13</v>
      </c>
      <c r="BY32" s="179" t="s">
        <v>14</v>
      </c>
      <c r="BZ32" s="179" t="s">
        <v>15</v>
      </c>
      <c r="CA32" s="179" t="s">
        <v>16</v>
      </c>
      <c r="CB32" s="179" t="s">
        <v>17</v>
      </c>
      <c r="CC32" s="179" t="s">
        <v>18</v>
      </c>
      <c r="CD32" s="179" t="s">
        <v>19</v>
      </c>
      <c r="CE32" s="179" t="s">
        <v>20</v>
      </c>
      <c r="CF32" s="179" t="s">
        <v>21</v>
      </c>
      <c r="CG32" s="179" t="s">
        <v>24</v>
      </c>
      <c r="CH32" s="179" t="s">
        <v>22</v>
      </c>
      <c r="CI32" s="179" t="s">
        <v>23</v>
      </c>
      <c r="CJ32" s="179" t="s">
        <v>26</v>
      </c>
      <c r="CK32" s="179" t="s">
        <v>25</v>
      </c>
      <c r="CL32" s="179" t="s">
        <v>27</v>
      </c>
      <c r="CM32" s="71" t="s">
        <v>28</v>
      </c>
    </row>
    <row r="33" spans="1:91" x14ac:dyDescent="0.25">
      <c r="A33" t="s">
        <v>30</v>
      </c>
      <c r="B33">
        <v>2020</v>
      </c>
      <c r="C33" t="s">
        <v>31</v>
      </c>
      <c r="D33">
        <v>167.3</v>
      </c>
      <c r="E33">
        <v>153.5</v>
      </c>
      <c r="F33">
        <v>150.5</v>
      </c>
      <c r="G33">
        <v>143.69999999999999</v>
      </c>
      <c r="H33">
        <v>132</v>
      </c>
      <c r="I33">
        <v>142.19999999999999</v>
      </c>
      <c r="J33">
        <v>191.5</v>
      </c>
      <c r="K33">
        <v>141.1</v>
      </c>
      <c r="L33">
        <v>113.8</v>
      </c>
      <c r="M33">
        <v>151.6</v>
      </c>
      <c r="N33">
        <v>139.69999999999999</v>
      </c>
      <c r="O33">
        <v>158.69999999999999</v>
      </c>
      <c r="P33">
        <v>153</v>
      </c>
      <c r="Q33">
        <v>168.6</v>
      </c>
      <c r="R33">
        <v>152.80000000000001</v>
      </c>
      <c r="S33">
        <v>147.4</v>
      </c>
      <c r="T33">
        <v>152.1</v>
      </c>
      <c r="U33" t="s">
        <v>32</v>
      </c>
      <c r="V33">
        <v>150.4</v>
      </c>
      <c r="W33">
        <v>136.30000000000001</v>
      </c>
      <c r="X33">
        <v>151.69999999999999</v>
      </c>
      <c r="Y33">
        <v>155.69999999999999</v>
      </c>
      <c r="Z33">
        <v>161.69999999999999</v>
      </c>
      <c r="AA33">
        <v>150.1</v>
      </c>
      <c r="AB33">
        <v>142.5</v>
      </c>
      <c r="AC33">
        <v>148.1</v>
      </c>
      <c r="AF33" s="164" t="s">
        <v>33</v>
      </c>
      <c r="AG33" s="164">
        <v>2020</v>
      </c>
      <c r="AH33" s="164" t="s">
        <v>31</v>
      </c>
      <c r="AI33" s="164">
        <v>167.6</v>
      </c>
      <c r="AJ33" s="164">
        <v>157</v>
      </c>
      <c r="AK33" s="164">
        <v>149.30000000000001</v>
      </c>
      <c r="AL33" s="164">
        <v>145.6</v>
      </c>
      <c r="AM33" s="164">
        <v>126.3</v>
      </c>
      <c r="AN33" s="164">
        <v>144.4</v>
      </c>
      <c r="AO33" s="164">
        <v>207.8</v>
      </c>
      <c r="AP33" s="164">
        <v>139.1</v>
      </c>
      <c r="AQ33" s="164">
        <v>114.8</v>
      </c>
      <c r="AR33" s="164">
        <v>149.5</v>
      </c>
      <c r="AS33" s="164">
        <v>131.1</v>
      </c>
      <c r="AT33" s="164">
        <v>158.5</v>
      </c>
      <c r="AU33" s="164">
        <v>154.4</v>
      </c>
      <c r="AV33" s="164">
        <v>170.8</v>
      </c>
      <c r="AW33" s="164">
        <v>147</v>
      </c>
      <c r="AX33" s="164">
        <v>133.19999999999999</v>
      </c>
      <c r="AY33" s="164">
        <v>144.9</v>
      </c>
      <c r="AZ33" s="164">
        <v>153.9</v>
      </c>
      <c r="BA33" s="164">
        <v>135.1</v>
      </c>
      <c r="BB33" s="164">
        <v>126.1</v>
      </c>
      <c r="BC33" s="164">
        <v>140.1</v>
      </c>
      <c r="BD33" s="164">
        <v>143.80000000000001</v>
      </c>
      <c r="BE33" s="164">
        <v>152.1</v>
      </c>
      <c r="BF33" s="164">
        <v>137.19999999999999</v>
      </c>
      <c r="BG33" s="164">
        <v>142.1</v>
      </c>
      <c r="BH33" s="164">
        <v>138.4</v>
      </c>
      <c r="BK33" s="175" t="s">
        <v>34</v>
      </c>
      <c r="BL33" s="164">
        <v>2020</v>
      </c>
      <c r="BM33" s="164" t="s">
        <v>31</v>
      </c>
      <c r="BN33" s="164">
        <v>167.4</v>
      </c>
      <c r="BO33" s="164">
        <v>154.9</v>
      </c>
      <c r="BP33" s="164">
        <v>150.1</v>
      </c>
      <c r="BQ33" s="164">
        <v>144.30000000000001</v>
      </c>
      <c r="BR33" s="164">
        <v>129.9</v>
      </c>
      <c r="BS33" s="164">
        <v>143.19999999999999</v>
      </c>
      <c r="BT33" s="164">
        <v>197</v>
      </c>
      <c r="BU33" s="164">
        <v>140.4</v>
      </c>
      <c r="BV33" s="164">
        <v>114.1</v>
      </c>
      <c r="BW33" s="164">
        <v>150.9</v>
      </c>
      <c r="BX33" s="164">
        <v>136.1</v>
      </c>
      <c r="BY33" s="164">
        <v>158.6</v>
      </c>
      <c r="BZ33" s="164">
        <v>153.5</v>
      </c>
      <c r="CA33" s="164">
        <v>169.2</v>
      </c>
      <c r="CB33" s="164">
        <v>150.5</v>
      </c>
      <c r="CC33" s="164">
        <v>141.5</v>
      </c>
      <c r="CD33" s="164">
        <v>149.19999999999999</v>
      </c>
      <c r="CE33" s="164">
        <v>153.9</v>
      </c>
      <c r="CF33" s="164">
        <v>144.6</v>
      </c>
      <c r="CG33" s="164">
        <v>130.9</v>
      </c>
      <c r="CH33" s="164">
        <v>146.19999999999999</v>
      </c>
      <c r="CI33" s="164">
        <v>151.19999999999999</v>
      </c>
      <c r="CJ33" s="164">
        <v>156.1</v>
      </c>
      <c r="CK33" s="164">
        <v>142.80000000000001</v>
      </c>
      <c r="CL33" s="164">
        <v>142.30000000000001</v>
      </c>
      <c r="CM33" s="177">
        <v>143.4</v>
      </c>
    </row>
    <row r="34" spans="1:91" x14ac:dyDescent="0.25">
      <c r="A34" t="s">
        <v>226</v>
      </c>
      <c r="B34">
        <v>2020</v>
      </c>
      <c r="C34" t="s">
        <v>35</v>
      </c>
      <c r="D34">
        <v>167.5</v>
      </c>
      <c r="E34">
        <v>150.9</v>
      </c>
      <c r="F34">
        <v>150.9</v>
      </c>
      <c r="G34">
        <v>144.19999999999999</v>
      </c>
      <c r="H34">
        <v>133.69999999999999</v>
      </c>
      <c r="I34">
        <v>140.69999999999999</v>
      </c>
      <c r="J34">
        <v>165.1</v>
      </c>
      <c r="K34">
        <v>141.80000000000001</v>
      </c>
      <c r="L34">
        <v>113.1</v>
      </c>
      <c r="M34">
        <v>152.80000000000001</v>
      </c>
      <c r="N34">
        <v>140.1</v>
      </c>
      <c r="O34">
        <v>159.19999999999999</v>
      </c>
      <c r="P34">
        <v>149.80000000000001</v>
      </c>
      <c r="Q34">
        <v>169.4</v>
      </c>
      <c r="R34">
        <v>153</v>
      </c>
      <c r="S34">
        <v>147.5</v>
      </c>
      <c r="T34">
        <v>152.30000000000001</v>
      </c>
      <c r="U34" t="s">
        <v>32</v>
      </c>
      <c r="V34">
        <v>152.30000000000001</v>
      </c>
      <c r="W34">
        <v>136</v>
      </c>
      <c r="X34">
        <v>151.80000000000001</v>
      </c>
      <c r="Y34">
        <v>156.19999999999999</v>
      </c>
      <c r="Z34">
        <v>161.9</v>
      </c>
      <c r="AA34">
        <v>150.4</v>
      </c>
      <c r="AB34">
        <v>143.4</v>
      </c>
      <c r="AC34">
        <v>148.4</v>
      </c>
      <c r="AF34" s="165" t="s">
        <v>227</v>
      </c>
      <c r="AG34" s="165">
        <v>2020</v>
      </c>
      <c r="AH34" s="165" t="s">
        <v>35</v>
      </c>
      <c r="AI34" s="165">
        <v>167.6</v>
      </c>
      <c r="AJ34" s="165">
        <v>153.1</v>
      </c>
      <c r="AK34" s="165">
        <v>150.69999999999999</v>
      </c>
      <c r="AL34" s="165">
        <v>146.19999999999999</v>
      </c>
      <c r="AM34" s="165">
        <v>127.4</v>
      </c>
      <c r="AN34" s="165">
        <v>143.1</v>
      </c>
      <c r="AO34" s="165">
        <v>181.7</v>
      </c>
      <c r="AP34" s="165">
        <v>139.6</v>
      </c>
      <c r="AQ34" s="165">
        <v>114.6</v>
      </c>
      <c r="AR34" s="165">
        <v>150.4</v>
      </c>
      <c r="AS34" s="165">
        <v>131.5</v>
      </c>
      <c r="AT34" s="165">
        <v>159</v>
      </c>
      <c r="AU34" s="165">
        <v>151.69999999999999</v>
      </c>
      <c r="AV34" s="165">
        <v>172</v>
      </c>
      <c r="AW34" s="165">
        <v>147.30000000000001</v>
      </c>
      <c r="AX34" s="165">
        <v>133.5</v>
      </c>
      <c r="AY34" s="165">
        <v>145.19999999999999</v>
      </c>
      <c r="AZ34" s="165">
        <v>154.80000000000001</v>
      </c>
      <c r="BA34" s="165">
        <v>138.9</v>
      </c>
      <c r="BB34" s="165">
        <v>125.2</v>
      </c>
      <c r="BC34" s="165">
        <v>140.4</v>
      </c>
      <c r="BD34" s="165">
        <v>144.4</v>
      </c>
      <c r="BE34" s="165">
        <v>152.19999999999999</v>
      </c>
      <c r="BF34" s="165">
        <v>137.69999999999999</v>
      </c>
      <c r="BG34" s="165">
        <v>143.5</v>
      </c>
      <c r="BH34" s="165">
        <v>138.4</v>
      </c>
      <c r="BK34" s="176" t="s">
        <v>228</v>
      </c>
      <c r="BL34" s="165">
        <v>2020</v>
      </c>
      <c r="BM34" s="165" t="s">
        <v>35</v>
      </c>
      <c r="BN34" s="165">
        <v>167.5</v>
      </c>
      <c r="BO34" s="165">
        <v>151.80000000000001</v>
      </c>
      <c r="BP34" s="165">
        <v>150.80000000000001</v>
      </c>
      <c r="BQ34" s="165">
        <v>144.80000000000001</v>
      </c>
      <c r="BR34" s="165">
        <v>131.4</v>
      </c>
      <c r="BS34" s="165">
        <v>141.80000000000001</v>
      </c>
      <c r="BT34" s="165">
        <v>170.7</v>
      </c>
      <c r="BU34" s="165">
        <v>141.1</v>
      </c>
      <c r="BV34" s="165">
        <v>113.6</v>
      </c>
      <c r="BW34" s="165">
        <v>152</v>
      </c>
      <c r="BX34" s="165">
        <v>136.5</v>
      </c>
      <c r="BY34" s="165">
        <v>159.1</v>
      </c>
      <c r="BZ34" s="165">
        <v>150.5</v>
      </c>
      <c r="CA34" s="165">
        <v>170.1</v>
      </c>
      <c r="CB34" s="165">
        <v>150.80000000000001</v>
      </c>
      <c r="CC34" s="165">
        <v>141.69999999999999</v>
      </c>
      <c r="CD34" s="165">
        <v>149.5</v>
      </c>
      <c r="CE34" s="165">
        <v>154.80000000000001</v>
      </c>
      <c r="CF34" s="165">
        <v>147.19999999999999</v>
      </c>
      <c r="CG34" s="165">
        <v>130.30000000000001</v>
      </c>
      <c r="CH34" s="165">
        <v>146.4</v>
      </c>
      <c r="CI34" s="165">
        <v>151.69999999999999</v>
      </c>
      <c r="CJ34" s="165">
        <v>156.19999999999999</v>
      </c>
      <c r="CK34" s="165">
        <v>143.19999999999999</v>
      </c>
      <c r="CL34" s="165">
        <v>143.4</v>
      </c>
      <c r="CM34" s="178">
        <v>143.6</v>
      </c>
    </row>
    <row r="35" spans="1:91" x14ac:dyDescent="0.25">
      <c r="A35" t="s">
        <v>229</v>
      </c>
      <c r="B35">
        <v>2020</v>
      </c>
      <c r="C35" t="s">
        <v>36</v>
      </c>
      <c r="D35">
        <v>166.8</v>
      </c>
      <c r="E35">
        <v>147.6</v>
      </c>
      <c r="F35">
        <v>151.69999999999999</v>
      </c>
      <c r="G35">
        <v>144.4</v>
      </c>
      <c r="H35">
        <v>133.30000000000001</v>
      </c>
      <c r="I35">
        <v>141.80000000000001</v>
      </c>
      <c r="J35">
        <v>152.30000000000001</v>
      </c>
      <c r="K35">
        <v>141.80000000000001</v>
      </c>
      <c r="L35">
        <v>112.6</v>
      </c>
      <c r="M35">
        <v>154</v>
      </c>
      <c r="N35">
        <v>140.1</v>
      </c>
      <c r="O35">
        <v>160</v>
      </c>
      <c r="P35">
        <v>148.19999999999999</v>
      </c>
      <c r="Q35">
        <v>170.5</v>
      </c>
      <c r="R35">
        <v>153.4</v>
      </c>
      <c r="S35">
        <v>147.6</v>
      </c>
      <c r="T35">
        <v>152.5</v>
      </c>
      <c r="U35" t="s">
        <v>32</v>
      </c>
      <c r="V35">
        <v>153.4</v>
      </c>
      <c r="W35">
        <v>135.80000000000001</v>
      </c>
      <c r="X35">
        <v>151.5</v>
      </c>
      <c r="Y35">
        <v>156.69999999999999</v>
      </c>
      <c r="Z35">
        <v>161.19999999999999</v>
      </c>
      <c r="AA35">
        <v>151.19999999999999</v>
      </c>
      <c r="AB35">
        <v>145.1</v>
      </c>
      <c r="AC35">
        <v>148.6</v>
      </c>
      <c r="AF35" s="164" t="s">
        <v>230</v>
      </c>
      <c r="AG35" s="164">
        <v>2020</v>
      </c>
      <c r="AH35" s="164" t="s">
        <v>36</v>
      </c>
      <c r="AI35" s="164">
        <v>167.5</v>
      </c>
      <c r="AJ35" s="164">
        <v>148.9</v>
      </c>
      <c r="AK35" s="164">
        <v>151.1</v>
      </c>
      <c r="AL35" s="164">
        <v>146.5</v>
      </c>
      <c r="AM35" s="164">
        <v>127.5</v>
      </c>
      <c r="AN35" s="164">
        <v>143.30000000000001</v>
      </c>
      <c r="AO35" s="164">
        <v>167</v>
      </c>
      <c r="AP35" s="164">
        <v>139.69999999999999</v>
      </c>
      <c r="AQ35" s="164">
        <v>114.4</v>
      </c>
      <c r="AR35" s="164">
        <v>151.5</v>
      </c>
      <c r="AS35" s="164">
        <v>131.9</v>
      </c>
      <c r="AT35" s="164">
        <v>159.1</v>
      </c>
      <c r="AU35" s="164">
        <v>150.1</v>
      </c>
      <c r="AV35" s="164">
        <v>173.3</v>
      </c>
      <c r="AW35" s="164">
        <v>147.69999999999999</v>
      </c>
      <c r="AX35" s="164">
        <v>133.80000000000001</v>
      </c>
      <c r="AY35" s="164">
        <v>145.6</v>
      </c>
      <c r="AZ35" s="164">
        <v>154.5</v>
      </c>
      <c r="BA35" s="164">
        <v>141.4</v>
      </c>
      <c r="BB35" s="164">
        <v>124.6</v>
      </c>
      <c r="BC35" s="164">
        <v>140.80000000000001</v>
      </c>
      <c r="BD35" s="164">
        <v>145</v>
      </c>
      <c r="BE35" s="164">
        <v>152.5</v>
      </c>
      <c r="BF35" s="164">
        <v>137.9</v>
      </c>
      <c r="BG35" s="164">
        <v>145.30000000000001</v>
      </c>
      <c r="BH35" s="164">
        <v>138.69999999999999</v>
      </c>
      <c r="BK35" s="175" t="s">
        <v>231</v>
      </c>
      <c r="BL35" s="164">
        <v>2020</v>
      </c>
      <c r="BM35" s="164" t="s">
        <v>36</v>
      </c>
      <c r="BN35" s="164">
        <v>167</v>
      </c>
      <c r="BO35" s="164">
        <v>148.1</v>
      </c>
      <c r="BP35" s="164">
        <v>151.5</v>
      </c>
      <c r="BQ35" s="164">
        <v>145.1</v>
      </c>
      <c r="BR35" s="164">
        <v>131.19999999999999</v>
      </c>
      <c r="BS35" s="164">
        <v>142.5</v>
      </c>
      <c r="BT35" s="164">
        <v>157.30000000000001</v>
      </c>
      <c r="BU35" s="164">
        <v>141.1</v>
      </c>
      <c r="BV35" s="164">
        <v>113.2</v>
      </c>
      <c r="BW35" s="164">
        <v>153.19999999999999</v>
      </c>
      <c r="BX35" s="164">
        <v>136.69999999999999</v>
      </c>
      <c r="BY35" s="164">
        <v>159.6</v>
      </c>
      <c r="BZ35" s="164">
        <v>148.9</v>
      </c>
      <c r="CA35" s="164">
        <v>171.2</v>
      </c>
      <c r="CB35" s="164">
        <v>151.19999999999999</v>
      </c>
      <c r="CC35" s="164">
        <v>141.9</v>
      </c>
      <c r="CD35" s="164">
        <v>149.80000000000001</v>
      </c>
      <c r="CE35" s="164">
        <v>154.5</v>
      </c>
      <c r="CF35" s="164">
        <v>148.9</v>
      </c>
      <c r="CG35" s="164">
        <v>129.9</v>
      </c>
      <c r="CH35" s="164">
        <v>146.4</v>
      </c>
      <c r="CI35" s="164">
        <v>152.30000000000001</v>
      </c>
      <c r="CJ35" s="164">
        <v>156.1</v>
      </c>
      <c r="CK35" s="164">
        <v>143.69999999999999</v>
      </c>
      <c r="CL35" s="164">
        <v>145.19999999999999</v>
      </c>
      <c r="CM35" s="177">
        <v>143.80000000000001</v>
      </c>
    </row>
    <row r="36" spans="1:91" x14ac:dyDescent="0.25">
      <c r="C36" s="158" t="s">
        <v>272</v>
      </c>
      <c r="D36" s="159">
        <f>AVERAGE(D33:D35)</f>
        <v>167.20000000000002</v>
      </c>
      <c r="E36" s="159">
        <f t="shared" ref="E36:AC36" si="0">AVERAGE(E33:E35)</f>
        <v>150.66666666666666</v>
      </c>
      <c r="F36" s="159">
        <f t="shared" si="0"/>
        <v>151.03333333333333</v>
      </c>
      <c r="G36" s="159">
        <f t="shared" si="0"/>
        <v>144.1</v>
      </c>
      <c r="H36" s="159">
        <f t="shared" si="0"/>
        <v>133</v>
      </c>
      <c r="I36" s="159">
        <f t="shared" si="0"/>
        <v>141.56666666666666</v>
      </c>
      <c r="J36" s="159">
        <f t="shared" si="0"/>
        <v>169.63333333333335</v>
      </c>
      <c r="K36" s="159">
        <f t="shared" si="0"/>
        <v>141.56666666666666</v>
      </c>
      <c r="L36" s="159">
        <f t="shared" si="0"/>
        <v>113.16666666666667</v>
      </c>
      <c r="M36" s="159">
        <f t="shared" si="0"/>
        <v>152.79999999999998</v>
      </c>
      <c r="N36" s="159">
        <f t="shared" si="0"/>
        <v>139.96666666666667</v>
      </c>
      <c r="O36" s="159">
        <f t="shared" si="0"/>
        <v>159.29999999999998</v>
      </c>
      <c r="P36" s="159">
        <f t="shared" si="0"/>
        <v>150.33333333333334</v>
      </c>
      <c r="Q36" s="159">
        <f t="shared" si="0"/>
        <v>169.5</v>
      </c>
      <c r="R36" s="159">
        <f t="shared" si="0"/>
        <v>153.06666666666669</v>
      </c>
      <c r="S36" s="159">
        <f t="shared" si="0"/>
        <v>147.5</v>
      </c>
      <c r="T36" s="159">
        <f t="shared" si="0"/>
        <v>152.29999999999998</v>
      </c>
      <c r="U36" s="159" t="s">
        <v>32</v>
      </c>
      <c r="V36" s="159">
        <f t="shared" si="0"/>
        <v>152.03333333333333</v>
      </c>
      <c r="W36" s="159">
        <f t="shared" si="0"/>
        <v>136.03333333333333</v>
      </c>
      <c r="X36" s="159">
        <f t="shared" si="0"/>
        <v>151.66666666666666</v>
      </c>
      <c r="Y36" s="159">
        <f t="shared" si="0"/>
        <v>156.19999999999999</v>
      </c>
      <c r="Z36" s="159">
        <f t="shared" si="0"/>
        <v>161.6</v>
      </c>
      <c r="AA36" s="159">
        <f t="shared" si="0"/>
        <v>150.56666666666666</v>
      </c>
      <c r="AB36" s="159">
        <f t="shared" si="0"/>
        <v>143.66666666666666</v>
      </c>
      <c r="AC36" s="159">
        <f t="shared" si="0"/>
        <v>148.36666666666667</v>
      </c>
      <c r="AF36" s="166"/>
      <c r="AG36" s="166"/>
      <c r="AH36" s="167" t="s">
        <v>272</v>
      </c>
      <c r="AI36" s="168">
        <f t="shared" ref="AI36:BH36" si="1">AVERAGE(AI33:AI35)</f>
        <v>167.56666666666666</v>
      </c>
      <c r="AJ36" s="168">
        <f t="shared" si="1"/>
        <v>153</v>
      </c>
      <c r="AK36" s="168">
        <f t="shared" si="1"/>
        <v>150.36666666666667</v>
      </c>
      <c r="AL36" s="168">
        <f t="shared" si="1"/>
        <v>146.1</v>
      </c>
      <c r="AM36" s="168">
        <f t="shared" si="1"/>
        <v>127.06666666666666</v>
      </c>
      <c r="AN36" s="168">
        <f t="shared" si="1"/>
        <v>143.6</v>
      </c>
      <c r="AO36" s="168">
        <f t="shared" si="1"/>
        <v>185.5</v>
      </c>
      <c r="AP36" s="168">
        <f t="shared" si="1"/>
        <v>139.46666666666667</v>
      </c>
      <c r="AQ36" s="168">
        <f t="shared" si="1"/>
        <v>114.59999999999998</v>
      </c>
      <c r="AR36" s="168">
        <f t="shared" si="1"/>
        <v>150.46666666666667</v>
      </c>
      <c r="AS36" s="168">
        <f t="shared" si="1"/>
        <v>131.5</v>
      </c>
      <c r="AT36" s="168">
        <f t="shared" si="1"/>
        <v>158.86666666666667</v>
      </c>
      <c r="AU36" s="168">
        <f t="shared" si="1"/>
        <v>152.06666666666669</v>
      </c>
      <c r="AV36" s="168">
        <f t="shared" si="1"/>
        <v>172.03333333333333</v>
      </c>
      <c r="AW36" s="168">
        <f t="shared" si="1"/>
        <v>147.33333333333334</v>
      </c>
      <c r="AX36" s="168">
        <f t="shared" si="1"/>
        <v>133.5</v>
      </c>
      <c r="AY36" s="168">
        <f t="shared" si="1"/>
        <v>145.23333333333335</v>
      </c>
      <c r="AZ36" s="168">
        <f t="shared" si="1"/>
        <v>154.4</v>
      </c>
      <c r="BA36" s="168">
        <f t="shared" si="1"/>
        <v>138.46666666666667</v>
      </c>
      <c r="BB36" s="168">
        <f t="shared" si="1"/>
        <v>125.3</v>
      </c>
      <c r="BC36" s="168">
        <f t="shared" si="1"/>
        <v>140.43333333333334</v>
      </c>
      <c r="BD36" s="168">
        <f t="shared" si="1"/>
        <v>144.4</v>
      </c>
      <c r="BE36" s="168">
        <f t="shared" si="1"/>
        <v>152.26666666666665</v>
      </c>
      <c r="BF36" s="168">
        <f t="shared" si="1"/>
        <v>137.6</v>
      </c>
      <c r="BG36" s="168">
        <f t="shared" si="1"/>
        <v>143.63333333333335</v>
      </c>
      <c r="BH36" s="168">
        <f t="shared" si="1"/>
        <v>138.5</v>
      </c>
      <c r="BK36" s="183"/>
      <c r="BL36" s="184"/>
      <c r="BM36" s="185" t="s">
        <v>272</v>
      </c>
      <c r="BN36" s="191">
        <f>AVERAGE(BN33:BN35)</f>
        <v>167.29999999999998</v>
      </c>
      <c r="BO36" s="191">
        <f t="shared" ref="BO36:CM36" si="2">AVERAGE(BO33:BO35)</f>
        <v>151.60000000000002</v>
      </c>
      <c r="BP36" s="191">
        <f t="shared" si="2"/>
        <v>150.79999999999998</v>
      </c>
      <c r="BQ36" s="191">
        <f t="shared" si="2"/>
        <v>144.73333333333335</v>
      </c>
      <c r="BR36" s="191">
        <f t="shared" si="2"/>
        <v>130.83333333333334</v>
      </c>
      <c r="BS36" s="191">
        <f t="shared" si="2"/>
        <v>142.5</v>
      </c>
      <c r="BT36" s="191">
        <f t="shared" si="2"/>
        <v>175</v>
      </c>
      <c r="BU36" s="191">
        <f t="shared" si="2"/>
        <v>140.86666666666667</v>
      </c>
      <c r="BV36" s="191">
        <f t="shared" si="2"/>
        <v>113.63333333333333</v>
      </c>
      <c r="BW36" s="191">
        <f t="shared" si="2"/>
        <v>152.03333333333333</v>
      </c>
      <c r="BX36" s="191">
        <f t="shared" si="2"/>
        <v>136.43333333333334</v>
      </c>
      <c r="BY36" s="191">
        <f t="shared" si="2"/>
        <v>159.1</v>
      </c>
      <c r="BZ36" s="191">
        <f t="shared" si="2"/>
        <v>150.96666666666667</v>
      </c>
      <c r="CA36" s="191">
        <f t="shared" si="2"/>
        <v>170.16666666666666</v>
      </c>
      <c r="CB36" s="191">
        <f t="shared" si="2"/>
        <v>150.83333333333334</v>
      </c>
      <c r="CC36" s="191">
        <f t="shared" si="2"/>
        <v>141.70000000000002</v>
      </c>
      <c r="CD36" s="191">
        <f t="shared" si="2"/>
        <v>149.5</v>
      </c>
      <c r="CE36" s="191">
        <f t="shared" si="2"/>
        <v>154.4</v>
      </c>
      <c r="CF36" s="191">
        <f t="shared" si="2"/>
        <v>146.89999999999998</v>
      </c>
      <c r="CG36" s="191">
        <f t="shared" si="2"/>
        <v>130.36666666666667</v>
      </c>
      <c r="CH36" s="191">
        <f t="shared" si="2"/>
        <v>146.33333333333334</v>
      </c>
      <c r="CI36" s="191">
        <f t="shared" si="2"/>
        <v>151.73333333333332</v>
      </c>
      <c r="CJ36" s="191">
        <f t="shared" si="2"/>
        <v>156.13333333333333</v>
      </c>
      <c r="CK36" s="191">
        <f t="shared" si="2"/>
        <v>143.23333333333332</v>
      </c>
      <c r="CL36" s="191">
        <f t="shared" si="2"/>
        <v>143.63333333333335</v>
      </c>
      <c r="CM36" s="191">
        <f t="shared" si="2"/>
        <v>143.6</v>
      </c>
    </row>
    <row r="37" spans="1:91" ht="15.75" x14ac:dyDescent="0.25">
      <c r="A37" s="157" t="s">
        <v>266</v>
      </c>
      <c r="B37" s="157" t="s">
        <v>271</v>
      </c>
      <c r="AF37" s="187" t="s">
        <v>266</v>
      </c>
      <c r="AG37" s="187" t="s">
        <v>271</v>
      </c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K37" s="188" t="s">
        <v>266</v>
      </c>
      <c r="BL37" s="189" t="s">
        <v>271</v>
      </c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190"/>
    </row>
    <row r="38" spans="1:91" x14ac:dyDescent="0.25">
      <c r="A38" t="s">
        <v>232</v>
      </c>
      <c r="B38">
        <v>2020</v>
      </c>
      <c r="C38" t="s">
        <v>39</v>
      </c>
      <c r="D38">
        <v>190.3</v>
      </c>
      <c r="E38">
        <v>149.4</v>
      </c>
      <c r="F38">
        <v>153.30000000000001</v>
      </c>
      <c r="G38">
        <v>148.19999999999999</v>
      </c>
      <c r="H38">
        <v>138.19999999999999</v>
      </c>
      <c r="I38">
        <v>143.19999999999999</v>
      </c>
      <c r="J38">
        <v>148.9</v>
      </c>
      <c r="K38">
        <v>150.30000000000001</v>
      </c>
      <c r="L38">
        <v>113.2</v>
      </c>
      <c r="M38">
        <v>159.80000000000001</v>
      </c>
      <c r="N38">
        <v>142.1</v>
      </c>
      <c r="O38">
        <v>161.80000000000001</v>
      </c>
      <c r="P38">
        <v>152.30000000000001</v>
      </c>
      <c r="Q38">
        <v>182.4</v>
      </c>
      <c r="R38">
        <v>154.69999999999999</v>
      </c>
      <c r="S38">
        <v>150</v>
      </c>
      <c r="T38">
        <v>154.1</v>
      </c>
      <c r="U38" t="s">
        <v>32</v>
      </c>
      <c r="V38">
        <v>144.9</v>
      </c>
      <c r="W38">
        <v>141.4</v>
      </c>
      <c r="X38">
        <v>151.69999999999999</v>
      </c>
      <c r="Y38">
        <v>158.19999999999999</v>
      </c>
      <c r="Z38">
        <v>161.80000000000001</v>
      </c>
      <c r="AA38">
        <v>153.19999999999999</v>
      </c>
      <c r="AB38">
        <v>151.19999999999999</v>
      </c>
      <c r="AC38">
        <v>151.69999999999999</v>
      </c>
      <c r="AF38" s="169" t="s">
        <v>233</v>
      </c>
      <c r="AG38" s="169">
        <v>2020</v>
      </c>
      <c r="AH38" s="169" t="s">
        <v>39</v>
      </c>
      <c r="AI38" s="169">
        <v>197</v>
      </c>
      <c r="AJ38" s="169">
        <v>154.6</v>
      </c>
      <c r="AK38" s="169">
        <v>153.4</v>
      </c>
      <c r="AL38" s="169">
        <v>152.69999999999999</v>
      </c>
      <c r="AM38" s="169">
        <v>132.9</v>
      </c>
      <c r="AN38" s="169">
        <v>151.80000000000001</v>
      </c>
      <c r="AO38" s="169">
        <v>171.2</v>
      </c>
      <c r="AP38" s="169">
        <v>152</v>
      </c>
      <c r="AQ38" s="169">
        <v>116.3</v>
      </c>
      <c r="AR38" s="169">
        <v>158.80000000000001</v>
      </c>
      <c r="AS38" s="169">
        <v>135.6</v>
      </c>
      <c r="AT38" s="169">
        <v>161.69999999999999</v>
      </c>
      <c r="AU38" s="169">
        <v>157</v>
      </c>
      <c r="AV38" s="169">
        <v>186.7</v>
      </c>
      <c r="AW38" s="169">
        <v>149.1</v>
      </c>
      <c r="AX38" s="169">
        <v>136.6</v>
      </c>
      <c r="AY38" s="169">
        <v>147.19999999999999</v>
      </c>
      <c r="AZ38" s="169">
        <v>154.69999999999999</v>
      </c>
      <c r="BA38" s="169">
        <v>137.1</v>
      </c>
      <c r="BB38" s="169">
        <v>129.30000000000001</v>
      </c>
      <c r="BC38" s="169">
        <v>140.4</v>
      </c>
      <c r="BD38" s="169">
        <v>148.1</v>
      </c>
      <c r="BE38" s="169">
        <v>152.5</v>
      </c>
      <c r="BF38" s="169">
        <v>144.5</v>
      </c>
      <c r="BG38" s="169">
        <v>152.19999999999999</v>
      </c>
      <c r="BH38" s="169">
        <v>142</v>
      </c>
      <c r="BK38" s="176" t="s">
        <v>234</v>
      </c>
      <c r="BL38" s="165">
        <v>2020</v>
      </c>
      <c r="BM38" s="165" t="s">
        <v>39</v>
      </c>
      <c r="BN38" s="165">
        <v>192.7</v>
      </c>
      <c r="BO38" s="165">
        <v>151.4</v>
      </c>
      <c r="BP38" s="165">
        <v>153.30000000000001</v>
      </c>
      <c r="BQ38" s="165">
        <v>149.6</v>
      </c>
      <c r="BR38" s="165">
        <v>136.30000000000001</v>
      </c>
      <c r="BS38" s="165">
        <v>147.19999999999999</v>
      </c>
      <c r="BT38" s="165">
        <v>156.5</v>
      </c>
      <c r="BU38" s="165">
        <v>150.9</v>
      </c>
      <c r="BV38" s="165">
        <v>114.2</v>
      </c>
      <c r="BW38" s="165">
        <v>159.5</v>
      </c>
      <c r="BX38" s="165">
        <v>139.4</v>
      </c>
      <c r="BY38" s="165">
        <v>161.80000000000001</v>
      </c>
      <c r="BZ38" s="165">
        <v>154</v>
      </c>
      <c r="CA38" s="165">
        <v>183.5</v>
      </c>
      <c r="CB38" s="165">
        <v>152.5</v>
      </c>
      <c r="CC38" s="165">
        <v>144.4</v>
      </c>
      <c r="CD38" s="165">
        <v>151.4</v>
      </c>
      <c r="CE38" s="165">
        <v>154.69999999999999</v>
      </c>
      <c r="CF38" s="165">
        <v>141.9</v>
      </c>
      <c r="CG38" s="165">
        <v>135</v>
      </c>
      <c r="CH38" s="165">
        <v>146.4</v>
      </c>
      <c r="CI38" s="165">
        <v>154.4</v>
      </c>
      <c r="CJ38" s="165">
        <v>156.4</v>
      </c>
      <c r="CK38" s="165">
        <v>148.30000000000001</v>
      </c>
      <c r="CL38" s="165">
        <v>151.6</v>
      </c>
      <c r="CM38" s="178">
        <v>147</v>
      </c>
    </row>
    <row r="39" spans="1:91" x14ac:dyDescent="0.25">
      <c r="A39" t="s">
        <v>235</v>
      </c>
      <c r="B39">
        <v>2020</v>
      </c>
      <c r="C39" t="s">
        <v>40</v>
      </c>
      <c r="D39">
        <v>190.3</v>
      </c>
      <c r="E39">
        <v>149.4</v>
      </c>
      <c r="F39">
        <v>153.30000000000001</v>
      </c>
      <c r="G39">
        <v>148.19999999999999</v>
      </c>
      <c r="H39">
        <v>138.19999999999999</v>
      </c>
      <c r="I39">
        <v>143.19999999999999</v>
      </c>
      <c r="J39">
        <v>148.9</v>
      </c>
      <c r="K39">
        <v>150.30000000000001</v>
      </c>
      <c r="L39">
        <v>113.2</v>
      </c>
      <c r="M39">
        <v>159.80000000000001</v>
      </c>
      <c r="N39">
        <v>142.1</v>
      </c>
      <c r="O39">
        <v>161.80000000000001</v>
      </c>
      <c r="P39">
        <v>152.30000000000001</v>
      </c>
      <c r="Q39">
        <v>182.4</v>
      </c>
      <c r="R39">
        <v>154.69999999999999</v>
      </c>
      <c r="S39">
        <v>150</v>
      </c>
      <c r="T39">
        <v>154.1</v>
      </c>
      <c r="U39" t="s">
        <v>32</v>
      </c>
      <c r="V39">
        <v>144.9</v>
      </c>
      <c r="W39">
        <v>141.4</v>
      </c>
      <c r="X39">
        <v>151.69999999999999</v>
      </c>
      <c r="Y39">
        <v>158.19999999999999</v>
      </c>
      <c r="Z39">
        <v>161.80000000000001</v>
      </c>
      <c r="AA39">
        <v>153.19999999999999</v>
      </c>
      <c r="AB39">
        <v>151.19999999999999</v>
      </c>
      <c r="AC39">
        <v>151.69999999999999</v>
      </c>
      <c r="AF39" s="170" t="s">
        <v>236</v>
      </c>
      <c r="AG39" s="170">
        <v>2020</v>
      </c>
      <c r="AH39" s="170" t="s">
        <v>40</v>
      </c>
      <c r="AI39" s="170">
        <v>197</v>
      </c>
      <c r="AJ39" s="170">
        <v>154.6</v>
      </c>
      <c r="AK39" s="170">
        <v>153.4</v>
      </c>
      <c r="AL39" s="170">
        <v>152.69999999999999</v>
      </c>
      <c r="AM39" s="170">
        <v>132.9</v>
      </c>
      <c r="AN39" s="170">
        <v>151.80000000000001</v>
      </c>
      <c r="AO39" s="170">
        <v>171.2</v>
      </c>
      <c r="AP39" s="170">
        <v>152</v>
      </c>
      <c r="AQ39" s="170">
        <v>116.3</v>
      </c>
      <c r="AR39" s="170">
        <v>158.80000000000001</v>
      </c>
      <c r="AS39" s="170">
        <v>135.6</v>
      </c>
      <c r="AT39" s="170">
        <v>161.69999999999999</v>
      </c>
      <c r="AU39" s="170">
        <v>157</v>
      </c>
      <c r="AV39" s="170">
        <v>186.7</v>
      </c>
      <c r="AW39" s="170">
        <v>149.1</v>
      </c>
      <c r="AX39" s="170">
        <v>136.6</v>
      </c>
      <c r="AY39" s="170">
        <v>147.19999999999999</v>
      </c>
      <c r="AZ39" s="170">
        <v>154.69999999999999</v>
      </c>
      <c r="BA39" s="170">
        <v>137.1</v>
      </c>
      <c r="BB39" s="170">
        <v>129.30000000000001</v>
      </c>
      <c r="BC39" s="170">
        <v>140.4</v>
      </c>
      <c r="BD39" s="170">
        <v>148.1</v>
      </c>
      <c r="BE39" s="170">
        <v>152.5</v>
      </c>
      <c r="BF39" s="170">
        <v>144.5</v>
      </c>
      <c r="BG39" s="170">
        <v>152.19999999999999</v>
      </c>
      <c r="BH39" s="170">
        <v>142</v>
      </c>
      <c r="BK39" s="175" t="s">
        <v>237</v>
      </c>
      <c r="BL39" s="164">
        <v>2020</v>
      </c>
      <c r="BM39" s="164" t="s">
        <v>40</v>
      </c>
      <c r="BN39" s="164">
        <v>192.7</v>
      </c>
      <c r="BO39" s="164">
        <v>151.4</v>
      </c>
      <c r="BP39" s="164">
        <v>153.30000000000001</v>
      </c>
      <c r="BQ39" s="164">
        <v>149.6</v>
      </c>
      <c r="BR39" s="164">
        <v>136.30000000000001</v>
      </c>
      <c r="BS39" s="164">
        <v>147.19999999999999</v>
      </c>
      <c r="BT39" s="164">
        <v>156.5</v>
      </c>
      <c r="BU39" s="164">
        <v>150.9</v>
      </c>
      <c r="BV39" s="164">
        <v>114.2</v>
      </c>
      <c r="BW39" s="164">
        <v>159.5</v>
      </c>
      <c r="BX39" s="164">
        <v>139.4</v>
      </c>
      <c r="BY39" s="164">
        <v>161.80000000000001</v>
      </c>
      <c r="BZ39" s="164">
        <v>154</v>
      </c>
      <c r="CA39" s="164">
        <v>183.5</v>
      </c>
      <c r="CB39" s="164">
        <v>152.5</v>
      </c>
      <c r="CC39" s="164">
        <v>144.4</v>
      </c>
      <c r="CD39" s="164">
        <v>151.4</v>
      </c>
      <c r="CE39" s="164">
        <v>154.69999999999999</v>
      </c>
      <c r="CF39" s="164">
        <v>141.9</v>
      </c>
      <c r="CG39" s="164">
        <v>135</v>
      </c>
      <c r="CH39" s="164">
        <v>146.4</v>
      </c>
      <c r="CI39" s="164">
        <v>154.4</v>
      </c>
      <c r="CJ39" s="164">
        <v>156.4</v>
      </c>
      <c r="CK39" s="164">
        <v>148.30000000000001</v>
      </c>
      <c r="CL39" s="164">
        <v>151.6</v>
      </c>
      <c r="CM39" s="177">
        <v>147</v>
      </c>
    </row>
    <row r="40" spans="1:91" x14ac:dyDescent="0.25">
      <c r="A40" t="s">
        <v>238</v>
      </c>
      <c r="B40">
        <v>2020</v>
      </c>
      <c r="C40" t="s">
        <v>41</v>
      </c>
      <c r="D40">
        <v>187.2</v>
      </c>
      <c r="E40">
        <v>148.4</v>
      </c>
      <c r="F40">
        <v>153.30000000000001</v>
      </c>
      <c r="G40">
        <v>147.6</v>
      </c>
      <c r="H40">
        <v>139.80000000000001</v>
      </c>
      <c r="I40">
        <v>146.9</v>
      </c>
      <c r="J40">
        <v>171</v>
      </c>
      <c r="K40">
        <v>149.9</v>
      </c>
      <c r="L40">
        <v>114.2</v>
      </c>
      <c r="M40">
        <v>160</v>
      </c>
      <c r="N40">
        <v>143.5</v>
      </c>
      <c r="O40">
        <v>161.5</v>
      </c>
      <c r="P40">
        <v>155.30000000000001</v>
      </c>
      <c r="Q40">
        <v>180.9</v>
      </c>
      <c r="R40">
        <v>155.1</v>
      </c>
      <c r="S40">
        <v>149.30000000000001</v>
      </c>
      <c r="T40">
        <v>154.30000000000001</v>
      </c>
      <c r="U40" t="s">
        <v>32</v>
      </c>
      <c r="V40">
        <v>145.80000000000001</v>
      </c>
      <c r="W40">
        <v>143.6</v>
      </c>
      <c r="X40">
        <v>151.9</v>
      </c>
      <c r="Y40">
        <v>158.80000000000001</v>
      </c>
      <c r="Z40">
        <v>162.69999999999999</v>
      </c>
      <c r="AA40">
        <v>152.19999999999999</v>
      </c>
      <c r="AB40">
        <v>153.6</v>
      </c>
      <c r="AC40">
        <v>153</v>
      </c>
      <c r="AF40" s="169" t="s">
        <v>239</v>
      </c>
      <c r="AG40" s="169">
        <v>2020</v>
      </c>
      <c r="AH40" s="169" t="s">
        <v>41</v>
      </c>
      <c r="AI40" s="169">
        <v>197.8</v>
      </c>
      <c r="AJ40" s="169">
        <v>154.5</v>
      </c>
      <c r="AK40" s="169">
        <v>153.4</v>
      </c>
      <c r="AL40" s="169">
        <v>151.6</v>
      </c>
      <c r="AM40" s="169">
        <v>133.4</v>
      </c>
      <c r="AN40" s="169">
        <v>154.5</v>
      </c>
      <c r="AO40" s="169">
        <v>191.9</v>
      </c>
      <c r="AP40" s="169">
        <v>151.30000000000001</v>
      </c>
      <c r="AQ40" s="169">
        <v>116.8</v>
      </c>
      <c r="AR40" s="169">
        <v>160</v>
      </c>
      <c r="AS40" s="169">
        <v>136.5</v>
      </c>
      <c r="AT40" s="169">
        <v>163.30000000000001</v>
      </c>
      <c r="AU40" s="169">
        <v>159.9</v>
      </c>
      <c r="AV40" s="169">
        <v>187.2</v>
      </c>
      <c r="AW40" s="169">
        <v>150</v>
      </c>
      <c r="AX40" s="169">
        <v>135.19999999999999</v>
      </c>
      <c r="AY40" s="169">
        <v>147.80000000000001</v>
      </c>
      <c r="AZ40" s="169">
        <v>155.5</v>
      </c>
      <c r="BA40" s="169">
        <v>138.30000000000001</v>
      </c>
      <c r="BB40" s="169">
        <v>133.9</v>
      </c>
      <c r="BC40" s="169">
        <v>144.5</v>
      </c>
      <c r="BD40" s="169">
        <v>148.69999999999999</v>
      </c>
      <c r="BE40" s="169">
        <v>155.5</v>
      </c>
      <c r="BF40" s="169">
        <v>141.19999999999999</v>
      </c>
      <c r="BG40" s="169">
        <v>155.19999999999999</v>
      </c>
      <c r="BH40" s="169">
        <v>144.80000000000001</v>
      </c>
      <c r="BK40" s="176" t="s">
        <v>240</v>
      </c>
      <c r="BL40" s="165">
        <v>2020</v>
      </c>
      <c r="BM40" s="165" t="s">
        <v>41</v>
      </c>
      <c r="BN40" s="165">
        <v>190.9</v>
      </c>
      <c r="BO40" s="165">
        <v>150.80000000000001</v>
      </c>
      <c r="BP40" s="165">
        <v>153.30000000000001</v>
      </c>
      <c r="BQ40" s="165">
        <v>148.9</v>
      </c>
      <c r="BR40" s="165">
        <v>137.4</v>
      </c>
      <c r="BS40" s="165">
        <v>150.4</v>
      </c>
      <c r="BT40" s="165">
        <v>178.1</v>
      </c>
      <c r="BU40" s="165">
        <v>150.4</v>
      </c>
      <c r="BV40" s="165">
        <v>115.1</v>
      </c>
      <c r="BW40" s="165">
        <v>160</v>
      </c>
      <c r="BX40" s="165">
        <v>140.6</v>
      </c>
      <c r="BY40" s="165">
        <v>162.30000000000001</v>
      </c>
      <c r="BZ40" s="165">
        <v>157</v>
      </c>
      <c r="CA40" s="165">
        <v>182.6</v>
      </c>
      <c r="CB40" s="165">
        <v>153.1</v>
      </c>
      <c r="CC40" s="165">
        <v>143.4</v>
      </c>
      <c r="CD40" s="165">
        <v>151.69999999999999</v>
      </c>
      <c r="CE40" s="165">
        <v>155.5</v>
      </c>
      <c r="CF40" s="165">
        <v>143</v>
      </c>
      <c r="CG40" s="165">
        <v>138.5</v>
      </c>
      <c r="CH40" s="165">
        <v>148.4</v>
      </c>
      <c r="CI40" s="165">
        <v>155</v>
      </c>
      <c r="CJ40" s="165">
        <v>158.5</v>
      </c>
      <c r="CK40" s="165">
        <v>146</v>
      </c>
      <c r="CL40" s="165">
        <v>154.30000000000001</v>
      </c>
      <c r="CM40" s="178">
        <v>149</v>
      </c>
    </row>
    <row r="41" spans="1:91" x14ac:dyDescent="0.25">
      <c r="C41" s="158" t="s">
        <v>273</v>
      </c>
      <c r="D41" s="160">
        <f>AVERAGE(D38:D40)</f>
        <v>189.26666666666665</v>
      </c>
      <c r="E41" s="160">
        <f t="shared" ref="E41:AC41" si="3">AVERAGE(E38:E40)</f>
        <v>149.06666666666669</v>
      </c>
      <c r="F41" s="160">
        <f t="shared" si="3"/>
        <v>153.30000000000001</v>
      </c>
      <c r="G41" s="160">
        <f t="shared" si="3"/>
        <v>148</v>
      </c>
      <c r="H41" s="160">
        <f t="shared" si="3"/>
        <v>138.73333333333332</v>
      </c>
      <c r="I41" s="160">
        <f t="shared" si="3"/>
        <v>144.43333333333331</v>
      </c>
      <c r="J41" s="160">
        <f t="shared" si="3"/>
        <v>156.26666666666668</v>
      </c>
      <c r="K41" s="160">
        <f t="shared" si="3"/>
        <v>150.16666666666666</v>
      </c>
      <c r="L41" s="160">
        <f t="shared" si="3"/>
        <v>113.53333333333335</v>
      </c>
      <c r="M41" s="160">
        <f t="shared" si="3"/>
        <v>159.86666666666667</v>
      </c>
      <c r="N41" s="160">
        <f t="shared" si="3"/>
        <v>142.56666666666666</v>
      </c>
      <c r="O41" s="160">
        <f t="shared" si="3"/>
        <v>161.70000000000002</v>
      </c>
      <c r="P41" s="160">
        <f t="shared" si="3"/>
        <v>153.30000000000001</v>
      </c>
      <c r="Q41" s="160">
        <f t="shared" si="3"/>
        <v>181.9</v>
      </c>
      <c r="R41" s="160">
        <f t="shared" si="3"/>
        <v>154.83333333333334</v>
      </c>
      <c r="S41" s="160">
        <f t="shared" si="3"/>
        <v>149.76666666666668</v>
      </c>
      <c r="T41" s="160">
        <f t="shared" si="3"/>
        <v>154.16666666666666</v>
      </c>
      <c r="U41" s="160" t="s">
        <v>32</v>
      </c>
      <c r="V41" s="160">
        <f t="shared" si="3"/>
        <v>145.20000000000002</v>
      </c>
      <c r="W41" s="160">
        <f t="shared" si="3"/>
        <v>142.13333333333333</v>
      </c>
      <c r="X41" s="160">
        <f t="shared" si="3"/>
        <v>151.76666666666665</v>
      </c>
      <c r="Y41" s="160">
        <f t="shared" si="3"/>
        <v>158.4</v>
      </c>
      <c r="Z41" s="160">
        <f t="shared" si="3"/>
        <v>162.1</v>
      </c>
      <c r="AA41" s="160">
        <f t="shared" si="3"/>
        <v>152.86666666666665</v>
      </c>
      <c r="AB41" s="160">
        <f t="shared" si="3"/>
        <v>152</v>
      </c>
      <c r="AC41" s="160">
        <f t="shared" si="3"/>
        <v>152.13333333333333</v>
      </c>
      <c r="AF41" s="171"/>
      <c r="AG41" s="171"/>
      <c r="AH41" s="167" t="s">
        <v>273</v>
      </c>
      <c r="AI41" s="172">
        <f>AVERAGE(AI38:AI40)</f>
        <v>197.26666666666665</v>
      </c>
      <c r="AJ41" s="172">
        <f t="shared" ref="AJ41:BH41" si="4">AVERAGE(AJ38:AJ40)</f>
        <v>154.56666666666666</v>
      </c>
      <c r="AK41" s="172">
        <f t="shared" si="4"/>
        <v>153.4</v>
      </c>
      <c r="AL41" s="172">
        <f t="shared" si="4"/>
        <v>152.33333333333334</v>
      </c>
      <c r="AM41" s="172">
        <f t="shared" si="4"/>
        <v>133.06666666666669</v>
      </c>
      <c r="AN41" s="172">
        <f t="shared" si="4"/>
        <v>152.70000000000002</v>
      </c>
      <c r="AO41" s="172">
        <f t="shared" si="4"/>
        <v>178.1</v>
      </c>
      <c r="AP41" s="172">
        <f t="shared" si="4"/>
        <v>151.76666666666668</v>
      </c>
      <c r="AQ41" s="172">
        <f t="shared" si="4"/>
        <v>116.46666666666665</v>
      </c>
      <c r="AR41" s="172">
        <f t="shared" si="4"/>
        <v>159.20000000000002</v>
      </c>
      <c r="AS41" s="172">
        <f t="shared" si="4"/>
        <v>135.9</v>
      </c>
      <c r="AT41" s="172">
        <f t="shared" si="4"/>
        <v>162.23333333333332</v>
      </c>
      <c r="AU41" s="172">
        <f t="shared" si="4"/>
        <v>157.96666666666667</v>
      </c>
      <c r="AV41" s="172">
        <f t="shared" si="4"/>
        <v>186.86666666666665</v>
      </c>
      <c r="AW41" s="172">
        <f t="shared" si="4"/>
        <v>149.4</v>
      </c>
      <c r="AX41" s="172">
        <f t="shared" si="4"/>
        <v>136.13333333333333</v>
      </c>
      <c r="AY41" s="172">
        <f t="shared" si="4"/>
        <v>147.4</v>
      </c>
      <c r="AZ41" s="172">
        <f t="shared" si="4"/>
        <v>154.96666666666667</v>
      </c>
      <c r="BA41" s="172">
        <f t="shared" si="4"/>
        <v>137.5</v>
      </c>
      <c r="BB41" s="172">
        <f t="shared" si="4"/>
        <v>130.83333333333334</v>
      </c>
      <c r="BC41" s="172">
        <f t="shared" si="4"/>
        <v>141.76666666666668</v>
      </c>
      <c r="BD41" s="172">
        <f t="shared" si="4"/>
        <v>148.29999999999998</v>
      </c>
      <c r="BE41" s="172">
        <f t="shared" si="4"/>
        <v>153.5</v>
      </c>
      <c r="BF41" s="172">
        <f t="shared" si="4"/>
        <v>143.4</v>
      </c>
      <c r="BG41" s="172">
        <f t="shared" si="4"/>
        <v>153.19999999999999</v>
      </c>
      <c r="BH41" s="172">
        <f t="shared" si="4"/>
        <v>142.93333333333334</v>
      </c>
      <c r="BK41" s="180"/>
      <c r="BL41" s="181"/>
      <c r="BM41" s="186" t="s">
        <v>273</v>
      </c>
      <c r="BN41" s="182">
        <f>AVERAGE(BN38:BN40)</f>
        <v>192.1</v>
      </c>
      <c r="BO41" s="182">
        <f t="shared" ref="BO41:CM41" si="5">AVERAGE(BO38:BO40)</f>
        <v>151.20000000000002</v>
      </c>
      <c r="BP41" s="182">
        <f t="shared" si="5"/>
        <v>153.30000000000001</v>
      </c>
      <c r="BQ41" s="182">
        <f t="shared" si="5"/>
        <v>149.36666666666667</v>
      </c>
      <c r="BR41" s="182">
        <f t="shared" si="5"/>
        <v>136.66666666666666</v>
      </c>
      <c r="BS41" s="182">
        <f t="shared" si="5"/>
        <v>148.26666666666665</v>
      </c>
      <c r="BT41" s="182">
        <f t="shared" si="5"/>
        <v>163.70000000000002</v>
      </c>
      <c r="BU41" s="182">
        <f t="shared" si="5"/>
        <v>150.73333333333335</v>
      </c>
      <c r="BV41" s="182">
        <f t="shared" si="5"/>
        <v>114.5</v>
      </c>
      <c r="BW41" s="182">
        <f t="shared" si="5"/>
        <v>159.66666666666666</v>
      </c>
      <c r="BX41" s="182">
        <f t="shared" si="5"/>
        <v>139.79999999999998</v>
      </c>
      <c r="BY41" s="182">
        <f t="shared" si="5"/>
        <v>161.96666666666667</v>
      </c>
      <c r="BZ41" s="182">
        <f t="shared" si="5"/>
        <v>155</v>
      </c>
      <c r="CA41" s="182">
        <f t="shared" si="5"/>
        <v>183.20000000000002</v>
      </c>
      <c r="CB41" s="182">
        <f t="shared" si="5"/>
        <v>152.70000000000002</v>
      </c>
      <c r="CC41" s="182">
        <f t="shared" si="5"/>
        <v>144.06666666666669</v>
      </c>
      <c r="CD41" s="182">
        <f t="shared" si="5"/>
        <v>151.5</v>
      </c>
      <c r="CE41" s="182">
        <f t="shared" si="5"/>
        <v>154.96666666666667</v>
      </c>
      <c r="CF41" s="182">
        <f t="shared" si="5"/>
        <v>142.26666666666668</v>
      </c>
      <c r="CG41" s="182">
        <f t="shared" si="5"/>
        <v>136.16666666666666</v>
      </c>
      <c r="CH41" s="182">
        <f t="shared" si="5"/>
        <v>147.06666666666669</v>
      </c>
      <c r="CI41" s="182">
        <f t="shared" si="5"/>
        <v>154.6</v>
      </c>
      <c r="CJ41" s="182">
        <f t="shared" si="5"/>
        <v>157.1</v>
      </c>
      <c r="CK41" s="182">
        <f t="shared" si="5"/>
        <v>147.53333333333333</v>
      </c>
      <c r="CL41" s="182">
        <f t="shared" si="5"/>
        <v>152.5</v>
      </c>
      <c r="CM41" s="182">
        <f t="shared" si="5"/>
        <v>147.66666666666666</v>
      </c>
    </row>
    <row r="47" spans="1:91" x14ac:dyDescent="0.25">
      <c r="D47" s="256" t="s">
        <v>274</v>
      </c>
      <c r="E47" s="256"/>
      <c r="F47" s="256"/>
      <c r="G47" s="256"/>
      <c r="H47" s="256"/>
      <c r="J47" s="258" t="s">
        <v>283</v>
      </c>
      <c r="K47" s="259"/>
      <c r="L47" s="259"/>
      <c r="M47" s="259"/>
      <c r="N47" s="259"/>
      <c r="O47" s="259"/>
      <c r="P47" s="259"/>
      <c r="Q47" s="259"/>
      <c r="R47" s="260"/>
      <c r="AI47" s="256" t="s">
        <v>274</v>
      </c>
      <c r="AJ47" s="256"/>
      <c r="AK47" s="256"/>
      <c r="AL47" s="256"/>
      <c r="AM47" s="256"/>
      <c r="AO47" s="258" t="s">
        <v>284</v>
      </c>
      <c r="AP47" s="259"/>
      <c r="AQ47" s="259"/>
      <c r="AR47" s="259"/>
      <c r="AS47" s="259"/>
      <c r="AT47" s="259"/>
      <c r="AU47" s="259"/>
      <c r="AV47" s="259"/>
      <c r="AW47" s="260"/>
      <c r="BN47" s="256" t="s">
        <v>274</v>
      </c>
      <c r="BO47" s="256"/>
      <c r="BP47" s="256"/>
      <c r="BQ47" s="256"/>
      <c r="BR47" s="256"/>
      <c r="BT47" s="258" t="s">
        <v>282</v>
      </c>
      <c r="BU47" s="259"/>
      <c r="BV47" s="259"/>
      <c r="BW47" s="259"/>
      <c r="BX47" s="259"/>
      <c r="BY47" s="259"/>
      <c r="BZ47" s="259"/>
      <c r="CA47" s="259"/>
      <c r="CB47" s="260"/>
    </row>
    <row r="48" spans="1:91" x14ac:dyDescent="0.25">
      <c r="D48" s="257" t="s">
        <v>111</v>
      </c>
      <c r="E48" s="257"/>
      <c r="F48" s="257"/>
      <c r="G48" s="257"/>
      <c r="H48" s="257"/>
      <c r="J48" s="35" t="s">
        <v>212</v>
      </c>
      <c r="K48" s="35" t="s">
        <v>277</v>
      </c>
      <c r="L48" s="173" t="s">
        <v>275</v>
      </c>
      <c r="M48" s="173" t="s">
        <v>278</v>
      </c>
      <c r="N48" s="173" t="s">
        <v>84</v>
      </c>
      <c r="O48" s="173" t="s">
        <v>279</v>
      </c>
      <c r="P48" s="173" t="s">
        <v>87</v>
      </c>
      <c r="Q48" s="173" t="s">
        <v>280</v>
      </c>
      <c r="R48" s="173" t="s">
        <v>276</v>
      </c>
      <c r="AI48" s="257" t="s">
        <v>110</v>
      </c>
      <c r="AJ48" s="257"/>
      <c r="AK48" s="257"/>
      <c r="AL48" s="257"/>
      <c r="AM48" s="257"/>
      <c r="AO48" s="35" t="s">
        <v>212</v>
      </c>
      <c r="AP48" s="35" t="s">
        <v>277</v>
      </c>
      <c r="AQ48" s="173" t="s">
        <v>275</v>
      </c>
      <c r="AR48" s="173" t="s">
        <v>278</v>
      </c>
      <c r="AS48" s="173" t="s">
        <v>84</v>
      </c>
      <c r="AT48" s="173" t="s">
        <v>279</v>
      </c>
      <c r="AU48" s="173" t="s">
        <v>87</v>
      </c>
      <c r="AV48" s="173" t="s">
        <v>280</v>
      </c>
      <c r="AW48" s="173" t="s">
        <v>276</v>
      </c>
      <c r="BN48" s="257" t="s">
        <v>109</v>
      </c>
      <c r="BO48" s="257"/>
      <c r="BP48" s="257"/>
      <c r="BQ48" s="257"/>
      <c r="BR48" s="257"/>
      <c r="BT48" s="35" t="s">
        <v>212</v>
      </c>
      <c r="BU48" s="35" t="s">
        <v>277</v>
      </c>
      <c r="BV48" s="173" t="s">
        <v>275</v>
      </c>
      <c r="BW48" s="173" t="s">
        <v>278</v>
      </c>
      <c r="BX48" s="173" t="s">
        <v>84</v>
      </c>
      <c r="BY48" s="173" t="s">
        <v>279</v>
      </c>
      <c r="BZ48" s="173" t="s">
        <v>87</v>
      </c>
      <c r="CA48" s="173" t="s">
        <v>280</v>
      </c>
      <c r="CB48" s="173" t="s">
        <v>276</v>
      </c>
    </row>
    <row r="49" spans="3:80" x14ac:dyDescent="0.25">
      <c r="C49" s="147" t="s">
        <v>101</v>
      </c>
      <c r="D49" s="2" t="s">
        <v>0</v>
      </c>
      <c r="E49" s="2" t="s">
        <v>272</v>
      </c>
      <c r="F49" s="2" t="s">
        <v>273</v>
      </c>
      <c r="G49" s="2" t="s">
        <v>281</v>
      </c>
      <c r="H49" s="2" t="s">
        <v>180</v>
      </c>
      <c r="J49" s="174" t="s">
        <v>213</v>
      </c>
      <c r="K49" t="s">
        <v>4</v>
      </c>
      <c r="L49" s="130">
        <v>22.066666666666634</v>
      </c>
      <c r="M49" t="s">
        <v>23</v>
      </c>
      <c r="N49" s="130">
        <v>2.2000000000000171</v>
      </c>
      <c r="O49" t="s">
        <v>26</v>
      </c>
      <c r="P49" s="130">
        <v>0.5</v>
      </c>
      <c r="Q49" t="s">
        <v>24</v>
      </c>
      <c r="R49" s="130">
        <v>6.0999999999999943</v>
      </c>
      <c r="AH49" s="147" t="s">
        <v>101</v>
      </c>
      <c r="AI49" s="2" t="s">
        <v>0</v>
      </c>
      <c r="AJ49" s="2" t="s">
        <v>272</v>
      </c>
      <c r="AK49" s="2" t="s">
        <v>273</v>
      </c>
      <c r="AL49" s="2" t="s">
        <v>281</v>
      </c>
      <c r="AM49" s="2" t="s">
        <v>180</v>
      </c>
      <c r="AO49" s="174" t="s">
        <v>213</v>
      </c>
      <c r="AP49" s="35" t="s">
        <v>4</v>
      </c>
      <c r="AQ49" s="163">
        <v>29.699999999999989</v>
      </c>
      <c r="AR49" s="35" t="s">
        <v>23</v>
      </c>
      <c r="AS49" s="163">
        <v>3.8999999999999773</v>
      </c>
      <c r="AT49" s="35" t="s">
        <v>26</v>
      </c>
      <c r="AU49" s="163">
        <v>1.2333333333333485</v>
      </c>
      <c r="AV49" s="35" t="s">
        <v>24</v>
      </c>
      <c r="AW49" s="163">
        <v>5.5333333333333456</v>
      </c>
      <c r="BM49" s="147" t="s">
        <v>101</v>
      </c>
      <c r="BN49" s="2" t="s">
        <v>0</v>
      </c>
      <c r="BO49" s="2" t="s">
        <v>272</v>
      </c>
      <c r="BP49" s="2" t="s">
        <v>273</v>
      </c>
      <c r="BQ49" s="2" t="s">
        <v>281</v>
      </c>
      <c r="BR49" s="2" t="s">
        <v>180</v>
      </c>
      <c r="BT49" s="174" t="s">
        <v>213</v>
      </c>
      <c r="BU49" t="s">
        <v>4</v>
      </c>
      <c r="BV49" s="130">
        <v>24.800000000000011</v>
      </c>
      <c r="BW49" t="s">
        <v>23</v>
      </c>
      <c r="BX49" s="130">
        <v>2.8666666666666742</v>
      </c>
      <c r="BY49" t="s">
        <v>26</v>
      </c>
      <c r="BZ49" s="130">
        <v>0.96666666666666856</v>
      </c>
      <c r="CA49" t="s">
        <v>24</v>
      </c>
      <c r="CB49" s="130">
        <v>5.7999999999999829</v>
      </c>
    </row>
    <row r="50" spans="3:80" x14ac:dyDescent="0.25">
      <c r="C50" s="162" t="s">
        <v>100</v>
      </c>
      <c r="D50" t="s">
        <v>4</v>
      </c>
      <c r="E50" s="130">
        <v>167.20000000000002</v>
      </c>
      <c r="F50" s="130">
        <v>189.26666666666665</v>
      </c>
      <c r="G50" s="130">
        <f>Table25[[#This Row],[GI AFTER COVID]]-Table25[[#This Row],[GI BEFORE COVID]]</f>
        <v>22.066666666666634</v>
      </c>
      <c r="H50" s="74">
        <f>Table25[[#This Row],[INFLATION CHANGE]]</f>
        <v>22.066666666666634</v>
      </c>
      <c r="J50" s="77" t="s">
        <v>214</v>
      </c>
      <c r="K50" t="s">
        <v>9</v>
      </c>
      <c r="L50" s="130">
        <v>-13.366666666666674</v>
      </c>
      <c r="M50" s="63" t="s">
        <v>48</v>
      </c>
      <c r="N50" s="63" t="s">
        <v>48</v>
      </c>
      <c r="O50" s="63" t="s">
        <v>48</v>
      </c>
      <c r="P50" s="63" t="s">
        <v>48</v>
      </c>
      <c r="Q50" t="s">
        <v>21</v>
      </c>
      <c r="R50" s="130">
        <v>-6.8333333333333144</v>
      </c>
      <c r="AH50" s="162" t="s">
        <v>100</v>
      </c>
      <c r="AI50" t="s">
        <v>4</v>
      </c>
      <c r="AJ50" s="130">
        <v>167.56666666666666</v>
      </c>
      <c r="AK50" s="130">
        <v>197.26666666666665</v>
      </c>
      <c r="AL50" s="130">
        <f>Table2530[[#This Row],[GI AFTER COVID]]-Table2530[[#This Row],[GI BEFORE COVID]]</f>
        <v>29.699999999999989</v>
      </c>
      <c r="AM50" s="74">
        <f>Table2530[[#This Row],[INFLATION CHANGE]]</f>
        <v>29.699999999999989</v>
      </c>
      <c r="AO50" s="77" t="s">
        <v>214</v>
      </c>
      <c r="AP50" s="35" t="s">
        <v>9</v>
      </c>
      <c r="AQ50" s="163">
        <v>-7.4000000000000057</v>
      </c>
      <c r="AR50" s="63" t="s">
        <v>48</v>
      </c>
      <c r="AS50" s="63" t="s">
        <v>48</v>
      </c>
      <c r="AT50" s="63" t="s">
        <v>48</v>
      </c>
      <c r="AU50" s="63" t="s">
        <v>48</v>
      </c>
      <c r="AV50" s="35" t="s">
        <v>21</v>
      </c>
      <c r="AW50" s="163">
        <v>-0.96666666666666856</v>
      </c>
      <c r="BM50" s="162" t="s">
        <v>100</v>
      </c>
      <c r="BN50" t="s">
        <v>4</v>
      </c>
      <c r="BO50" s="130">
        <v>167.29999999999998</v>
      </c>
      <c r="BP50" s="130">
        <v>192.1</v>
      </c>
      <c r="BQ50" s="130">
        <f>Table253034[[#This Row],[GI AFTER COVID]]-Table253034[[#This Row],[GI BEFORE COVID]]</f>
        <v>24.800000000000011</v>
      </c>
      <c r="BR50" s="74">
        <f>Table253034[[#This Row],[INFLATION CHANGE]]</f>
        <v>24.800000000000011</v>
      </c>
      <c r="BT50" s="77" t="s">
        <v>214</v>
      </c>
      <c r="BU50" t="s">
        <v>9</v>
      </c>
      <c r="BV50" s="130">
        <v>-11.299999999999983</v>
      </c>
      <c r="BW50" s="63" t="s">
        <v>48</v>
      </c>
      <c r="BX50" s="63" t="s">
        <v>48</v>
      </c>
      <c r="BY50" s="63" t="s">
        <v>48</v>
      </c>
      <c r="BZ50" s="63" t="s">
        <v>48</v>
      </c>
      <c r="CA50" t="s">
        <v>21</v>
      </c>
      <c r="CB50" s="130">
        <v>-4.6333333333332973</v>
      </c>
    </row>
    <row r="51" spans="3:80" x14ac:dyDescent="0.25">
      <c r="C51" s="162" t="s">
        <v>100</v>
      </c>
      <c r="D51" t="s">
        <v>5</v>
      </c>
      <c r="E51" s="130">
        <v>150.66666666666666</v>
      </c>
      <c r="F51" s="130">
        <v>149.06666666666669</v>
      </c>
      <c r="G51" s="130">
        <f>Table25[[#This Row],[GI AFTER COVID]]-Table25[[#This Row],[GI BEFORE COVID]]</f>
        <v>-1.5999999999999659</v>
      </c>
      <c r="H51" s="74">
        <f>Table25[[#This Row],[INFLATION CHANGE]]</f>
        <v>-1.5999999999999659</v>
      </c>
      <c r="AH51" s="162" t="s">
        <v>100</v>
      </c>
      <c r="AI51" t="s">
        <v>5</v>
      </c>
      <c r="AJ51" s="130">
        <v>153</v>
      </c>
      <c r="AK51" s="130">
        <v>154.56666666666666</v>
      </c>
      <c r="AL51" s="130">
        <f>Table2530[[#This Row],[GI AFTER COVID]]-Table2530[[#This Row],[GI BEFORE COVID]]</f>
        <v>1.5666666666666629</v>
      </c>
      <c r="AM51" s="74">
        <f>Table2530[[#This Row],[INFLATION CHANGE]]</f>
        <v>1.5666666666666629</v>
      </c>
      <c r="BM51" s="162" t="s">
        <v>100</v>
      </c>
      <c r="BN51" t="s">
        <v>5</v>
      </c>
      <c r="BO51" s="130">
        <v>151.60000000000002</v>
      </c>
      <c r="BP51" s="130">
        <v>151.20000000000002</v>
      </c>
      <c r="BQ51" s="130">
        <f>Table253034[[#This Row],[GI AFTER COVID]]-Table253034[[#This Row],[GI BEFORE COVID]]</f>
        <v>-0.40000000000000568</v>
      </c>
      <c r="BR51" s="74">
        <f>Table253034[[#This Row],[INFLATION CHANGE]]</f>
        <v>-0.40000000000000568</v>
      </c>
    </row>
    <row r="52" spans="3:80" x14ac:dyDescent="0.25">
      <c r="C52" s="162" t="s">
        <v>270</v>
      </c>
      <c r="D52" t="s">
        <v>6</v>
      </c>
      <c r="E52" s="130">
        <v>151.03333333333333</v>
      </c>
      <c r="F52" s="130">
        <v>153.30000000000001</v>
      </c>
      <c r="G52" s="130">
        <f>Table25[[#This Row],[GI AFTER COVID]]-Table25[[#This Row],[GI BEFORE COVID]]</f>
        <v>2.2666666666666799</v>
      </c>
      <c r="H52" s="74">
        <f>Table25[[#This Row],[INFLATION CHANGE]]</f>
        <v>2.2666666666666799</v>
      </c>
      <c r="AH52" s="162" t="s">
        <v>270</v>
      </c>
      <c r="AI52" t="s">
        <v>6</v>
      </c>
      <c r="AJ52" s="130">
        <v>150.36666666666667</v>
      </c>
      <c r="AK52" s="130">
        <v>153.4</v>
      </c>
      <c r="AL52" s="130">
        <f>Table2530[[#This Row],[GI AFTER COVID]]-Table2530[[#This Row],[GI BEFORE COVID]]</f>
        <v>3.0333333333333314</v>
      </c>
      <c r="AM52" s="74">
        <f>Table2530[[#This Row],[INFLATION CHANGE]]</f>
        <v>3.0333333333333314</v>
      </c>
      <c r="BM52" s="162" t="s">
        <v>270</v>
      </c>
      <c r="BN52" t="s">
        <v>6</v>
      </c>
      <c r="BO52" s="130">
        <v>150.79999999999998</v>
      </c>
      <c r="BP52" s="130">
        <v>153.30000000000001</v>
      </c>
      <c r="BQ52" s="130">
        <f>Table253034[[#This Row],[GI AFTER COVID]]-Table253034[[#This Row],[GI BEFORE COVID]]</f>
        <v>2.5000000000000284</v>
      </c>
      <c r="BR52" s="74">
        <f>Table253034[[#This Row],[INFLATION CHANGE]]</f>
        <v>2.5000000000000284</v>
      </c>
    </row>
    <row r="53" spans="3:80" x14ac:dyDescent="0.25">
      <c r="C53" s="162" t="s">
        <v>270</v>
      </c>
      <c r="D53" t="s">
        <v>3</v>
      </c>
      <c r="E53" s="130">
        <v>144.1</v>
      </c>
      <c r="F53" s="130">
        <v>148</v>
      </c>
      <c r="G53" s="130">
        <f>Table25[[#This Row],[GI AFTER COVID]]-Table25[[#This Row],[GI BEFORE COVID]]</f>
        <v>3.9000000000000057</v>
      </c>
      <c r="H53" s="74">
        <f>Table25[[#This Row],[INFLATION CHANGE]]</f>
        <v>3.9000000000000057</v>
      </c>
      <c r="AH53" s="162" t="s">
        <v>270</v>
      </c>
      <c r="AI53" t="s">
        <v>3</v>
      </c>
      <c r="AJ53" s="130">
        <v>146.1</v>
      </c>
      <c r="AK53" s="130">
        <v>152.33333333333334</v>
      </c>
      <c r="AL53" s="130">
        <f>Table2530[[#This Row],[GI AFTER COVID]]-Table2530[[#This Row],[GI BEFORE COVID]]</f>
        <v>6.2333333333333485</v>
      </c>
      <c r="AM53" s="74">
        <f>Table2530[[#This Row],[INFLATION CHANGE]]</f>
        <v>6.2333333333333485</v>
      </c>
      <c r="BM53" s="162" t="s">
        <v>270</v>
      </c>
      <c r="BN53" t="s">
        <v>3</v>
      </c>
      <c r="BO53" s="130">
        <v>144.73333333333335</v>
      </c>
      <c r="BP53" s="130">
        <v>149.36666666666667</v>
      </c>
      <c r="BQ53" s="130">
        <f>Table253034[[#This Row],[GI AFTER COVID]]-Table253034[[#This Row],[GI BEFORE COVID]]</f>
        <v>4.6333333333333258</v>
      </c>
      <c r="BR53" s="74">
        <f>Table253034[[#This Row],[INFLATION CHANGE]]</f>
        <v>4.6333333333333258</v>
      </c>
    </row>
    <row r="54" spans="3:80" x14ac:dyDescent="0.25">
      <c r="C54" s="162" t="s">
        <v>270</v>
      </c>
      <c r="D54" t="s">
        <v>7</v>
      </c>
      <c r="E54" s="130">
        <v>133</v>
      </c>
      <c r="F54" s="130">
        <v>138.73333333333332</v>
      </c>
      <c r="G54" s="130">
        <f>Table25[[#This Row],[GI AFTER COVID]]-Table25[[#This Row],[GI BEFORE COVID]]</f>
        <v>5.7333333333333201</v>
      </c>
      <c r="H54" s="74">
        <f>Table25[[#This Row],[INFLATION CHANGE]]</f>
        <v>5.7333333333333201</v>
      </c>
      <c r="AH54" s="162" t="s">
        <v>270</v>
      </c>
      <c r="AI54" t="s">
        <v>7</v>
      </c>
      <c r="AJ54" s="130">
        <v>127.06666666666666</v>
      </c>
      <c r="AK54" s="130">
        <v>133.06666666666669</v>
      </c>
      <c r="AL54" s="130">
        <f>Table2530[[#This Row],[GI AFTER COVID]]-Table2530[[#This Row],[GI BEFORE COVID]]</f>
        <v>6.0000000000000284</v>
      </c>
      <c r="AM54" s="74">
        <f>Table2530[[#This Row],[INFLATION CHANGE]]</f>
        <v>6.0000000000000284</v>
      </c>
      <c r="BM54" s="162" t="s">
        <v>270</v>
      </c>
      <c r="BN54" t="s">
        <v>7</v>
      </c>
      <c r="BO54" s="130">
        <v>130.83333333333334</v>
      </c>
      <c r="BP54" s="130">
        <v>136.66666666666666</v>
      </c>
      <c r="BQ54" s="130">
        <f>Table253034[[#This Row],[GI AFTER COVID]]-Table253034[[#This Row],[GI BEFORE COVID]]</f>
        <v>5.8333333333333144</v>
      </c>
      <c r="BR54" s="74">
        <f>Table253034[[#This Row],[INFLATION CHANGE]]</f>
        <v>5.8333333333333144</v>
      </c>
    </row>
    <row r="55" spans="3:80" x14ac:dyDescent="0.25">
      <c r="C55" s="162" t="s">
        <v>270</v>
      </c>
      <c r="D55" t="s">
        <v>8</v>
      </c>
      <c r="E55" s="130">
        <v>141.56666666666666</v>
      </c>
      <c r="F55" s="130">
        <v>144.43333333333331</v>
      </c>
      <c r="G55" s="130">
        <f>Table25[[#This Row],[GI AFTER COVID]]-Table25[[#This Row],[GI BEFORE COVID]]</f>
        <v>2.8666666666666458</v>
      </c>
      <c r="H55" s="74">
        <f>Table25[[#This Row],[INFLATION CHANGE]]</f>
        <v>2.8666666666666458</v>
      </c>
      <c r="AH55" s="162" t="s">
        <v>270</v>
      </c>
      <c r="AI55" t="s">
        <v>8</v>
      </c>
      <c r="AJ55" s="130">
        <v>143.6</v>
      </c>
      <c r="AK55" s="130">
        <v>152.70000000000002</v>
      </c>
      <c r="AL55" s="130">
        <f>Table2530[[#This Row],[GI AFTER COVID]]-Table2530[[#This Row],[GI BEFORE COVID]]</f>
        <v>9.1000000000000227</v>
      </c>
      <c r="AM55" s="74">
        <f>Table2530[[#This Row],[INFLATION CHANGE]]</f>
        <v>9.1000000000000227</v>
      </c>
      <c r="BM55" s="162" t="s">
        <v>270</v>
      </c>
      <c r="BN55" t="s">
        <v>8</v>
      </c>
      <c r="BO55" s="130">
        <v>142.5</v>
      </c>
      <c r="BP55" s="130">
        <v>148.26666666666665</v>
      </c>
      <c r="BQ55" s="130">
        <f>Table253034[[#This Row],[GI AFTER COVID]]-Table253034[[#This Row],[GI BEFORE COVID]]</f>
        <v>5.7666666666666515</v>
      </c>
      <c r="BR55" s="74">
        <f>Table253034[[#This Row],[INFLATION CHANGE]]</f>
        <v>5.7666666666666515</v>
      </c>
    </row>
    <row r="56" spans="3:80" x14ac:dyDescent="0.25">
      <c r="C56" s="162" t="s">
        <v>270</v>
      </c>
      <c r="D56" t="s">
        <v>9</v>
      </c>
      <c r="E56" s="130">
        <v>169.63333333333335</v>
      </c>
      <c r="F56" s="130">
        <v>156.26666666666668</v>
      </c>
      <c r="G56" s="130">
        <f>Table25[[#This Row],[GI AFTER COVID]]-Table25[[#This Row],[GI BEFORE COVID]]</f>
        <v>-13.366666666666674</v>
      </c>
      <c r="H56" s="74">
        <f>Table25[[#This Row],[INFLATION CHANGE]]</f>
        <v>-13.366666666666674</v>
      </c>
      <c r="AH56" s="162" t="s">
        <v>270</v>
      </c>
      <c r="AI56" t="s">
        <v>9</v>
      </c>
      <c r="AJ56" s="130">
        <v>185.5</v>
      </c>
      <c r="AK56" s="130">
        <v>178.1</v>
      </c>
      <c r="AL56" s="130">
        <f>Table2530[[#This Row],[GI AFTER COVID]]-Table2530[[#This Row],[GI BEFORE COVID]]</f>
        <v>-7.4000000000000057</v>
      </c>
      <c r="AM56" s="74">
        <f>Table2530[[#This Row],[INFLATION CHANGE]]</f>
        <v>-7.4000000000000057</v>
      </c>
      <c r="BM56" s="162" t="s">
        <v>270</v>
      </c>
      <c r="BN56" t="s">
        <v>9</v>
      </c>
      <c r="BO56" s="130">
        <v>175</v>
      </c>
      <c r="BP56" s="130">
        <v>163.70000000000002</v>
      </c>
      <c r="BQ56" s="130">
        <f>Table253034[[#This Row],[GI AFTER COVID]]-Table253034[[#This Row],[GI BEFORE COVID]]</f>
        <v>-11.299999999999983</v>
      </c>
      <c r="BR56" s="74">
        <f>Table253034[[#This Row],[INFLATION CHANGE]]</f>
        <v>-11.299999999999983</v>
      </c>
    </row>
    <row r="57" spans="3:80" x14ac:dyDescent="0.25">
      <c r="C57" s="162" t="s">
        <v>270</v>
      </c>
      <c r="D57" t="s">
        <v>10</v>
      </c>
      <c r="E57" s="130">
        <v>141.56666666666666</v>
      </c>
      <c r="F57" s="130">
        <v>150.16666666666666</v>
      </c>
      <c r="G57" s="130">
        <f>Table25[[#This Row],[GI AFTER COVID]]-Table25[[#This Row],[GI BEFORE COVID]]</f>
        <v>8.5999999999999943</v>
      </c>
      <c r="H57" s="74">
        <f>Table25[[#This Row],[INFLATION CHANGE]]</f>
        <v>8.5999999999999943</v>
      </c>
      <c r="AH57" s="162" t="s">
        <v>270</v>
      </c>
      <c r="AI57" t="s">
        <v>10</v>
      </c>
      <c r="AJ57" s="130">
        <v>139.46666666666667</v>
      </c>
      <c r="AK57" s="130">
        <v>151.76666666666668</v>
      </c>
      <c r="AL57" s="130">
        <f>Table2530[[#This Row],[GI AFTER COVID]]-Table2530[[#This Row],[GI BEFORE COVID]]</f>
        <v>12.300000000000011</v>
      </c>
      <c r="AM57" s="74">
        <f>Table2530[[#This Row],[INFLATION CHANGE]]</f>
        <v>12.300000000000011</v>
      </c>
      <c r="BM57" s="162" t="s">
        <v>270</v>
      </c>
      <c r="BN57" t="s">
        <v>10</v>
      </c>
      <c r="BO57" s="130">
        <v>140.86666666666667</v>
      </c>
      <c r="BP57" s="130">
        <v>150.73333333333335</v>
      </c>
      <c r="BQ57" s="130">
        <f>Table253034[[#This Row],[GI AFTER COVID]]-Table253034[[#This Row],[GI BEFORE COVID]]</f>
        <v>9.8666666666666742</v>
      </c>
      <c r="BR57" s="74">
        <f>Table253034[[#This Row],[INFLATION CHANGE]]</f>
        <v>9.8666666666666742</v>
      </c>
    </row>
    <row r="58" spans="3:80" x14ac:dyDescent="0.25">
      <c r="C58" s="162" t="s">
        <v>270</v>
      </c>
      <c r="D58" t="s">
        <v>11</v>
      </c>
      <c r="E58" s="130">
        <v>113.16666666666667</v>
      </c>
      <c r="F58" s="130">
        <v>113.53333333333335</v>
      </c>
      <c r="G58" s="130">
        <f>Table25[[#This Row],[GI AFTER COVID]]-Table25[[#This Row],[GI BEFORE COVID]]</f>
        <v>0.36666666666667425</v>
      </c>
      <c r="H58" s="74">
        <f>Table25[[#This Row],[INFLATION CHANGE]]</f>
        <v>0.36666666666667425</v>
      </c>
      <c r="AH58" s="162" t="s">
        <v>270</v>
      </c>
      <c r="AI58" t="s">
        <v>11</v>
      </c>
      <c r="AJ58" s="130">
        <v>114.59999999999998</v>
      </c>
      <c r="AK58" s="130">
        <v>116.46666666666665</v>
      </c>
      <c r="AL58" s="130">
        <f>Table2530[[#This Row],[GI AFTER COVID]]-Table2530[[#This Row],[GI BEFORE COVID]]</f>
        <v>1.8666666666666742</v>
      </c>
      <c r="AM58" s="74">
        <f>Table2530[[#This Row],[INFLATION CHANGE]]</f>
        <v>1.8666666666666742</v>
      </c>
      <c r="BM58" s="162" t="s">
        <v>270</v>
      </c>
      <c r="BN58" t="s">
        <v>11</v>
      </c>
      <c r="BO58" s="130">
        <v>113.63333333333333</v>
      </c>
      <c r="BP58" s="130">
        <v>114.5</v>
      </c>
      <c r="BQ58" s="130">
        <f>Table253034[[#This Row],[GI AFTER COVID]]-Table253034[[#This Row],[GI BEFORE COVID]]</f>
        <v>0.86666666666667425</v>
      </c>
      <c r="BR58" s="74">
        <f>Table253034[[#This Row],[INFLATION CHANGE]]</f>
        <v>0.86666666666667425</v>
      </c>
    </row>
    <row r="59" spans="3:80" x14ac:dyDescent="0.25">
      <c r="C59" s="162" t="s">
        <v>270</v>
      </c>
      <c r="D59" t="s">
        <v>12</v>
      </c>
      <c r="E59" s="130">
        <v>152.79999999999998</v>
      </c>
      <c r="F59" s="130">
        <v>159.86666666666667</v>
      </c>
      <c r="G59" s="130">
        <f>Table25[[#This Row],[GI AFTER COVID]]-Table25[[#This Row],[GI BEFORE COVID]]</f>
        <v>7.0666666666666913</v>
      </c>
      <c r="H59" s="74">
        <f>Table25[[#This Row],[INFLATION CHANGE]]</f>
        <v>7.0666666666666913</v>
      </c>
      <c r="AH59" s="162" t="s">
        <v>270</v>
      </c>
      <c r="AI59" t="s">
        <v>12</v>
      </c>
      <c r="AJ59" s="130">
        <v>150.46666666666667</v>
      </c>
      <c r="AK59" s="130">
        <v>159.20000000000002</v>
      </c>
      <c r="AL59" s="130">
        <f>Table2530[[#This Row],[GI AFTER COVID]]-Table2530[[#This Row],[GI BEFORE COVID]]</f>
        <v>8.7333333333333485</v>
      </c>
      <c r="AM59" s="74">
        <f>Table2530[[#This Row],[INFLATION CHANGE]]</f>
        <v>8.7333333333333485</v>
      </c>
      <c r="BM59" s="162" t="s">
        <v>270</v>
      </c>
      <c r="BN59" t="s">
        <v>12</v>
      </c>
      <c r="BO59" s="130">
        <v>152.03333333333333</v>
      </c>
      <c r="BP59" s="130">
        <v>159.66666666666666</v>
      </c>
      <c r="BQ59" s="130">
        <f>Table253034[[#This Row],[GI AFTER COVID]]-Table253034[[#This Row],[GI BEFORE COVID]]</f>
        <v>7.6333333333333258</v>
      </c>
      <c r="BR59" s="74">
        <f>Table253034[[#This Row],[INFLATION CHANGE]]</f>
        <v>7.6333333333333258</v>
      </c>
    </row>
    <row r="60" spans="3:80" x14ac:dyDescent="0.25">
      <c r="C60" s="162" t="s">
        <v>106</v>
      </c>
      <c r="D60" t="s">
        <v>13</v>
      </c>
      <c r="E60" s="130">
        <v>139.96666666666667</v>
      </c>
      <c r="F60" s="130">
        <v>142.56666666666666</v>
      </c>
      <c r="G60" s="130">
        <f>Table25[[#This Row],[GI AFTER COVID]]-Table25[[#This Row],[GI BEFORE COVID]]</f>
        <v>2.5999999999999943</v>
      </c>
      <c r="H60" s="74">
        <f>Table25[[#This Row],[INFLATION CHANGE]]</f>
        <v>2.5999999999999943</v>
      </c>
      <c r="AH60" s="162" t="s">
        <v>106</v>
      </c>
      <c r="AI60" t="s">
        <v>13</v>
      </c>
      <c r="AJ60" s="130">
        <v>131.5</v>
      </c>
      <c r="AK60" s="130">
        <v>135.9</v>
      </c>
      <c r="AL60" s="130">
        <f>Table2530[[#This Row],[GI AFTER COVID]]-Table2530[[#This Row],[GI BEFORE COVID]]</f>
        <v>4.4000000000000057</v>
      </c>
      <c r="AM60" s="74">
        <f>Table2530[[#This Row],[INFLATION CHANGE]]</f>
        <v>4.4000000000000057</v>
      </c>
      <c r="BM60" s="162" t="s">
        <v>106</v>
      </c>
      <c r="BN60" t="s">
        <v>13</v>
      </c>
      <c r="BO60" s="130">
        <v>136.43333333333334</v>
      </c>
      <c r="BP60" s="130">
        <v>139.79999999999998</v>
      </c>
      <c r="BQ60" s="130">
        <f>Table253034[[#This Row],[GI AFTER COVID]]-Table253034[[#This Row],[GI BEFORE COVID]]</f>
        <v>3.3666666666666458</v>
      </c>
      <c r="BR60" s="74">
        <f>Table253034[[#This Row],[INFLATION CHANGE]]</f>
        <v>3.3666666666666458</v>
      </c>
    </row>
    <row r="61" spans="3:80" x14ac:dyDescent="0.25">
      <c r="C61" s="162" t="s">
        <v>106</v>
      </c>
      <c r="D61" t="s">
        <v>14</v>
      </c>
      <c r="E61" s="130">
        <v>159.29999999999998</v>
      </c>
      <c r="F61" s="130">
        <v>161.70000000000002</v>
      </c>
      <c r="G61" s="130">
        <f>Table25[[#This Row],[GI AFTER COVID]]-Table25[[#This Row],[GI BEFORE COVID]]</f>
        <v>2.4000000000000341</v>
      </c>
      <c r="H61" s="74">
        <f>Table25[[#This Row],[INFLATION CHANGE]]</f>
        <v>2.4000000000000341</v>
      </c>
      <c r="AH61" s="162" t="s">
        <v>106</v>
      </c>
      <c r="AI61" t="s">
        <v>14</v>
      </c>
      <c r="AJ61" s="130">
        <v>158.86666666666667</v>
      </c>
      <c r="AK61" s="130">
        <v>162.23333333333332</v>
      </c>
      <c r="AL61" s="130">
        <f>Table2530[[#This Row],[GI AFTER COVID]]-Table2530[[#This Row],[GI BEFORE COVID]]</f>
        <v>3.3666666666666458</v>
      </c>
      <c r="AM61" s="74">
        <f>Table2530[[#This Row],[INFLATION CHANGE]]</f>
        <v>3.3666666666666458</v>
      </c>
      <c r="BM61" s="162" t="s">
        <v>106</v>
      </c>
      <c r="BN61" t="s">
        <v>14</v>
      </c>
      <c r="BO61" s="130">
        <v>159.1</v>
      </c>
      <c r="BP61" s="130">
        <v>161.96666666666667</v>
      </c>
      <c r="BQ61" s="130">
        <f>Table253034[[#This Row],[GI AFTER COVID]]-Table253034[[#This Row],[GI BEFORE COVID]]</f>
        <v>2.8666666666666742</v>
      </c>
      <c r="BR61" s="74">
        <f>Table253034[[#This Row],[INFLATION CHANGE]]</f>
        <v>2.8666666666666742</v>
      </c>
    </row>
    <row r="62" spans="3:80" x14ac:dyDescent="0.25">
      <c r="C62" s="162" t="s">
        <v>106</v>
      </c>
      <c r="D62" t="s">
        <v>15</v>
      </c>
      <c r="E62" s="130">
        <v>150.33333333333334</v>
      </c>
      <c r="F62" s="130">
        <v>153.30000000000001</v>
      </c>
      <c r="G62" s="130">
        <f>Table25[[#This Row],[GI AFTER COVID]]-Table25[[#This Row],[GI BEFORE COVID]]</f>
        <v>2.9666666666666686</v>
      </c>
      <c r="H62" s="74">
        <f>Table25[[#This Row],[INFLATION CHANGE]]</f>
        <v>2.9666666666666686</v>
      </c>
      <c r="AH62" s="162" t="s">
        <v>106</v>
      </c>
      <c r="AI62" t="s">
        <v>15</v>
      </c>
      <c r="AJ62" s="130">
        <v>152.06666666666669</v>
      </c>
      <c r="AK62" s="130">
        <v>157.96666666666667</v>
      </c>
      <c r="AL62" s="130">
        <f>Table2530[[#This Row],[GI AFTER COVID]]-Table2530[[#This Row],[GI BEFORE COVID]]</f>
        <v>5.8999999999999773</v>
      </c>
      <c r="AM62" s="74">
        <f>Table2530[[#This Row],[INFLATION CHANGE]]</f>
        <v>5.8999999999999773</v>
      </c>
      <c r="BM62" s="162" t="s">
        <v>106</v>
      </c>
      <c r="BN62" t="s">
        <v>15</v>
      </c>
      <c r="BO62" s="130">
        <v>150.96666666666667</v>
      </c>
      <c r="BP62" s="130">
        <v>155</v>
      </c>
      <c r="BQ62" s="130">
        <f>Table253034[[#This Row],[GI AFTER COVID]]-Table253034[[#This Row],[GI BEFORE COVID]]</f>
        <v>4.0333333333333314</v>
      </c>
      <c r="BR62" s="74">
        <f>Table253034[[#This Row],[INFLATION CHANGE]]</f>
        <v>4.0333333333333314</v>
      </c>
    </row>
    <row r="63" spans="3:80" x14ac:dyDescent="0.25">
      <c r="C63" s="162" t="s">
        <v>106</v>
      </c>
      <c r="D63" t="s">
        <v>16</v>
      </c>
      <c r="E63" s="130">
        <v>169.5</v>
      </c>
      <c r="F63" s="130">
        <v>181.9</v>
      </c>
      <c r="G63" s="130">
        <f>Table25[[#This Row],[GI AFTER COVID]]-Table25[[#This Row],[GI BEFORE COVID]]</f>
        <v>12.400000000000006</v>
      </c>
      <c r="H63" s="74">
        <f>Table25[[#This Row],[INFLATION CHANGE]]</f>
        <v>12.400000000000006</v>
      </c>
      <c r="AH63" s="162" t="s">
        <v>106</v>
      </c>
      <c r="AI63" t="s">
        <v>16</v>
      </c>
      <c r="AJ63" s="130">
        <v>172.03333333333333</v>
      </c>
      <c r="AK63" s="130">
        <v>186.86666666666665</v>
      </c>
      <c r="AL63" s="130">
        <f>Table2530[[#This Row],[GI AFTER COVID]]-Table2530[[#This Row],[GI BEFORE COVID]]</f>
        <v>14.833333333333314</v>
      </c>
      <c r="AM63" s="74">
        <f>Table2530[[#This Row],[INFLATION CHANGE]]</f>
        <v>14.833333333333314</v>
      </c>
      <c r="BM63" s="162" t="s">
        <v>106</v>
      </c>
      <c r="BN63" t="s">
        <v>16</v>
      </c>
      <c r="BO63" s="130">
        <v>170.16666666666666</v>
      </c>
      <c r="BP63" s="130">
        <v>183.20000000000002</v>
      </c>
      <c r="BQ63" s="130">
        <f>Table253034[[#This Row],[GI AFTER COVID]]-Table253034[[#This Row],[GI BEFORE COVID]]</f>
        <v>13.03333333333336</v>
      </c>
      <c r="BR63" s="74">
        <f>Table253034[[#This Row],[INFLATION CHANGE]]</f>
        <v>13.03333333333336</v>
      </c>
    </row>
    <row r="64" spans="3:80" x14ac:dyDescent="0.25">
      <c r="C64" s="63" t="s">
        <v>97</v>
      </c>
      <c r="D64" t="s">
        <v>17</v>
      </c>
      <c r="E64" s="130">
        <v>153.06666666666669</v>
      </c>
      <c r="F64" s="130">
        <v>154.83333333333334</v>
      </c>
      <c r="G64" s="130">
        <f>Table25[[#This Row],[GI AFTER COVID]]-Table25[[#This Row],[GI BEFORE COVID]]</f>
        <v>1.7666666666666515</v>
      </c>
      <c r="H64" s="74">
        <f>Table25[[#This Row],[INFLATION CHANGE]]</f>
        <v>1.7666666666666515</v>
      </c>
      <c r="AH64" s="63" t="s">
        <v>97</v>
      </c>
      <c r="AI64" t="s">
        <v>17</v>
      </c>
      <c r="AJ64" s="130">
        <v>147.33333333333334</v>
      </c>
      <c r="AK64" s="130">
        <v>149.4</v>
      </c>
      <c r="AL64" s="130">
        <f>Table2530[[#This Row],[GI AFTER COVID]]-Table2530[[#This Row],[GI BEFORE COVID]]</f>
        <v>2.0666666666666629</v>
      </c>
      <c r="AM64" s="74">
        <f>Table2530[[#This Row],[INFLATION CHANGE]]</f>
        <v>2.0666666666666629</v>
      </c>
      <c r="BM64" s="63" t="s">
        <v>97</v>
      </c>
      <c r="BN64" t="s">
        <v>17</v>
      </c>
      <c r="BO64" s="130">
        <v>150.83333333333334</v>
      </c>
      <c r="BP64" s="130">
        <v>152.70000000000002</v>
      </c>
      <c r="BQ64" s="130">
        <f>Table253034[[#This Row],[GI AFTER COVID]]-Table253034[[#This Row],[GI BEFORE COVID]]</f>
        <v>1.8666666666666742</v>
      </c>
      <c r="BR64" s="74">
        <f>Table253034[[#This Row],[INFLATION CHANGE]]</f>
        <v>1.8666666666666742</v>
      </c>
    </row>
    <row r="65" spans="3:70" x14ac:dyDescent="0.25">
      <c r="C65" s="63" t="s">
        <v>97</v>
      </c>
      <c r="D65" t="s">
        <v>18</v>
      </c>
      <c r="E65" s="130">
        <v>147.5</v>
      </c>
      <c r="F65" s="130">
        <v>149.76666666666668</v>
      </c>
      <c r="G65" s="130">
        <f>Table25[[#This Row],[GI AFTER COVID]]-Table25[[#This Row],[GI BEFORE COVID]]</f>
        <v>2.2666666666666799</v>
      </c>
      <c r="H65" s="74">
        <f>Table25[[#This Row],[INFLATION CHANGE]]</f>
        <v>2.2666666666666799</v>
      </c>
      <c r="AH65" s="63" t="s">
        <v>97</v>
      </c>
      <c r="AI65" t="s">
        <v>18</v>
      </c>
      <c r="AJ65" s="130">
        <v>133.5</v>
      </c>
      <c r="AK65" s="130">
        <v>136.13333333333333</v>
      </c>
      <c r="AL65" s="130">
        <f>Table2530[[#This Row],[GI AFTER COVID]]-Table2530[[#This Row],[GI BEFORE COVID]]</f>
        <v>2.6333333333333258</v>
      </c>
      <c r="AM65" s="74">
        <f>Table2530[[#This Row],[INFLATION CHANGE]]</f>
        <v>2.6333333333333258</v>
      </c>
      <c r="BM65" s="63" t="s">
        <v>97</v>
      </c>
      <c r="BN65" t="s">
        <v>18</v>
      </c>
      <c r="BO65" s="130">
        <v>141.70000000000002</v>
      </c>
      <c r="BP65" s="130">
        <v>144.06666666666669</v>
      </c>
      <c r="BQ65" s="130">
        <f>Table253034[[#This Row],[GI AFTER COVID]]-Table253034[[#This Row],[GI BEFORE COVID]]</f>
        <v>2.3666666666666742</v>
      </c>
      <c r="BR65" s="74">
        <f>Table253034[[#This Row],[INFLATION CHANGE]]</f>
        <v>2.3666666666666742</v>
      </c>
    </row>
    <row r="66" spans="3:70" x14ac:dyDescent="0.25">
      <c r="C66" s="63" t="s">
        <v>97</v>
      </c>
      <c r="D66" t="s">
        <v>19</v>
      </c>
      <c r="E66" s="130">
        <v>152.29999999999998</v>
      </c>
      <c r="F66" s="130">
        <v>154.16666666666666</v>
      </c>
      <c r="G66" s="130">
        <f>Table25[[#This Row],[GI AFTER COVID]]-Table25[[#This Row],[GI BEFORE COVID]]</f>
        <v>1.8666666666666742</v>
      </c>
      <c r="H66" s="74">
        <f>Table25[[#This Row],[INFLATION CHANGE]]</f>
        <v>1.8666666666666742</v>
      </c>
      <c r="AH66" s="63" t="s">
        <v>97</v>
      </c>
      <c r="AI66" t="s">
        <v>19</v>
      </c>
      <c r="AJ66" s="130">
        <v>145.23333333333335</v>
      </c>
      <c r="AK66" s="130">
        <v>147.4</v>
      </c>
      <c r="AL66" s="130">
        <f>Table2530[[#This Row],[GI AFTER COVID]]-Table2530[[#This Row],[GI BEFORE COVID]]</f>
        <v>2.1666666666666572</v>
      </c>
      <c r="AM66" s="74">
        <f>Table2530[[#This Row],[INFLATION CHANGE]]</f>
        <v>2.1666666666666572</v>
      </c>
      <c r="BM66" s="63" t="s">
        <v>97</v>
      </c>
      <c r="BN66" t="s">
        <v>19</v>
      </c>
      <c r="BO66" s="130">
        <v>149.5</v>
      </c>
      <c r="BP66" s="130">
        <v>151.5</v>
      </c>
      <c r="BQ66" s="130">
        <f>Table253034[[#This Row],[GI AFTER COVID]]-Table253034[[#This Row],[GI BEFORE COVID]]</f>
        <v>2</v>
      </c>
      <c r="BR66" s="74">
        <f>Table253034[[#This Row],[INFLATION CHANGE]]</f>
        <v>2</v>
      </c>
    </row>
    <row r="67" spans="3:70" x14ac:dyDescent="0.25">
      <c r="C67" s="162" t="s">
        <v>98</v>
      </c>
      <c r="D67" t="s">
        <v>21</v>
      </c>
      <c r="E67" s="130">
        <v>152.03333333333333</v>
      </c>
      <c r="F67" s="130">
        <v>145.20000000000002</v>
      </c>
      <c r="G67" s="130">
        <f>Table25[[#This Row],[GI AFTER COVID]]-Table25[[#This Row],[GI BEFORE COVID]]</f>
        <v>-6.8333333333333144</v>
      </c>
      <c r="H67" s="74">
        <f>Table25[[#This Row],[INFLATION CHANGE]]</f>
        <v>-6.8333333333333144</v>
      </c>
      <c r="AH67" s="162" t="s">
        <v>98</v>
      </c>
      <c r="AI67" t="s">
        <v>81</v>
      </c>
      <c r="AJ67" s="130">
        <v>154.4</v>
      </c>
      <c r="AK67" s="130">
        <v>154.96666666666667</v>
      </c>
      <c r="AL67" s="130">
        <f>Table2530[[#This Row],[GI AFTER COVID]]-Table2530[[#This Row],[GI BEFORE COVID]]</f>
        <v>0.56666666666666288</v>
      </c>
      <c r="AM67" s="74">
        <f>Table2530[[#This Row],[INFLATION CHANGE]]</f>
        <v>0.56666666666666288</v>
      </c>
      <c r="BM67" s="162" t="s">
        <v>98</v>
      </c>
      <c r="BN67" t="s">
        <v>81</v>
      </c>
      <c r="BO67" s="130">
        <v>154.4</v>
      </c>
      <c r="BP67" s="130">
        <v>154.96666666666667</v>
      </c>
      <c r="BQ67" s="130">
        <f>Table253034[[#This Row],[GI AFTER COVID]]-Table253034[[#This Row],[GI BEFORE COVID]]</f>
        <v>0.56666666666666288</v>
      </c>
      <c r="BR67" s="74">
        <f>Table253034[[#This Row],[INFLATION CHANGE]]</f>
        <v>0.56666666666666288</v>
      </c>
    </row>
    <row r="68" spans="3:70" x14ac:dyDescent="0.25">
      <c r="C68" s="162" t="s">
        <v>98</v>
      </c>
      <c r="D68" t="s">
        <v>24</v>
      </c>
      <c r="E68" s="130">
        <v>136.03333333333333</v>
      </c>
      <c r="F68" s="130">
        <v>142.13333333333333</v>
      </c>
      <c r="G68" s="130">
        <f>Table25[[#This Row],[GI AFTER COVID]]-Table25[[#This Row],[GI BEFORE COVID]]</f>
        <v>6.0999999999999943</v>
      </c>
      <c r="H68" s="74">
        <f>Table25[[#This Row],[INFLATION CHANGE]]</f>
        <v>6.0999999999999943</v>
      </c>
      <c r="AH68" s="162" t="s">
        <v>98</v>
      </c>
      <c r="AI68" t="s">
        <v>21</v>
      </c>
      <c r="AJ68" s="130">
        <v>138.46666666666667</v>
      </c>
      <c r="AK68" s="130">
        <v>137.5</v>
      </c>
      <c r="AL68" s="130">
        <f>Table2530[[#This Row],[GI AFTER COVID]]-Table2530[[#This Row],[GI BEFORE COVID]]</f>
        <v>-0.96666666666666856</v>
      </c>
      <c r="AM68" s="74">
        <f>Table2530[[#This Row],[INFLATION CHANGE]]</f>
        <v>-0.96666666666666856</v>
      </c>
      <c r="BM68" s="162" t="s">
        <v>98</v>
      </c>
      <c r="BN68" t="s">
        <v>21</v>
      </c>
      <c r="BO68" s="130">
        <v>146.89999999999998</v>
      </c>
      <c r="BP68" s="130">
        <v>142.26666666666668</v>
      </c>
      <c r="BQ68" s="130">
        <f>Table253034[[#This Row],[GI AFTER COVID]]-Table253034[[#This Row],[GI BEFORE COVID]]</f>
        <v>-4.6333333333332973</v>
      </c>
      <c r="BR68" s="74">
        <f>Table253034[[#This Row],[INFLATION CHANGE]]</f>
        <v>-4.6333333333332973</v>
      </c>
    </row>
    <row r="69" spans="3:70" x14ac:dyDescent="0.25">
      <c r="C69" s="162" t="s">
        <v>98</v>
      </c>
      <c r="D69" t="s">
        <v>22</v>
      </c>
      <c r="E69" s="130">
        <v>151.66666666666666</v>
      </c>
      <c r="F69" s="130">
        <v>151.76666666666665</v>
      </c>
      <c r="G69" s="130">
        <f>Table25[[#This Row],[GI AFTER COVID]]-Table25[[#This Row],[GI BEFORE COVID]]</f>
        <v>9.9999999999994316E-2</v>
      </c>
      <c r="H69" s="74">
        <f>Table25[[#This Row],[INFLATION CHANGE]]</f>
        <v>9.9999999999994316E-2</v>
      </c>
      <c r="AH69" s="162" t="s">
        <v>98</v>
      </c>
      <c r="AI69" t="s">
        <v>24</v>
      </c>
      <c r="AJ69" s="130">
        <v>125.3</v>
      </c>
      <c r="AK69" s="130">
        <v>130.83333333333334</v>
      </c>
      <c r="AL69" s="130">
        <f>Table2530[[#This Row],[GI AFTER COVID]]-Table2530[[#This Row],[GI BEFORE COVID]]</f>
        <v>5.5333333333333456</v>
      </c>
      <c r="AM69" s="74">
        <f>Table2530[[#This Row],[INFLATION CHANGE]]</f>
        <v>5.5333333333333456</v>
      </c>
      <c r="BM69" s="162" t="s">
        <v>98</v>
      </c>
      <c r="BN69" t="s">
        <v>24</v>
      </c>
      <c r="BO69" s="130">
        <v>130.36666666666667</v>
      </c>
      <c r="BP69" s="130">
        <v>136.16666666666666</v>
      </c>
      <c r="BQ69" s="130">
        <f>Table253034[[#This Row],[GI AFTER COVID]]-Table253034[[#This Row],[GI BEFORE COVID]]</f>
        <v>5.7999999999999829</v>
      </c>
      <c r="BR69" s="74">
        <f>Table253034[[#This Row],[INFLATION CHANGE]]</f>
        <v>5.7999999999999829</v>
      </c>
    </row>
    <row r="70" spans="3:70" x14ac:dyDescent="0.25">
      <c r="C70" s="162" t="s">
        <v>98</v>
      </c>
      <c r="D70" s="90" t="s">
        <v>81</v>
      </c>
      <c r="E70" s="161">
        <v>0</v>
      </c>
      <c r="F70" s="161">
        <v>0</v>
      </c>
      <c r="G70" s="161">
        <f>Table25[[#This Row],[GI AFTER COVID]]-Table25[[#This Row],[GI BEFORE COVID]]</f>
        <v>0</v>
      </c>
      <c r="H70" s="136">
        <f>Table25[[#This Row],[INFLATION CHANGE]]</f>
        <v>0</v>
      </c>
      <c r="AH70" s="162" t="s">
        <v>98</v>
      </c>
      <c r="AI70" t="s">
        <v>22</v>
      </c>
      <c r="AJ70" s="130">
        <v>140.43333333333334</v>
      </c>
      <c r="AK70" s="130">
        <v>141.76666666666668</v>
      </c>
      <c r="AL70" s="130">
        <f>Table2530[[#This Row],[GI AFTER COVID]]-Table2530[[#This Row],[GI BEFORE COVID]]</f>
        <v>1.3333333333333428</v>
      </c>
      <c r="AM70" s="74">
        <f>Table2530[[#This Row],[INFLATION CHANGE]]</f>
        <v>1.3333333333333428</v>
      </c>
      <c r="BM70" s="162" t="s">
        <v>98</v>
      </c>
      <c r="BN70" t="s">
        <v>22</v>
      </c>
      <c r="BO70" s="130">
        <v>146.33333333333334</v>
      </c>
      <c r="BP70" s="130">
        <v>147.06666666666669</v>
      </c>
      <c r="BQ70" s="130">
        <f>Table253034[[#This Row],[GI AFTER COVID]]-Table253034[[#This Row],[GI BEFORE COVID]]</f>
        <v>0.73333333333334849</v>
      </c>
      <c r="BR70" s="74">
        <f>Table253034[[#This Row],[INFLATION CHANGE]]</f>
        <v>0.73333333333334849</v>
      </c>
    </row>
    <row r="71" spans="3:70" x14ac:dyDescent="0.25">
      <c r="C71" s="162" t="s">
        <v>99</v>
      </c>
      <c r="D71" t="s">
        <v>23</v>
      </c>
      <c r="E71" s="130">
        <v>156.19999999999999</v>
      </c>
      <c r="F71" s="130">
        <v>158.4</v>
      </c>
      <c r="G71" s="130">
        <f>Table25[[#This Row],[GI AFTER COVID]]-Table25[[#This Row],[GI BEFORE COVID]]</f>
        <v>2.2000000000000171</v>
      </c>
      <c r="H71" s="74">
        <f>Table25[[#This Row],[INFLATION CHANGE]]</f>
        <v>2.2000000000000171</v>
      </c>
      <c r="AH71" s="162" t="s">
        <v>99</v>
      </c>
      <c r="AI71" t="s">
        <v>23</v>
      </c>
      <c r="AJ71" s="130">
        <v>144.4</v>
      </c>
      <c r="AK71" s="130">
        <v>148.29999999999998</v>
      </c>
      <c r="AL71" s="130">
        <f>Table2530[[#This Row],[GI AFTER COVID]]-Table2530[[#This Row],[GI BEFORE COVID]]</f>
        <v>3.8999999999999773</v>
      </c>
      <c r="AM71" s="74">
        <f>Table2530[[#This Row],[INFLATION CHANGE]]</f>
        <v>3.8999999999999773</v>
      </c>
      <c r="BM71" s="162" t="s">
        <v>99</v>
      </c>
      <c r="BN71" t="s">
        <v>23</v>
      </c>
      <c r="BO71" s="130">
        <v>151.73333333333332</v>
      </c>
      <c r="BP71" s="130">
        <v>154.6</v>
      </c>
      <c r="BQ71" s="130">
        <f>Table253034[[#This Row],[GI AFTER COVID]]-Table253034[[#This Row],[GI BEFORE COVID]]</f>
        <v>2.8666666666666742</v>
      </c>
      <c r="BR71" s="74">
        <f>Table253034[[#This Row],[INFLATION CHANGE]]</f>
        <v>2.8666666666666742</v>
      </c>
    </row>
    <row r="72" spans="3:70" x14ac:dyDescent="0.25">
      <c r="C72" s="162" t="s">
        <v>99</v>
      </c>
      <c r="D72" t="s">
        <v>26</v>
      </c>
      <c r="E72" s="130">
        <v>161.6</v>
      </c>
      <c r="F72" s="130">
        <v>162.1</v>
      </c>
      <c r="G72" s="130">
        <f>Table25[[#This Row],[GI AFTER COVID]]-Table25[[#This Row],[GI BEFORE COVID]]</f>
        <v>0.5</v>
      </c>
      <c r="H72" s="74">
        <f>Table25[[#This Row],[INFLATION CHANGE]]</f>
        <v>0.5</v>
      </c>
      <c r="AH72" s="162" t="s">
        <v>99</v>
      </c>
      <c r="AI72" t="s">
        <v>26</v>
      </c>
      <c r="AJ72" s="130">
        <v>152.26666666666665</v>
      </c>
      <c r="AK72" s="130">
        <v>153.5</v>
      </c>
      <c r="AL72" s="130">
        <f>Table2530[[#This Row],[GI AFTER COVID]]-Table2530[[#This Row],[GI BEFORE COVID]]</f>
        <v>1.2333333333333485</v>
      </c>
      <c r="AM72" s="74">
        <f>Table2530[[#This Row],[INFLATION CHANGE]]</f>
        <v>1.2333333333333485</v>
      </c>
      <c r="BM72" s="162" t="s">
        <v>99</v>
      </c>
      <c r="BN72" t="s">
        <v>26</v>
      </c>
      <c r="BO72" s="130">
        <v>156.13333333333333</v>
      </c>
      <c r="BP72" s="130">
        <v>157.1</v>
      </c>
      <c r="BQ72" s="130">
        <f>Table253034[[#This Row],[GI AFTER COVID]]-Table253034[[#This Row],[GI BEFORE COVID]]</f>
        <v>0.96666666666666856</v>
      </c>
      <c r="BR72" s="74">
        <f>Table253034[[#This Row],[INFLATION CHANGE]]</f>
        <v>0.96666666666666856</v>
      </c>
    </row>
    <row r="73" spans="3:70" x14ac:dyDescent="0.25">
      <c r="C73" s="63" t="s">
        <v>107</v>
      </c>
      <c r="D73" t="s">
        <v>25</v>
      </c>
      <c r="E73" s="130">
        <v>150.56666666666666</v>
      </c>
      <c r="F73" s="130">
        <v>152.86666666666665</v>
      </c>
      <c r="G73" s="130">
        <f>Table25[[#This Row],[GI AFTER COVID]]-Table25[[#This Row],[GI BEFORE COVID]]</f>
        <v>2.2999999999999829</v>
      </c>
      <c r="H73" s="74">
        <f>Table25[[#This Row],[INFLATION CHANGE]]</f>
        <v>2.2999999999999829</v>
      </c>
      <c r="AH73" s="63" t="s">
        <v>107</v>
      </c>
      <c r="AI73" t="s">
        <v>25</v>
      </c>
      <c r="AJ73" s="130">
        <v>137.6</v>
      </c>
      <c r="AK73" s="130">
        <v>143.4</v>
      </c>
      <c r="AL73" s="130">
        <f>Table2530[[#This Row],[GI AFTER COVID]]-Table2530[[#This Row],[GI BEFORE COVID]]</f>
        <v>5.8000000000000114</v>
      </c>
      <c r="AM73" s="74">
        <f>Table2530[[#This Row],[INFLATION CHANGE]]</f>
        <v>5.8000000000000114</v>
      </c>
      <c r="BM73" s="63" t="s">
        <v>107</v>
      </c>
      <c r="BN73" t="s">
        <v>25</v>
      </c>
      <c r="BO73" s="130">
        <v>143.23333333333332</v>
      </c>
      <c r="BP73" s="130">
        <v>147.53333333333333</v>
      </c>
      <c r="BQ73" s="130">
        <f>Table253034[[#This Row],[GI AFTER COVID]]-Table253034[[#This Row],[GI BEFORE COVID]]</f>
        <v>4.3000000000000114</v>
      </c>
      <c r="BR73" s="74">
        <f>Table253034[[#This Row],[INFLATION CHANGE]]</f>
        <v>4.3000000000000114</v>
      </c>
    </row>
    <row r="74" spans="3:70" x14ac:dyDescent="0.25">
      <c r="C74" s="63" t="s">
        <v>107</v>
      </c>
      <c r="D74" t="s">
        <v>27</v>
      </c>
      <c r="E74" s="130">
        <v>143.66666666666666</v>
      </c>
      <c r="F74" s="130">
        <v>152</v>
      </c>
      <c r="G74" s="130">
        <f>Table25[[#This Row],[GI AFTER COVID]]-Table25[[#This Row],[GI BEFORE COVID]]</f>
        <v>8.3333333333333428</v>
      </c>
      <c r="H74" s="74">
        <f>Table25[[#This Row],[INFLATION CHANGE]]</f>
        <v>8.3333333333333428</v>
      </c>
      <c r="AH74" s="63" t="s">
        <v>107</v>
      </c>
      <c r="AI74" t="s">
        <v>27</v>
      </c>
      <c r="AJ74" s="130">
        <v>143.63333333333335</v>
      </c>
      <c r="AK74" s="130">
        <v>153.19999999999999</v>
      </c>
      <c r="AL74" s="130">
        <f>Table2530[[#This Row],[GI AFTER COVID]]-Table2530[[#This Row],[GI BEFORE COVID]]</f>
        <v>9.5666666666666345</v>
      </c>
      <c r="AM74" s="74">
        <f>Table2530[[#This Row],[INFLATION CHANGE]]</f>
        <v>9.5666666666666345</v>
      </c>
      <c r="BM74" s="63" t="s">
        <v>107</v>
      </c>
      <c r="BN74" t="s">
        <v>27</v>
      </c>
      <c r="BO74" s="130">
        <v>143.63333333333335</v>
      </c>
      <c r="BP74" s="130">
        <v>152.5</v>
      </c>
      <c r="BQ74" s="130">
        <f>Table253034[[#This Row],[GI AFTER COVID]]-Table253034[[#This Row],[GI BEFORE COVID]]</f>
        <v>8.8666666666666458</v>
      </c>
      <c r="BR74" s="74">
        <f>Table253034[[#This Row],[INFLATION CHANGE]]</f>
        <v>8.8666666666666458</v>
      </c>
    </row>
    <row r="75" spans="3:70" x14ac:dyDescent="0.25">
      <c r="C75" s="63" t="s">
        <v>107</v>
      </c>
      <c r="D75" t="s">
        <v>28</v>
      </c>
      <c r="E75" s="130">
        <v>148.36666666666667</v>
      </c>
      <c r="F75" s="130">
        <v>152.13333333333333</v>
      </c>
      <c r="G75" s="130">
        <f>Table25[[#This Row],[GI AFTER COVID]]-Table25[[#This Row],[GI BEFORE COVID]]</f>
        <v>3.7666666666666515</v>
      </c>
      <c r="H75" s="74">
        <f>Table25[[#This Row],[INFLATION CHANGE]]</f>
        <v>3.7666666666666515</v>
      </c>
      <c r="AH75" s="63" t="s">
        <v>107</v>
      </c>
      <c r="AI75" t="s">
        <v>28</v>
      </c>
      <c r="AJ75" s="130">
        <v>138.5</v>
      </c>
      <c r="AK75" s="130">
        <v>142.93333333333334</v>
      </c>
      <c r="AL75" s="130">
        <f>Table2530[[#This Row],[GI AFTER COVID]]-Table2530[[#This Row],[GI BEFORE COVID]]</f>
        <v>4.4333333333333371</v>
      </c>
      <c r="AM75" s="74">
        <f>Table2530[[#This Row],[INFLATION CHANGE]]</f>
        <v>4.4333333333333371</v>
      </c>
      <c r="BM75" s="63" t="s">
        <v>107</v>
      </c>
      <c r="BN75" t="s">
        <v>28</v>
      </c>
      <c r="BO75" s="130">
        <v>143.6</v>
      </c>
      <c r="BP75" s="130">
        <v>147.66666666666666</v>
      </c>
      <c r="BQ75" s="130">
        <f>Table253034[[#This Row],[GI AFTER COVID]]-Table253034[[#This Row],[GI BEFORE COVID]]</f>
        <v>4.0666666666666629</v>
      </c>
      <c r="BR75" s="74">
        <f>Table253034[[#This Row],[INFLATION CHANGE]]</f>
        <v>4.0666666666666629</v>
      </c>
    </row>
    <row r="76" spans="3:70" x14ac:dyDescent="0.25">
      <c r="C76" s="2"/>
      <c r="AH76" s="2"/>
    </row>
  </sheetData>
  <mergeCells count="13">
    <mergeCell ref="BK31:BL31"/>
    <mergeCell ref="BN47:BR47"/>
    <mergeCell ref="BN48:BR48"/>
    <mergeCell ref="BT47:CB47"/>
    <mergeCell ref="AO47:AW47"/>
    <mergeCell ref="AF31:AG31"/>
    <mergeCell ref="AI47:AM47"/>
    <mergeCell ref="AI48:AM48"/>
    <mergeCell ref="J47:R47"/>
    <mergeCell ref="B2:G2"/>
    <mergeCell ref="A31:B31"/>
    <mergeCell ref="D47:H47"/>
    <mergeCell ref="D48:H48"/>
  </mergeCells>
  <phoneticPr fontId="30" type="noConversion"/>
  <conditionalFormatting sqref="G50:G7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{71156097-A4FA-42B2-A488-F328241B1F1F}</x14:id>
        </ext>
      </extLst>
    </cfRule>
  </conditionalFormatting>
  <conditionalFormatting sqref="AL50:AL7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{218C631C-22E6-41E8-A868-E15822FD0636}</x14:id>
        </ext>
      </extLst>
    </cfRule>
  </conditionalFormatting>
  <conditionalFormatting sqref="AQ4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{3DF55DB4-A178-424C-BD6F-65370C202828}</x14:id>
        </ext>
      </extLst>
    </cfRule>
  </conditionalFormatting>
  <conditionalFormatting sqref="AQ5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{9C51AD44-3B0A-43DB-B2EB-45152042DED6}</x14:id>
        </ext>
      </extLst>
    </cfRule>
  </conditionalFormatting>
  <conditionalFormatting sqref="AS4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{D3CB47F9-0965-4D1D-B36A-87BE930E5771}</x14:id>
        </ext>
      </extLst>
    </cfRule>
  </conditionalFormatting>
  <conditionalFormatting sqref="AU4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{B975DCAB-59DB-44E7-A0E2-D59A3DC28376}</x14:id>
        </ext>
      </extLst>
    </cfRule>
  </conditionalFormatting>
  <conditionalFormatting sqref="AW4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{A07FA83A-7EB1-4D58-8125-86CBCB03260B}</x14:id>
        </ext>
      </extLst>
    </cfRule>
  </conditionalFormatting>
  <conditionalFormatting sqref="AW50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{20EBB867-E6A9-4ACB-B14C-1AC8F59BE566}</x14:id>
        </ext>
      </extLst>
    </cfRule>
  </conditionalFormatting>
  <conditionalFormatting sqref="AW49:AW50 AU49 AS49 AQ49:AQ5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{BD5AC847-A9F5-497A-91B6-88C6EEDCDDAD}</x14:id>
        </ext>
      </extLst>
    </cfRule>
  </conditionalFormatting>
  <conditionalFormatting sqref="S48:S51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{185756C6-ACE0-4928-A3D7-975BAA400B1D}</x14:id>
        </ext>
      </extLst>
    </cfRule>
  </conditionalFormatting>
  <conditionalFormatting sqref="L4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{AFB031C7-8DCD-4FB3-ADE3-265A9023D56D}</x14:id>
        </ext>
      </extLst>
    </cfRule>
  </conditionalFormatting>
  <conditionalFormatting sqref="L5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{2200DFB4-FCFE-4B48-91F2-1FA4FE57E18D}</x14:id>
        </ext>
      </extLst>
    </cfRule>
  </conditionalFormatting>
  <conditionalFormatting sqref="N4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{6DBEF721-C8B0-496E-A7AD-CD9123D333D4}</x14:id>
        </ext>
      </extLst>
    </cfRule>
  </conditionalFormatting>
  <conditionalFormatting sqref="P4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{63A6FFA3-DAA0-403C-AD56-338E0B2E202E}</x14:id>
        </ext>
      </extLst>
    </cfRule>
  </conditionalFormatting>
  <conditionalFormatting sqref="R4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{EDBAE6A8-56FB-459F-AC04-1920FFE722FF}</x14:id>
        </ext>
      </extLst>
    </cfRule>
  </conditionalFormatting>
  <conditionalFormatting sqref="R5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{59132041-5202-48F7-9BB0-E1C16E404072}</x14:id>
        </ext>
      </extLst>
    </cfRule>
  </conditionalFormatting>
  <conditionalFormatting sqref="R49:R50 P49 L49:L50 N4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{C25DC034-2E6D-433B-A25F-31638CEA70AB}</x14:id>
        </ext>
      </extLst>
    </cfRule>
  </conditionalFormatting>
  <conditionalFormatting sqref="BQ50:BQ7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{A37AC7FA-703D-40E2-95E5-8DD79DD03109}</x14:id>
        </ext>
      </extLst>
    </cfRule>
  </conditionalFormatting>
  <conditionalFormatting sqref="BV4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{314A788B-2087-47EE-BFE5-A805606367B2}</x14:id>
        </ext>
      </extLst>
    </cfRule>
  </conditionalFormatting>
  <conditionalFormatting sqref="BV5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{084E3C24-C201-49FA-AE8D-A59744424472}</x14:id>
        </ext>
      </extLst>
    </cfRule>
  </conditionalFormatting>
  <conditionalFormatting sqref="BX4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{48D424D6-B423-41D8-A1A9-DA92853AC635}</x14:id>
        </ext>
      </extLst>
    </cfRule>
  </conditionalFormatting>
  <conditionalFormatting sqref="BZ4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{F360CBA1-5CCD-4672-9BFC-48F3B830F700}</x14:id>
        </ext>
      </extLst>
    </cfRule>
  </conditionalFormatting>
  <conditionalFormatting sqref="CB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{7D185A31-057F-483F-A9B9-AF1CDECA22EB}</x14:id>
        </ext>
      </extLst>
    </cfRule>
  </conditionalFormatting>
  <conditionalFormatting sqref="CB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{6D966F71-61DE-4822-B3A5-28D0D76C6CE9}</x14:id>
        </ext>
      </extLst>
    </cfRule>
  </conditionalFormatting>
  <conditionalFormatting sqref="CB49:CB50 BZ49 BX49 BV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{53421075-5408-4D4C-A7CB-1D1AF6D773AA}</x14:id>
        </ext>
      </extLst>
    </cfRule>
  </conditionalFormatting>
  <pageMargins left="0.7" right="0.7" top="0.75" bottom="0.75" header="0.3" footer="0.3"/>
  <pageSetup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156097-A4FA-42B2-A488-F328241B1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G50:G75</xm:sqref>
        </x14:conditionalFormatting>
        <x14:conditionalFormatting xmlns:xm="http://schemas.microsoft.com/office/excel/2006/main">
          <x14:cfRule type="dataBar" id="{218C631C-22E6-41E8-A868-E15822FD0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AL50:AL75</xm:sqref>
        </x14:conditionalFormatting>
        <x14:conditionalFormatting xmlns:xm="http://schemas.microsoft.com/office/excel/2006/main">
          <x14:cfRule type="dataBar" id="{3DF55DB4-A178-424C-BD6F-65370C202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AQ49</xm:sqref>
        </x14:conditionalFormatting>
        <x14:conditionalFormatting xmlns:xm="http://schemas.microsoft.com/office/excel/2006/main">
          <x14:cfRule type="dataBar" id="{9C51AD44-3B0A-43DB-B2EB-45152042D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AQ50</xm:sqref>
        </x14:conditionalFormatting>
        <x14:conditionalFormatting xmlns:xm="http://schemas.microsoft.com/office/excel/2006/main">
          <x14:cfRule type="dataBar" id="{D3CB47F9-0965-4D1D-B36A-87BE930E57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</xm:sqref>
        </x14:conditionalFormatting>
        <x14:conditionalFormatting xmlns:xm="http://schemas.microsoft.com/office/excel/2006/main">
          <x14:cfRule type="dataBar" id="{B975DCAB-59DB-44E7-A0E2-D59A3DC28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AU49</xm:sqref>
        </x14:conditionalFormatting>
        <x14:conditionalFormatting xmlns:xm="http://schemas.microsoft.com/office/excel/2006/main">
          <x14:cfRule type="dataBar" id="{A07FA83A-7EB1-4D58-8125-86CBCB0326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AW49</xm:sqref>
        </x14:conditionalFormatting>
        <x14:conditionalFormatting xmlns:xm="http://schemas.microsoft.com/office/excel/2006/main">
          <x14:cfRule type="dataBar" id="{20EBB867-E6A9-4ACB-B14C-1AC8F59BE5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AW50</xm:sqref>
        </x14:conditionalFormatting>
        <x14:conditionalFormatting xmlns:xm="http://schemas.microsoft.com/office/excel/2006/main">
          <x14:cfRule type="dataBar" id="{BD5AC847-A9F5-497A-91B6-88C6EEDCDD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AW49:AW50 AU49 AS49 AQ49:AQ50</xm:sqref>
        </x14:conditionalFormatting>
        <x14:conditionalFormatting xmlns:xm="http://schemas.microsoft.com/office/excel/2006/main">
          <x14:cfRule type="dataBar" id="{185756C6-ACE0-4928-A3D7-975BAA400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S48:S51</xm:sqref>
        </x14:conditionalFormatting>
        <x14:conditionalFormatting xmlns:xm="http://schemas.microsoft.com/office/excel/2006/main">
          <x14:cfRule type="dataBar" id="{AFB031C7-8DCD-4FB3-ADE3-265A9023D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2200DFB4-FCFE-4B48-91F2-1FA4FE57E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6DBEF721-C8B0-496E-A7AD-CD9123D33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N49</xm:sqref>
        </x14:conditionalFormatting>
        <x14:conditionalFormatting xmlns:xm="http://schemas.microsoft.com/office/excel/2006/main">
          <x14:cfRule type="dataBar" id="{63A6FFA3-DAA0-403C-AD56-338E0B2E2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P49</xm:sqref>
        </x14:conditionalFormatting>
        <x14:conditionalFormatting xmlns:xm="http://schemas.microsoft.com/office/excel/2006/main">
          <x14:cfRule type="dataBar" id="{EDBAE6A8-56FB-459F-AC04-1920FFE72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R49</xm:sqref>
        </x14:conditionalFormatting>
        <x14:conditionalFormatting xmlns:xm="http://schemas.microsoft.com/office/excel/2006/main">
          <x14:cfRule type="dataBar" id="{59132041-5202-48F7-9BB0-E1C16E404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R50</xm:sqref>
        </x14:conditionalFormatting>
        <x14:conditionalFormatting xmlns:xm="http://schemas.microsoft.com/office/excel/2006/main">
          <x14:cfRule type="dataBar" id="{C25DC034-2E6D-433B-A25F-31638CEA7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R49:R50 P49 L49:L50 N49</xm:sqref>
        </x14:conditionalFormatting>
        <x14:conditionalFormatting xmlns:xm="http://schemas.microsoft.com/office/excel/2006/main">
          <x14:cfRule type="dataBar" id="{A37AC7FA-703D-40E2-95E5-8DD79DD03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BQ50:BQ75</xm:sqref>
        </x14:conditionalFormatting>
        <x14:conditionalFormatting xmlns:xm="http://schemas.microsoft.com/office/excel/2006/main">
          <x14:cfRule type="dataBar" id="{314A788B-2087-47EE-BFE5-A80560636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BV49</xm:sqref>
        </x14:conditionalFormatting>
        <x14:conditionalFormatting xmlns:xm="http://schemas.microsoft.com/office/excel/2006/main">
          <x14:cfRule type="dataBar" id="{084E3C24-C201-49FA-AE8D-A59744424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BV50</xm:sqref>
        </x14:conditionalFormatting>
        <x14:conditionalFormatting xmlns:xm="http://schemas.microsoft.com/office/excel/2006/main">
          <x14:cfRule type="dataBar" id="{48D424D6-B423-41D8-A1A9-DA92853AC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BX49</xm:sqref>
        </x14:conditionalFormatting>
        <x14:conditionalFormatting xmlns:xm="http://schemas.microsoft.com/office/excel/2006/main">
          <x14:cfRule type="dataBar" id="{F360CBA1-5CCD-4672-9BFC-48F3B830F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BZ49</xm:sqref>
        </x14:conditionalFormatting>
        <x14:conditionalFormatting xmlns:xm="http://schemas.microsoft.com/office/excel/2006/main">
          <x14:cfRule type="dataBar" id="{7D185A31-057F-483F-A9B9-AF1CDECA2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CB49</xm:sqref>
        </x14:conditionalFormatting>
        <x14:conditionalFormatting xmlns:xm="http://schemas.microsoft.com/office/excel/2006/main">
          <x14:cfRule type="dataBar" id="{6D966F71-61DE-4822-B3A5-28D0D76C6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CB50</xm:sqref>
        </x14:conditionalFormatting>
        <x14:conditionalFormatting xmlns:xm="http://schemas.microsoft.com/office/excel/2006/main">
          <x14:cfRule type="dataBar" id="{53421075-5408-4D4C-A7CB-1D1AF6D773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CB49:CB50 BZ49 BX49 BV49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b o 9 W W W M e s a n A A A A 9 w A A A B I A H A B D b 2 5 m a W c v U G F j a 2 F n Z S 5 4 b W w g o h g A K K A U A A A A A A A A A A A A A A A A A A A A A A A A A A A A h Y + x C s I w G I R f p W R v k k Y o t v x N B y f B i i C I a 4 i x D b a p N K n p u z n 4 S L 6 C F a 2 6 O d 7 d d 3 B 3 v 9 4 g H 5 o 6 u K j O 6 t Z k K M I U B c r I 9 q B N m a H e H c M 5 y j l s h D y J U g U j b G w 6 W J 2 h y r l z S o j 3 H v s Z b r u S M E o j s i 9 W W 1 m p R o T a W C e M V O j T O v x v I Q 6 7 1 x j O c B L j K I l j h i m Q y Y V C m y / B x s H P 9 M e E R V + 7 v l N c m X C 5 B j J J I O 8 T / A F Q S w M E F A A C A A g A G b o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6 P V k o i k e 4 D g A A A B E A A A A T A B w A R m 9 y b X V s Y X M v U 2 V j d G l v b j E u b S C i G A A o o B Q A A A A A A A A A A A A A A A A A A A A A A A A A A A A r T k 0 u y c z P U w i G 0 I b W A F B L A Q I t A B Q A A g A I A B m 6 P V l l j H r G p w A A A P c A A A A S A A A A A A A A A A A A A A A A A A A A A A B D b 2 5 m a W c v U G F j a 2 F n Z S 5 4 b W x Q S w E C L Q A U A A I A C A A Z u j 1 Z D 8 r p q 6 Q A A A D p A A A A E w A A A A A A A A A A A A A A A A D z A A A A W 0 N v b n R l b n R f V H l w Z X N d L n h t b F B L A Q I t A B Q A A g A I A B m 6 P V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8 7 0 C 6 P V y S q y n V P 9 S E j q M A A A A A A I A A A A A A B B m A A A A A Q A A I A A A A J k U X I a C M 2 u X t d U w N I K z l t g 8 O f t 2 Z Z 6 J q A G Y s / m L j 4 s r A A A A A A 6 A A A A A A g A A I A A A A H Z f o + l W O r S N n 3 + d r s S x 2 J A d v A G J 3 x A e m 5 u x c Y 0 v Q r F C U A A A A O t l u G b d A X 3 D G q V f 5 y r P 5 r 8 Y N A F n r d v Q w r d v f z 1 b X W I 5 N 1 Y S K a b k x 0 I O j F m h 3 J C w F F e j P g J 7 y E / f R n c z c v Y E 6 R Q A J A H l h + q j 6 w y l f 9 6 O z V N k Q A A A A F Z o e L e R F h U F M i Q G V P x G 3 U m 4 g u k 6 T I j x d w x n y g W T R q W t y y Z 6 M l u d Y c i J n u g 0 C 6 y C E s A h 1 I d a r u Z d m 8 x D O S U Z y 2 M = < / D a t a M a s h u p > 
</file>

<file path=customXml/itemProps1.xml><?xml version="1.0" encoding="utf-8"?>
<ds:datastoreItem xmlns:ds="http://schemas.openxmlformats.org/officeDocument/2006/customXml" ds:itemID="{9B769563-1392-4237-BBAF-6AB24CE713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NOTES</vt:lpstr>
      <vt:lpstr>OBJECTIVE</vt:lpstr>
      <vt:lpstr>MAIN DATA</vt:lpstr>
      <vt:lpstr>SAMPLE SIZING</vt:lpstr>
      <vt:lpstr>EDA &amp; Analysis 1</vt:lpstr>
      <vt:lpstr>EDA &amp; Analysis 2</vt:lpstr>
      <vt:lpstr>EDA &amp; Analysis 3</vt:lpstr>
      <vt:lpstr>EDA &amp; Analysis 4</vt:lpstr>
      <vt:lpstr>EDA &amp; Analysis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MAHFOOZ ALAM</cp:lastModifiedBy>
  <dcterms:created xsi:type="dcterms:W3CDTF">2024-09-07T14:05:03Z</dcterms:created>
  <dcterms:modified xsi:type="dcterms:W3CDTF">2024-09-30T17:10:00Z</dcterms:modified>
</cp:coreProperties>
</file>