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44 Bill Payment System\"/>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0" i="13" l="1"/>
  <c r="Q20" i="13"/>
  <c r="P20" i="13"/>
  <c r="R19" i="13"/>
  <c r="Q19" i="13"/>
  <c r="P19" i="13"/>
  <c r="R18" i="13" l="1"/>
  <c r="Q18" i="13"/>
  <c r="P18"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P17" i="13"/>
  <c r="Q17" i="13"/>
  <c r="R17" i="13"/>
  <c r="N22"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<sst xmlns="http://schemas.openxmlformats.org/spreadsheetml/2006/main" count="457" uniqueCount="222">
  <si>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</si>
  <si>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</si>
  <si>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</si>
  <si>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</si>
  <si>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</si>
  <si>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</si>
  <si>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</si>
  <si>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</si>
  <si>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</si>
  <si>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</si>
  <si>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</si>
  <si>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</si>
  <si>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</si>
  <si>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</si>
  <si>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</si>
  <si>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</si>
  <si>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</si>
  <si>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</si>
  <si>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</si>
  <si>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</si>
  <si>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</si>
  <si>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</si>
  <si>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</si>
  <si>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</si>
  <si>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</si>
  <si>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</si>
  <si>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</si>
  <si>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</si>
  <si>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</si>
  <si>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</si>
  <si>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</si>
  <si>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</si>
  <si>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</si>
  <si>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</si>
  <si>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</si>
  <si>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</si>
  <si>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</si>
  <si>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</si>
  <si>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</si>
  <si>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</si>
  <si>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</si>
  <si>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</si>
  <si>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</si>
  <si>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</si>
  <si>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</si>
  <si>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</si>
  <si>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</si>
  <si>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</si>
  <si>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</si>
  <si>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</si>
  <si>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</si>
  <si>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</si>
  <si>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</si>
  <si>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</si>
  <si>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</si>
  <si>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</si>
  <si>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</si>
  <si>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</si>
  <si>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</si>
  <si>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</si>
  <si>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</si>
  <si>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</si>
  <si>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</si>
  <si>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</si>
  <si>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</si>
  <si>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</si>
  <si>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</si>
  <si>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</si>
  <si>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</si>
  <si>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</si>
  <si>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</si>
  <si>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</si>
  <si>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</si>
  <si>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</si>
  <si>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</si>
  <si>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</si>
  <si>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</si>
  <si>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</si>
  <si>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</si>
  <si>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</si>
  <si>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</si>
  <si>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</si>
  <si>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</si>
  <si>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</si>
  <si>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</si>
  <si>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</si>
  <si>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</si>
  <si>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</si>
  <si>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</si>
  <si>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</si>
  <si>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</si>
  <si>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</si>
  <si>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</si>
  <si>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</si>
  <si>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</si>
  <si>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</si>
  <si>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</si>
  <si>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</si>
  <si>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</si>
  <si>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</si>
  <si>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</si>
  <si>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</si>
  <si>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</si>
  <si>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</si>
  <si>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</si>
  <si>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</si>
  <si>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</si>
  <si>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</si>
  <si>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</si>
  <si>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</si>
  <si>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</si>
  <si>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</si>
  <si>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</si>
  <si>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</si>
  <si>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</si>
  <si>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</si>
  <si>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</si>
  <si>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</si>
  <si>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</si>
  <si>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</si>
  <si>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</si>
  <si>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</si>
  <si>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</si>
  <si>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</si>
  <si>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</si>
  <si>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</si>
  <si>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</si>
  <si>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</si>
  <si>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</si>
  <si>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</si>
  <si>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</si>
  <si>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</si>
  <si>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</si>
  <si>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</si>
  <si>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</si>
  <si>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</si>
  <si>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</si>
  <si>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</si>
  <si>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</si>
  <si>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</si>
  <si>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</si>
  <si>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</si>
  <si>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</si>
  <si>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</si>
  <si>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</si>
  <si>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</si>
  <si>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</si>
  <si>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FEA 14</t>
  </si>
  <si>
    <t>FS 1</t>
  </si>
  <si>
    <t>FS 1 / Req_1.1</t>
  </si>
  <si>
    <t>FS 2 / Req_1.2 to Req_1.3</t>
  </si>
  <si>
    <t>FS 3 / Req_1.4 to Req_1.6</t>
  </si>
  <si>
    <t>FS 4 / Req_2.1</t>
  </si>
  <si>
    <t>FS 5 / Req_2.2</t>
  </si>
  <si>
    <t>FS 2</t>
  </si>
  <si>
    <t>FS 3</t>
  </si>
  <si>
    <t>FS 4</t>
  </si>
  <si>
    <t>FS 5</t>
  </si>
  <si>
    <t>FS 6</t>
  </si>
  <si>
    <t>FS 7</t>
  </si>
  <si>
    <t>FS 8</t>
  </si>
  <si>
    <t>FS 9</t>
  </si>
  <si>
    <t>FS 10</t>
  </si>
  <si>
    <t>FS 11</t>
  </si>
  <si>
    <t>FS 12</t>
  </si>
  <si>
    <t>FS 13</t>
  </si>
  <si>
    <t>FS 14</t>
  </si>
  <si>
    <t>Medium</t>
  </si>
  <si>
    <t>FS 15</t>
  </si>
  <si>
    <t>FEA 15</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</si>
  <si>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</si>
  <si>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</si>
  <si>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</si>
  <si>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</si>
  <si>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</si>
  <si>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</si>
  <si>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User redirection to fill some of the basic attributes/fields as mentioned below in: 
First Name
Last Name
Age
Gender
Contact Number
Email Address
PAN
Aadhar Number
User Id
 Password
</t>
  </si>
  <si>
    <t>The objective of this requirement is to allow the admin to register Vendors in the portal</t>
  </si>
  <si>
    <t>Admin clicks on the “Register Vendor” button, Portal to display a form to enter the below details:
Name of the Vendor
Company Reg. No
Vendor Type
Address
Country
State
Email Address
Contact number
Web site
Certificate Issued Date
Certificate Validity date
Year of Establishment</t>
  </si>
  <si>
    <t>The objective of this requirement is to allow the admin to submit the registration and save the details</t>
  </si>
  <si>
    <t>Clicking on Register button should save the details to the database and display the message “Vendor registered successfully”</t>
  </si>
  <si>
    <t>FS 6 / Req_3.1 to Req_3.3</t>
  </si>
  <si>
    <t xml:space="preserve">FS 7 / Req_3.4 </t>
  </si>
  <si>
    <t>Clicking “Reset” button should clear    
all the fields and allow Admin to enter new details</t>
  </si>
  <si>
    <t xml:space="preserve">FS 8 / Req_3.5 </t>
  </si>
  <si>
    <t xml:space="preserve">The objective of this requirement is to allow the admin to reset the fields </t>
  </si>
  <si>
    <t>The objective of this requirement is to allow the admin to update the existing vendor details</t>
  </si>
  <si>
    <t>Admin should also be allowed to update, edit, modify or delete the registered vendor details as and when required</t>
  </si>
  <si>
    <t xml:space="preserve">FS 9 / Req_4.1 </t>
  </si>
  <si>
    <t>The objective of this requirement is to allow the registered customers to map the bill information</t>
  </si>
  <si>
    <t>Customer to be provided with option to record the type of bills payed regularly and fill the appropriate details:
Electricity
Telephone
DTH
Insurance
Tax
Credit Card
Loan account
Others</t>
  </si>
  <si>
    <t>FS 10 / Req_5.10 to Req_5.2</t>
  </si>
  <si>
    <t>The objective of this requirement is to validate and register the details</t>
  </si>
  <si>
    <t>Validate the entered details and display a message “Details saved successfully”</t>
  </si>
  <si>
    <t>FS 11 / Req_5.3</t>
  </si>
  <si>
    <t>FS 12 / Req_5.4</t>
  </si>
  <si>
    <t>Provide an option if the user wants to set reminders to pay the bills and Allow the user to choose the frequency of reminder and verify user contact information is updated</t>
  </si>
  <si>
    <t>The objective of this requirement is to allow customers to enable reminders for bill payment</t>
  </si>
  <si>
    <t xml:space="preserve">Portal to display a dropdown button to select the type of bill to be payed:
Electricity
Telephone
DTH
Insurance
Tax
Credit Card
Loan account
Others
</t>
  </si>
  <si>
    <t>The objective of this requirement is to provide options for the customer to pay the bills online</t>
  </si>
  <si>
    <t>Post the bill type is selected, Portal to verify the registered/updated information in the Database and the pending amount to be payed.</t>
  </si>
  <si>
    <t>FS 13 / Req_6.1 to Req_6.2</t>
  </si>
  <si>
    <t>FS 14 / Req_6.3</t>
  </si>
  <si>
    <t>The objective of this requirement is to validate the customer details from the database</t>
  </si>
  <si>
    <t>The objective of this requirement is to allow the customer to enter the bank details manually if not available in the database</t>
  </si>
  <si>
    <t>FS 15 / Req_6.4</t>
  </si>
  <si>
    <t>If the details not are not available in the database display form based on the selected bill type and allow the user to enter the details manually</t>
  </si>
  <si>
    <t>The objective of this requirement is to provide payment method options for the customer</t>
  </si>
  <si>
    <t xml:space="preserve">User to select the payment method, Based on the selected payment type, portal to display the form to enter the required details:
Credit/Debit Card
Internet Banking
PayTm
Google Pay
e-Wallet
</t>
  </si>
  <si>
    <t>FS 16 / Req_6.5 to Req_6.6</t>
  </si>
  <si>
    <t>FS 17 / Req_6.7 to Req_6.9</t>
  </si>
  <si>
    <t>Portal to process the payment through vendor payment gateway and Validate the provided details against the banks and display a message “Bill payement Successful" 
(OR)
If the entered details do not match display message “Enter correct details”</t>
  </si>
  <si>
    <t>The objective of this requirement is to validate the bank details and process the payment</t>
  </si>
  <si>
    <t>FEA 16</t>
  </si>
  <si>
    <t>FEA 17</t>
  </si>
  <si>
    <t>FS 16</t>
  </si>
  <si>
    <t>FS 17</t>
  </si>
  <si>
    <t>User Login</t>
  </si>
  <si>
    <t>Vendor Registration</t>
  </si>
  <si>
    <t>Vendor Update</t>
  </si>
  <si>
    <t>Bills Mapping</t>
  </si>
  <si>
    <t>Bills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</si>
</sst>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1" fillId="0" borderId="5" xfId="0" applyFont="1" applyFill="1" applyBorder="1" applyAlignment="1">
      <alignment horizontal="center"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8" sqref="B8:G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3"/>
      <c r="C6" s="134"/>
      <c r="D6" s="134"/>
      <c r="E6" s="134"/>
      <c r="F6" s="134"/>
      <c r="G6" s="135"/>
    </row>
    <row r="7" spans="2:7" ht="21" customHeight="1" x14ac:dyDescent="0.2">
      <c r="B7" s="133"/>
      <c r="C7" s="134"/>
      <c r="D7" s="134"/>
      <c r="E7" s="134"/>
      <c r="F7" s="134"/>
      <c r="G7" s="135"/>
    </row>
    <row r="8" spans="2:7" ht="29.25" customHeight="1" x14ac:dyDescent="0.2">
      <c r="B8" s="133" t="s">
        <v>170</v>
      </c>
      <c r="C8" s="134"/>
      <c r="D8" s="134"/>
      <c r="E8" s="134"/>
      <c r="F8" s="134"/>
      <c r="G8" s="135"/>
    </row>
    <row r="9" spans="2:7" ht="23.25" x14ac:dyDescent="0.2">
      <c r="B9" s="136"/>
      <c r="C9" s="137"/>
      <c r="D9" s="137"/>
      <c r="E9" s="137"/>
      <c r="F9" s="137"/>
      <c r="G9" s="138"/>
    </row>
    <row r="10" spans="2:7" ht="55.5" customHeight="1" x14ac:dyDescent="0.2">
      <c r="B10" s="133" t="s">
        <v>115</v>
      </c>
      <c r="C10" s="134"/>
      <c r="D10" s="134"/>
      <c r="E10" s="134"/>
      <c r="F10" s="134"/>
      <c r="G10" s="135"/>
    </row>
    <row r="11" spans="2:7" ht="17.45" customHeight="1" x14ac:dyDescent="0.2">
      <c r="B11" s="139"/>
      <c r="C11" s="140"/>
      <c r="D11" s="140"/>
      <c r="E11" s="140"/>
      <c r="F11" s="140"/>
      <c r="G11" s="141"/>
    </row>
    <row r="12" spans="2:7" ht="18.75" customHeight="1" x14ac:dyDescent="0.2">
      <c r="B12" s="139"/>
      <c r="C12" s="140"/>
      <c r="D12" s="140"/>
      <c r="E12" s="140"/>
      <c r="F12" s="140"/>
      <c r="G12" s="141"/>
    </row>
    <row r="13" spans="2:7" ht="20.25" x14ac:dyDescent="0.2">
      <c r="B13" s="127">
        <v>144</v>
      </c>
      <c r="C13" s="128"/>
      <c r="D13" s="128"/>
      <c r="E13" s="128"/>
      <c r="F13" s="128"/>
      <c r="G13" s="12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0"/>
      <c r="C21" s="131"/>
      <c r="D21" s="131"/>
      <c r="E21" s="131"/>
      <c r="F21" s="131"/>
      <c r="G21" s="13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126</v>
      </c>
      <c r="E26" s="107"/>
      <c r="F26" s="107"/>
      <c r="G26" s="51"/>
      <c r="H26" s="1"/>
    </row>
    <row r="27" spans="1:8" ht="25.5" x14ac:dyDescent="0.2">
      <c r="B27" s="11"/>
      <c r="C27" s="42" t="s">
        <v>4</v>
      </c>
      <c r="D27" s="107" t="s">
        <v>127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6" t="s">
        <v>171</v>
      </c>
      <c r="C1" s="147"/>
      <c r="D1" s="147"/>
      <c r="E1" s="147"/>
      <c r="F1" s="147"/>
      <c r="G1" s="147"/>
      <c r="H1" s="147"/>
      <c r="N1" s="56"/>
      <c r="O1" s="56"/>
    </row>
    <row r="2" spans="2:15" ht="13.5" thickTop="1" x14ac:dyDescent="0.2"/>
    <row r="3" spans="2:15" ht="3" customHeight="1" x14ac:dyDescent="0.2"/>
    <row r="4" spans="2:15" ht="28.5" customHeight="1" x14ac:dyDescent="0.2">
      <c r="C4" s="148" t="s">
        <v>22</v>
      </c>
      <c r="D4" s="149"/>
    </row>
    <row r="5" spans="2:15" x14ac:dyDescent="0.2">
      <c r="C5" s="59" t="s">
        <v>23</v>
      </c>
      <c r="D5" s="59"/>
    </row>
    <row r="6" spans="2:15" x14ac:dyDescent="0.2">
      <c r="C6" s="150" t="s">
        <v>24</v>
      </c>
      <c r="D6" s="15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8" t="s">
        <v>43</v>
      </c>
      <c r="D18" s="149"/>
    </row>
    <row r="19" spans="3:4" ht="107.25" customHeight="1" x14ac:dyDescent="0.2">
      <c r="C19" s="144" t="s">
        <v>44</v>
      </c>
      <c r="D19" s="15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2" t="s">
        <v>73</v>
      </c>
      <c r="D35" s="14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2" t="s">
        <v>80</v>
      </c>
      <c r="D40" s="143"/>
    </row>
    <row r="41" spans="1:4" ht="354.75" customHeight="1" x14ac:dyDescent="0.2">
      <c r="C41" s="144" t="s">
        <v>81</v>
      </c>
      <c r="D41" s="145"/>
    </row>
    <row r="44" spans="1:4" x14ac:dyDescent="0.2">
      <c r="C44" s="142" t="s">
        <v>82</v>
      </c>
      <c r="D44" s="143"/>
    </row>
    <row r="45" spans="1:4" ht="360.75" customHeight="1" x14ac:dyDescent="0.2">
      <c r="C45" s="144" t="s">
        <v>83</v>
      </c>
      <c r="D45" s="145"/>
    </row>
    <row r="46" spans="1:4" x14ac:dyDescent="0.2">
      <c r="C46" s="142" t="s">
        <v>84</v>
      </c>
      <c r="D46" s="143"/>
    </row>
    <row r="47" spans="1:4" ht="153" customHeight="1" x14ac:dyDescent="0.2">
      <c r="C47" s="144" t="s">
        <v>85</v>
      </c>
      <c r="D47" s="145"/>
    </row>
    <row r="50" spans="3:4" ht="33" customHeight="1" x14ac:dyDescent="0.2">
      <c r="C50" s="159" t="s">
        <v>112</v>
      </c>
      <c r="D50" s="143"/>
    </row>
    <row r="51" spans="3:4" ht="33" customHeight="1" x14ac:dyDescent="0.2">
      <c r="C51" s="153" t="s">
        <v>113</v>
      </c>
      <c r="D51" s="154"/>
    </row>
    <row r="52" spans="3:4" ht="25.5" customHeight="1" x14ac:dyDescent="0.2">
      <c r="C52" s="155"/>
      <c r="D52" s="156"/>
    </row>
    <row r="53" spans="3:4" ht="25.5" customHeight="1" x14ac:dyDescent="0.2">
      <c r="C53" s="155"/>
      <c r="D53" s="156"/>
    </row>
    <row r="54" spans="3:4" ht="18" customHeight="1" x14ac:dyDescent="0.2">
      <c r="C54" s="155"/>
      <c r="D54" s="156"/>
    </row>
    <row r="55" spans="3:4" ht="25.5" customHeight="1" x14ac:dyDescent="0.2">
      <c r="C55" s="155"/>
      <c r="D55" s="156"/>
    </row>
    <row r="56" spans="3:4" ht="25.5" customHeight="1" x14ac:dyDescent="0.2">
      <c r="C56" s="157"/>
      <c r="D56" s="15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abSelected="1" workbookViewId="0">
      <selection activeCell="G4" sqref="G4"/>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46" t="s">
        <v>172</v>
      </c>
      <c r="C1" s="147"/>
      <c r="D1" s="147"/>
      <c r="E1" s="147"/>
      <c r="F1" s="147"/>
      <c r="G1" s="147"/>
      <c r="H1" s="147"/>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149</v>
      </c>
      <c r="C3" s="106" t="s">
        <v>129</v>
      </c>
      <c r="D3" s="106" t="s">
        <v>128</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78.5" x14ac:dyDescent="0.2">
      <c r="A4" s="106">
        <v>2</v>
      </c>
      <c r="B4" s="106" t="s">
        <v>150</v>
      </c>
      <c r="C4" s="106" t="s">
        <v>116</v>
      </c>
      <c r="D4" s="106" t="s">
        <v>176</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151</v>
      </c>
      <c r="C5" s="106" t="s">
        <v>130</v>
      </c>
      <c r="D5" s="106" t="s">
        <v>131</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152</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153</v>
      </c>
      <c r="C7" s="106" t="s">
        <v>120</v>
      </c>
      <c r="D7" s="106" t="s">
        <v>133</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204" x14ac:dyDescent="0.2">
      <c r="A8" s="115">
        <v>6</v>
      </c>
      <c r="B8" s="106" t="s">
        <v>181</v>
      </c>
      <c r="C8" s="106" t="s">
        <v>177</v>
      </c>
      <c r="D8" s="106" t="s">
        <v>178</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182</v>
      </c>
      <c r="C9" s="106" t="s">
        <v>179</v>
      </c>
      <c r="D9" s="106" t="s">
        <v>180</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51" x14ac:dyDescent="0.2">
      <c r="A10" s="106">
        <v>8</v>
      </c>
      <c r="B10" s="106" t="s">
        <v>184</v>
      </c>
      <c r="C10" s="106" t="s">
        <v>185</v>
      </c>
      <c r="D10" s="106" t="s">
        <v>183</v>
      </c>
      <c r="E10" s="125" t="s">
        <v>119</v>
      </c>
      <c r="F10" s="71" t="s">
        <v>122</v>
      </c>
      <c r="G10" s="71" t="s">
        <v>167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51" x14ac:dyDescent="0.2">
      <c r="A11" s="106">
        <v>9</v>
      </c>
      <c r="B11" s="106" t="s">
        <v>188</v>
      </c>
      <c r="C11" s="106" t="s">
        <v>186</v>
      </c>
      <c r="D11" s="106" t="s">
        <v>187</v>
      </c>
      <c r="E11" s="125" t="s">
        <v>119</v>
      </c>
      <c r="F11" s="71" t="s">
        <v>122</v>
      </c>
      <c r="G11" s="71" t="s">
        <v>167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153" x14ac:dyDescent="0.2">
      <c r="A12" s="106">
        <v>10</v>
      </c>
      <c r="B12" s="106" t="s">
        <v>191</v>
      </c>
      <c r="C12" s="106" t="s">
        <v>189</v>
      </c>
      <c r="D12" s="106" t="s">
        <v>190</v>
      </c>
      <c r="E12" s="125" t="s">
        <v>119</v>
      </c>
      <c r="F12" s="106" t="s">
        <v>122</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36" x14ac:dyDescent="0.2">
      <c r="A13" s="106">
        <v>11</v>
      </c>
      <c r="B13" s="106" t="s">
        <v>194</v>
      </c>
      <c r="C13" s="106" t="s">
        <v>192</v>
      </c>
      <c r="D13" s="126" t="s">
        <v>193</v>
      </c>
      <c r="E13" s="125" t="s">
        <v>119</v>
      </c>
      <c r="F13" s="106" t="s">
        <v>122</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76.5" x14ac:dyDescent="0.2">
      <c r="A14" s="106">
        <v>12</v>
      </c>
      <c r="B14" s="106" t="s">
        <v>195</v>
      </c>
      <c r="C14" s="106" t="s">
        <v>197</v>
      </c>
      <c r="D14" s="106" t="s">
        <v>196</v>
      </c>
      <c r="E14" s="125" t="s">
        <v>119</v>
      </c>
      <c r="F14" s="106" t="s">
        <v>122</v>
      </c>
      <c r="G14" s="71" t="s">
        <v>167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44" x14ac:dyDescent="0.2">
      <c r="A15" s="106">
        <v>13</v>
      </c>
      <c r="B15" s="106" t="s">
        <v>201</v>
      </c>
      <c r="C15" s="106" t="s">
        <v>199</v>
      </c>
      <c r="D15" s="126" t="s">
        <v>198</v>
      </c>
      <c r="E15" s="125" t="s">
        <v>119</v>
      </c>
      <c r="F15" s="106" t="s">
        <v>122</v>
      </c>
      <c r="G15" s="71" t="s">
        <v>167</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ht="63.75" x14ac:dyDescent="0.2">
      <c r="A16" s="106">
        <v>14</v>
      </c>
      <c r="B16" s="106" t="s">
        <v>202</v>
      </c>
      <c r="C16" s="106" t="s">
        <v>203</v>
      </c>
      <c r="D16" s="106" t="s">
        <v>200</v>
      </c>
      <c r="E16" s="125" t="s">
        <v>119</v>
      </c>
      <c r="F16" s="106" t="s">
        <v>122</v>
      </c>
      <c r="G16" s="71" t="s">
        <v>167</v>
      </c>
      <c r="H16" s="71" t="s">
        <v>118</v>
      </c>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76.5" x14ac:dyDescent="0.2">
      <c r="A17" s="106">
        <v>15</v>
      </c>
      <c r="B17" s="106" t="s">
        <v>205</v>
      </c>
      <c r="C17" s="106" t="s">
        <v>204</v>
      </c>
      <c r="D17" s="106" t="s">
        <v>206</v>
      </c>
      <c r="E17" s="124" t="s">
        <v>119</v>
      </c>
      <c r="F17" s="106" t="s">
        <v>122</v>
      </c>
      <c r="G17" s="71" t="s">
        <v>132</v>
      </c>
      <c r="H17" s="71" t="s">
        <v>118</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140.25" x14ac:dyDescent="0.2">
      <c r="A18" s="106">
        <v>16</v>
      </c>
      <c r="B18" s="106" t="s">
        <v>209</v>
      </c>
      <c r="C18" s="106" t="s">
        <v>207</v>
      </c>
      <c r="D18" s="106" t="s">
        <v>208</v>
      </c>
      <c r="E18" s="124" t="s">
        <v>119</v>
      </c>
      <c r="F18" s="106" t="s">
        <v>122</v>
      </c>
      <c r="G18" s="71" t="s">
        <v>117</v>
      </c>
      <c r="H18" s="71" t="s">
        <v>118</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127.5" x14ac:dyDescent="0.2">
      <c r="A19" s="106">
        <v>17</v>
      </c>
      <c r="B19" s="106" t="s">
        <v>210</v>
      </c>
      <c r="C19" s="106" t="s">
        <v>212</v>
      </c>
      <c r="D19" s="106" t="s">
        <v>211</v>
      </c>
      <c r="E19" s="124" t="s">
        <v>119</v>
      </c>
      <c r="F19" s="106" t="s">
        <v>122</v>
      </c>
      <c r="G19" s="71" t="s">
        <v>117</v>
      </c>
      <c r="H19" s="71" t="s">
        <v>118</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8 G19">
      <formula1>"Low, Medium, High"</formula1>
    </dataValidation>
    <dataValidation type="list" allowBlank="1" showInputMessage="1" showErrorMessage="1" sqref="H3:H18 H19">
      <formula1>"New Requirement, Enhancement, Bug, Issue"</formula1>
    </dataValidation>
    <dataValidation type="list" allowBlank="1" showInputMessage="1" showErrorMessage="1" sqref="F3:F18 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workbookViewId="0">
      <selection activeCell="F3" sqref="F3"/>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46" t="s">
        <v>173</v>
      </c>
      <c r="C1" s="146"/>
      <c r="D1" s="146"/>
      <c r="E1" s="146"/>
      <c r="F1" s="146"/>
      <c r="G1" s="146"/>
      <c r="H1" s="146"/>
      <c r="I1" s="146"/>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0" t="s">
        <v>73</v>
      </c>
      <c r="Q2" s="160"/>
      <c r="R2" s="16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123</v>
      </c>
      <c r="C4" s="109" t="s">
        <v>123</v>
      </c>
      <c r="D4" s="109" t="s">
        <v>123</v>
      </c>
      <c r="E4" s="109">
        <v>4</v>
      </c>
      <c r="F4" s="109" t="s">
        <v>123</v>
      </c>
      <c r="G4" s="180" t="s">
        <v>148</v>
      </c>
      <c r="H4" s="109" t="s">
        <v>134</v>
      </c>
      <c r="I4" s="106" t="s">
        <v>124</v>
      </c>
      <c r="J4" s="106" t="s">
        <v>128</v>
      </c>
      <c r="K4" s="108" t="s">
        <v>89</v>
      </c>
      <c r="L4" s="108" t="s">
        <v>90</v>
      </c>
      <c r="M4" s="108"/>
      <c r="N4" s="108"/>
      <c r="O4" s="108" t="s">
        <v>125</v>
      </c>
      <c r="P4" s="110">
        <f t="shared" ref="P4:P17" si="0">IF(K4="X",IF(O4="Complete",N4,0),0)</f>
        <v>0</v>
      </c>
      <c r="Q4" s="111">
        <f t="shared" ref="Q4:Q17" si="1">IF(K4&lt;&gt;"X",IF(O4&lt;&gt;"Complete",N4,0),0)</f>
        <v>0</v>
      </c>
      <c r="R4" s="111">
        <f t="shared" ref="R4:R17"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178.5" x14ac:dyDescent="0.2">
      <c r="A5" s="108">
        <v>2</v>
      </c>
      <c r="B5" s="109" t="s">
        <v>123</v>
      </c>
      <c r="C5" s="109" t="s">
        <v>123</v>
      </c>
      <c r="D5" s="109" t="s">
        <v>123</v>
      </c>
      <c r="E5" s="109">
        <v>4</v>
      </c>
      <c r="F5" s="109" t="s">
        <v>123</v>
      </c>
      <c r="G5" s="180" t="s">
        <v>154</v>
      </c>
      <c r="H5" s="109" t="s">
        <v>135</v>
      </c>
      <c r="I5" s="106" t="s">
        <v>124</v>
      </c>
      <c r="J5" s="106" t="s">
        <v>176</v>
      </c>
      <c r="K5" s="108" t="s">
        <v>89</v>
      </c>
      <c r="L5" s="108" t="s">
        <v>90</v>
      </c>
      <c r="M5" s="108"/>
      <c r="N5" s="108"/>
      <c r="O5" s="108" t="s">
        <v>125</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80">
        <v>3</v>
      </c>
      <c r="B6" s="109" t="s">
        <v>123</v>
      </c>
      <c r="C6" s="109" t="s">
        <v>123</v>
      </c>
      <c r="D6" s="109" t="s">
        <v>123</v>
      </c>
      <c r="E6" s="109">
        <v>4</v>
      </c>
      <c r="F6" s="109" t="s">
        <v>123</v>
      </c>
      <c r="G6" s="180" t="s">
        <v>155</v>
      </c>
      <c r="H6" s="109" t="s">
        <v>136</v>
      </c>
      <c r="I6" s="106" t="s">
        <v>124</v>
      </c>
      <c r="J6" s="106" t="s">
        <v>131</v>
      </c>
      <c r="K6" s="108" t="s">
        <v>89</v>
      </c>
      <c r="L6" s="108" t="s">
        <v>90</v>
      </c>
      <c r="M6" s="108"/>
      <c r="N6" s="108"/>
      <c r="O6" s="108" t="s">
        <v>125</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80">
        <v>4</v>
      </c>
      <c r="B7" s="109" t="s">
        <v>123</v>
      </c>
      <c r="C7" s="109" t="s">
        <v>123</v>
      </c>
      <c r="D7" s="109" t="s">
        <v>123</v>
      </c>
      <c r="E7" s="109">
        <v>4</v>
      </c>
      <c r="F7" s="109" t="s">
        <v>123</v>
      </c>
      <c r="G7" s="180" t="s">
        <v>156</v>
      </c>
      <c r="H7" s="109" t="s">
        <v>137</v>
      </c>
      <c r="I7" s="106" t="s">
        <v>217</v>
      </c>
      <c r="J7" s="106" t="s">
        <v>121</v>
      </c>
      <c r="K7" s="108" t="s">
        <v>89</v>
      </c>
      <c r="L7" s="109" t="s">
        <v>90</v>
      </c>
      <c r="M7" s="108"/>
      <c r="N7" s="108"/>
      <c r="O7" s="108" t="s">
        <v>125</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80">
        <v>5</v>
      </c>
      <c r="B8" s="109" t="s">
        <v>123</v>
      </c>
      <c r="C8" s="109" t="s">
        <v>123</v>
      </c>
      <c r="D8" s="109" t="s">
        <v>123</v>
      </c>
      <c r="E8" s="109">
        <v>4</v>
      </c>
      <c r="F8" s="109" t="s">
        <v>123</v>
      </c>
      <c r="G8" s="180" t="s">
        <v>157</v>
      </c>
      <c r="H8" s="109" t="s">
        <v>138</v>
      </c>
      <c r="I8" s="106" t="s">
        <v>217</v>
      </c>
      <c r="J8" s="106" t="s">
        <v>133</v>
      </c>
      <c r="K8" s="108" t="s">
        <v>89</v>
      </c>
      <c r="L8" s="108" t="s">
        <v>90</v>
      </c>
      <c r="M8" s="108"/>
      <c r="N8" s="108"/>
      <c r="O8" s="108" t="s">
        <v>125</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191.25" x14ac:dyDescent="0.2">
      <c r="A9" s="80">
        <v>6</v>
      </c>
      <c r="B9" s="109" t="s">
        <v>123</v>
      </c>
      <c r="C9" s="109" t="s">
        <v>123</v>
      </c>
      <c r="D9" s="109" t="s">
        <v>123</v>
      </c>
      <c r="E9" s="109">
        <v>4</v>
      </c>
      <c r="F9" s="109" t="s">
        <v>123</v>
      </c>
      <c r="G9" s="180" t="s">
        <v>158</v>
      </c>
      <c r="H9" s="109" t="s">
        <v>139</v>
      </c>
      <c r="I9" s="106" t="s">
        <v>218</v>
      </c>
      <c r="J9" s="106" t="s">
        <v>178</v>
      </c>
      <c r="K9" s="108" t="s">
        <v>89</v>
      </c>
      <c r="L9" s="108" t="s">
        <v>90</v>
      </c>
      <c r="M9" s="108"/>
      <c r="N9" s="108"/>
      <c r="O9" s="108" t="s">
        <v>125</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80">
        <v>7</v>
      </c>
      <c r="B10" s="109" t="s">
        <v>123</v>
      </c>
      <c r="C10" s="109" t="s">
        <v>123</v>
      </c>
      <c r="D10" s="109" t="s">
        <v>123</v>
      </c>
      <c r="E10" s="109">
        <v>4</v>
      </c>
      <c r="F10" s="109" t="s">
        <v>123</v>
      </c>
      <c r="G10" s="180" t="s">
        <v>159</v>
      </c>
      <c r="H10" s="109" t="s">
        <v>140</v>
      </c>
      <c r="I10" s="106" t="s">
        <v>218</v>
      </c>
      <c r="J10" s="106" t="s">
        <v>180</v>
      </c>
      <c r="K10" s="108" t="s">
        <v>89</v>
      </c>
      <c r="L10" s="108" t="s">
        <v>90</v>
      </c>
      <c r="M10" s="108"/>
      <c r="N10" s="108"/>
      <c r="O10" s="108" t="s">
        <v>125</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38.25" x14ac:dyDescent="0.2">
      <c r="A11" s="80">
        <v>8</v>
      </c>
      <c r="B11" s="109" t="s">
        <v>123</v>
      </c>
      <c r="C11" s="109" t="s">
        <v>123</v>
      </c>
      <c r="D11" s="109" t="s">
        <v>123</v>
      </c>
      <c r="E11" s="109">
        <v>4</v>
      </c>
      <c r="F11" s="109" t="s">
        <v>123</v>
      </c>
      <c r="G11" s="180" t="s">
        <v>160</v>
      </c>
      <c r="H11" s="109" t="s">
        <v>141</v>
      </c>
      <c r="I11" s="106" t="s">
        <v>218</v>
      </c>
      <c r="J11" s="106" t="s">
        <v>183</v>
      </c>
      <c r="K11" s="108" t="s">
        <v>89</v>
      </c>
      <c r="L11" s="108" t="s">
        <v>90</v>
      </c>
      <c r="M11" s="108"/>
      <c r="N11" s="108"/>
      <c r="O11" s="108" t="s">
        <v>125</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51" x14ac:dyDescent="0.2">
      <c r="A12" s="80">
        <v>9</v>
      </c>
      <c r="B12" s="109" t="s">
        <v>123</v>
      </c>
      <c r="C12" s="109" t="s">
        <v>123</v>
      </c>
      <c r="D12" s="109" t="s">
        <v>123</v>
      </c>
      <c r="E12" s="109">
        <v>4</v>
      </c>
      <c r="F12" s="109" t="s">
        <v>123</v>
      </c>
      <c r="G12" s="180" t="s">
        <v>161</v>
      </c>
      <c r="H12" s="109" t="s">
        <v>142</v>
      </c>
      <c r="I12" s="106" t="s">
        <v>219</v>
      </c>
      <c r="J12" s="106" t="s">
        <v>187</v>
      </c>
      <c r="K12" s="108" t="s">
        <v>89</v>
      </c>
      <c r="L12" s="108" t="s">
        <v>90</v>
      </c>
      <c r="M12" s="108"/>
      <c r="N12" s="108"/>
      <c r="O12" s="108" t="s">
        <v>125</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153" x14ac:dyDescent="0.2">
      <c r="A13" s="80">
        <v>10</v>
      </c>
      <c r="B13" s="109" t="s">
        <v>123</v>
      </c>
      <c r="C13" s="109" t="s">
        <v>123</v>
      </c>
      <c r="D13" s="109" t="s">
        <v>123</v>
      </c>
      <c r="E13" s="109">
        <v>4</v>
      </c>
      <c r="F13" s="109" t="s">
        <v>123</v>
      </c>
      <c r="G13" s="180" t="s">
        <v>162</v>
      </c>
      <c r="H13" s="109" t="s">
        <v>143</v>
      </c>
      <c r="I13" s="106" t="s">
        <v>220</v>
      </c>
      <c r="J13" s="106" t="s">
        <v>190</v>
      </c>
      <c r="K13" s="108" t="s">
        <v>89</v>
      </c>
      <c r="L13" s="109" t="s">
        <v>92</v>
      </c>
      <c r="M13" s="108"/>
      <c r="N13" s="108"/>
      <c r="O13" s="108" t="s">
        <v>125</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24" x14ac:dyDescent="0.2">
      <c r="A14" s="80">
        <v>11</v>
      </c>
      <c r="B14" s="109" t="s">
        <v>123</v>
      </c>
      <c r="C14" s="109" t="s">
        <v>123</v>
      </c>
      <c r="D14" s="109" t="s">
        <v>123</v>
      </c>
      <c r="E14" s="109">
        <v>4</v>
      </c>
      <c r="F14" s="109" t="s">
        <v>123</v>
      </c>
      <c r="G14" s="180" t="s">
        <v>163</v>
      </c>
      <c r="H14" s="109" t="s">
        <v>144</v>
      </c>
      <c r="I14" s="106" t="s">
        <v>220</v>
      </c>
      <c r="J14" s="126" t="s">
        <v>193</v>
      </c>
      <c r="K14" s="108" t="s">
        <v>89</v>
      </c>
      <c r="L14" s="109" t="s">
        <v>92</v>
      </c>
      <c r="M14" s="108"/>
      <c r="N14" s="108"/>
      <c r="O14" s="108" t="s">
        <v>125</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63.75" x14ac:dyDescent="0.2">
      <c r="A15" s="80">
        <v>12</v>
      </c>
      <c r="B15" s="109" t="s">
        <v>123</v>
      </c>
      <c r="C15" s="109" t="s">
        <v>123</v>
      </c>
      <c r="D15" s="109" t="s">
        <v>123</v>
      </c>
      <c r="E15" s="109">
        <v>4</v>
      </c>
      <c r="F15" s="109" t="s">
        <v>123</v>
      </c>
      <c r="G15" s="180" t="s">
        <v>164</v>
      </c>
      <c r="H15" s="109" t="s">
        <v>145</v>
      </c>
      <c r="I15" s="106" t="s">
        <v>220</v>
      </c>
      <c r="J15" s="106" t="s">
        <v>196</v>
      </c>
      <c r="K15" s="108" t="s">
        <v>89</v>
      </c>
      <c r="L15" s="109" t="s">
        <v>92</v>
      </c>
      <c r="M15" s="108"/>
      <c r="N15" s="108"/>
      <c r="O15" s="108" t="s">
        <v>125</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132" x14ac:dyDescent="0.2">
      <c r="A16" s="80">
        <v>13</v>
      </c>
      <c r="B16" s="109" t="s">
        <v>123</v>
      </c>
      <c r="C16" s="109" t="s">
        <v>123</v>
      </c>
      <c r="D16" s="109" t="s">
        <v>123</v>
      </c>
      <c r="E16" s="109">
        <v>4</v>
      </c>
      <c r="F16" s="109" t="s">
        <v>123</v>
      </c>
      <c r="G16" s="180" t="s">
        <v>165</v>
      </c>
      <c r="H16" s="109" t="s">
        <v>146</v>
      </c>
      <c r="I16" s="106" t="s">
        <v>221</v>
      </c>
      <c r="J16" s="126" t="s">
        <v>198</v>
      </c>
      <c r="K16" s="108" t="s">
        <v>89</v>
      </c>
      <c r="L16" s="109" t="s">
        <v>92</v>
      </c>
      <c r="M16" s="108"/>
      <c r="N16" s="108"/>
      <c r="O16" s="108" t="s">
        <v>125</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51" x14ac:dyDescent="0.2">
      <c r="A17" s="80">
        <v>14</v>
      </c>
      <c r="B17" s="109" t="s">
        <v>123</v>
      </c>
      <c r="C17" s="109" t="s">
        <v>123</v>
      </c>
      <c r="D17" s="109" t="s">
        <v>123</v>
      </c>
      <c r="E17" s="109">
        <v>4</v>
      </c>
      <c r="F17" s="109" t="s">
        <v>123</v>
      </c>
      <c r="G17" s="180" t="s">
        <v>166</v>
      </c>
      <c r="H17" s="109" t="s">
        <v>147</v>
      </c>
      <c r="I17" s="106" t="s">
        <v>221</v>
      </c>
      <c r="J17" s="106" t="s">
        <v>200</v>
      </c>
      <c r="K17" s="108" t="s">
        <v>89</v>
      </c>
      <c r="L17" s="109" t="s">
        <v>92</v>
      </c>
      <c r="M17" s="108"/>
      <c r="N17" s="108"/>
      <c r="O17" s="108" t="s">
        <v>125</v>
      </c>
      <c r="P17" s="110">
        <f t="shared" si="0"/>
        <v>0</v>
      </c>
      <c r="Q17" s="111">
        <f t="shared" si="1"/>
        <v>0</v>
      </c>
      <c r="R17" s="111">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ht="51" x14ac:dyDescent="0.2">
      <c r="A18" s="80">
        <v>15</v>
      </c>
      <c r="B18" s="109" t="s">
        <v>123</v>
      </c>
      <c r="C18" s="109" t="s">
        <v>123</v>
      </c>
      <c r="D18" s="109" t="s">
        <v>123</v>
      </c>
      <c r="E18" s="109">
        <v>4</v>
      </c>
      <c r="F18" s="109" t="s">
        <v>123</v>
      </c>
      <c r="G18" s="180" t="s">
        <v>168</v>
      </c>
      <c r="H18" s="109" t="s">
        <v>169</v>
      </c>
      <c r="I18" s="106" t="s">
        <v>221</v>
      </c>
      <c r="J18" s="106" t="s">
        <v>206</v>
      </c>
      <c r="K18" s="108" t="s">
        <v>89</v>
      </c>
      <c r="L18" s="109" t="s">
        <v>92</v>
      </c>
      <c r="M18" s="108"/>
      <c r="N18" s="108"/>
      <c r="O18" s="108" t="s">
        <v>125</v>
      </c>
      <c r="P18" s="110">
        <f t="shared" ref="P18" si="3">IF(K18="X",IF(O18="Complete",N18,0),0)</f>
        <v>0</v>
      </c>
      <c r="Q18" s="111">
        <f t="shared" ref="Q18" si="4">IF(K18&lt;&gt;"X",IF(O18&lt;&gt;"Complete",N18,0),0)</f>
        <v>0</v>
      </c>
      <c r="R18" s="111">
        <f t="shared" ref="R18" si="5">IF(K18&lt;&gt;"X",IF(O18="Complete",N18,0),0)</f>
        <v>0</v>
      </c>
      <c r="AP18" s="84"/>
    </row>
    <row r="19" spans="1:42" s="83" customFormat="1" ht="127.5" x14ac:dyDescent="0.2">
      <c r="A19" s="80">
        <v>16</v>
      </c>
      <c r="B19" s="109" t="s">
        <v>123</v>
      </c>
      <c r="C19" s="109" t="s">
        <v>123</v>
      </c>
      <c r="D19" s="109" t="s">
        <v>123</v>
      </c>
      <c r="E19" s="109">
        <v>4</v>
      </c>
      <c r="F19" s="109" t="s">
        <v>123</v>
      </c>
      <c r="G19" s="180" t="s">
        <v>215</v>
      </c>
      <c r="H19" s="109" t="s">
        <v>213</v>
      </c>
      <c r="I19" s="106" t="s">
        <v>221</v>
      </c>
      <c r="J19" s="106" t="s">
        <v>208</v>
      </c>
      <c r="K19" s="108" t="s">
        <v>89</v>
      </c>
      <c r="L19" s="109" t="s">
        <v>92</v>
      </c>
      <c r="M19" s="108"/>
      <c r="N19" s="108"/>
      <c r="O19" s="108" t="s">
        <v>125</v>
      </c>
      <c r="P19" s="110">
        <f t="shared" ref="P19:P20" si="6">IF(K19="X",IF(O19="Complete",N19,0),0)</f>
        <v>0</v>
      </c>
      <c r="Q19" s="111">
        <f t="shared" ref="Q19:Q20" si="7">IF(K19&lt;&gt;"X",IF(O19&lt;&gt;"Complete",N19,0),0)</f>
        <v>0</v>
      </c>
      <c r="R19" s="111">
        <f t="shared" ref="R19:R20" si="8">IF(K19&lt;&gt;"X",IF(O19="Complete",N19,0),0)</f>
        <v>0</v>
      </c>
      <c r="AP19" s="84"/>
    </row>
    <row r="20" spans="1:42" s="83" customFormat="1" ht="114.75" x14ac:dyDescent="0.2">
      <c r="A20" s="80">
        <v>17</v>
      </c>
      <c r="B20" s="109" t="s">
        <v>123</v>
      </c>
      <c r="C20" s="109" t="s">
        <v>123</v>
      </c>
      <c r="D20" s="109" t="s">
        <v>123</v>
      </c>
      <c r="E20" s="109">
        <v>4</v>
      </c>
      <c r="F20" s="109" t="s">
        <v>123</v>
      </c>
      <c r="G20" s="180" t="s">
        <v>216</v>
      </c>
      <c r="H20" s="109" t="s">
        <v>214</v>
      </c>
      <c r="I20" s="106" t="s">
        <v>221</v>
      </c>
      <c r="J20" s="106" t="s">
        <v>211</v>
      </c>
      <c r="K20" s="108" t="s">
        <v>89</v>
      </c>
      <c r="L20" s="109" t="s">
        <v>92</v>
      </c>
      <c r="M20" s="108"/>
      <c r="N20" s="108"/>
      <c r="O20" s="108" t="s">
        <v>125</v>
      </c>
      <c r="P20" s="110">
        <f t="shared" si="6"/>
        <v>0</v>
      </c>
      <c r="Q20" s="111">
        <f t="shared" si="7"/>
        <v>0</v>
      </c>
      <c r="R20" s="111">
        <f t="shared" si="8"/>
        <v>0</v>
      </c>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94</v>
      </c>
      <c r="B22" s="85"/>
      <c r="C22" s="85"/>
      <c r="D22" s="85"/>
      <c r="E22" s="85"/>
      <c r="F22" s="85"/>
      <c r="G22" s="85"/>
      <c r="H22" s="85"/>
      <c r="I22" s="85"/>
      <c r="J22" s="85"/>
      <c r="K22" s="85"/>
      <c r="L22" s="86" t="s">
        <v>93</v>
      </c>
      <c r="M22" s="86"/>
      <c r="N22" s="87">
        <f>SUM(N4:N17)</f>
        <v>0</v>
      </c>
      <c r="O22" s="85"/>
      <c r="AP22" s="84"/>
    </row>
    <row r="23" spans="1:42" s="83" customFormat="1" x14ac:dyDescent="0.2">
      <c r="A23" s="87"/>
      <c r="B23" s="85" t="s">
        <v>95</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6" t="s">
        <v>174</v>
      </c>
      <c r="C1" s="147"/>
      <c r="D1" s="147"/>
      <c r="E1" s="147"/>
      <c r="F1" s="147"/>
      <c r="G1" s="147"/>
      <c r="H1" s="147"/>
      <c r="N1" s="56"/>
      <c r="O1" s="56"/>
    </row>
    <row r="2" spans="1:15" ht="16.5" thickTop="1" x14ac:dyDescent="0.25">
      <c r="A2" s="161" t="s">
        <v>96</v>
      </c>
      <c r="B2" s="162"/>
      <c r="C2" s="162"/>
      <c r="D2" s="162"/>
      <c r="E2" s="162"/>
      <c r="F2" s="163"/>
      <c r="G2" s="16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Tracking'!N22-E4-G4</f>
        <v>0</v>
      </c>
      <c r="E4" s="95">
        <f>SUMIF('Product - Release Tracking'!A$4:A$17,'Report Data'!B4,'Product - Release Tracking'!P$4:P$17)</f>
        <v>0</v>
      </c>
      <c r="F4" s="95">
        <v>0</v>
      </c>
      <c r="G4" s="95">
        <f>SUMIF('Product - Release Tracking'!A$4:A$17,'Report Data'!B4,'Product - Release Tracking'!R$4:R$17)</f>
        <v>0</v>
      </c>
    </row>
    <row r="5" spans="1:15" x14ac:dyDescent="0.2">
      <c r="A5" s="95" t="str">
        <f>IF(B5 = "", "Not Assigned", "Release " &amp; B5)</f>
        <v>Release 2</v>
      </c>
      <c r="B5" s="95">
        <v>2</v>
      </c>
      <c r="C5" s="95">
        <v>40</v>
      </c>
      <c r="D5" s="95">
        <f>D4-E5-G5</f>
        <v>0</v>
      </c>
      <c r="E5" s="95">
        <f>SUMIF('Product - Release Tracking'!A$4:A$17,'Report Data'!B5,'Product - Release Tracking'!P$4:P$17)</f>
        <v>0</v>
      </c>
      <c r="F5" s="95">
        <v>0</v>
      </c>
      <c r="G5" s="95">
        <f>SUMIF('Product - Release Tracking'!A$4:A$17,'Report Data'!B5,'Product - Release Tracking'!R$4:R$17)</f>
        <v>0</v>
      </c>
    </row>
    <row r="6" spans="1:15" x14ac:dyDescent="0.2">
      <c r="A6" s="95" t="str">
        <f>IF(B6 = "", "Not Assigned", "Release " &amp; B6)</f>
        <v>Release 0</v>
      </c>
      <c r="B6" s="95">
        <v>0</v>
      </c>
      <c r="C6" s="95">
        <f>SUMIF('Product - Release Tracking'!A$4:A$17,'Report Data'!B6,'Product - Release Tracking'!N$4:N$17)</f>
        <v>0</v>
      </c>
      <c r="D6" s="95">
        <f>D5-E6-G6</f>
        <v>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x14ac:dyDescent="0.2">
      <c r="A7" s="95" t="str">
        <f>IF(B7 = "", "Not Assigned", "Release " &amp; B7)</f>
        <v>Not Assigned</v>
      </c>
      <c r="B7" s="95" t="str">
        <f>""</f>
        <v/>
      </c>
      <c r="C7" s="95">
        <f>SUMIF('Product - Release Tracking'!A$4:A$17,'Report Data'!B7,'Product - Release Tracking'!N$4:N$17)</f>
        <v>0</v>
      </c>
      <c r="D7" s="95">
        <f>D6-E7-G7</f>
        <v>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4" t="s">
        <v>175</v>
      </c>
      <c r="C1" s="165"/>
      <c r="D1" s="165"/>
      <c r="E1" s="165"/>
      <c r="F1" s="166"/>
    </row>
    <row r="2" spans="1:10" ht="13.5" thickTop="1" x14ac:dyDescent="0.2"/>
    <row r="4" spans="1:10" ht="15" x14ac:dyDescent="0.2">
      <c r="B4" s="98"/>
      <c r="C4" s="167" t="s">
        <v>103</v>
      </c>
      <c r="D4" s="167"/>
      <c r="E4" s="167"/>
      <c r="F4" s="167"/>
      <c r="G4" s="168"/>
      <c r="H4" s="168"/>
      <c r="I4" s="168"/>
      <c r="J4" s="16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18</v>
      </c>
      <c r="C5" s="175"/>
      <c r="D5" s="175"/>
      <c r="E5" s="176"/>
    </row>
    <row r="6" spans="1:6" x14ac:dyDescent="0.2">
      <c r="A6" s="35" t="s">
        <v>8</v>
      </c>
      <c r="B6" s="177" t="s">
        <v>21</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FBC17E54-6355-448D-A78D-489F9DCD22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2019-02-12T10:50:57Z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