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project\userstory\"/>
    </mc:Choice>
  </mc:AlternateContent>
  <bookViews>
    <workbookView xWindow="0" yWindow="0" windowWidth="20490" windowHeight="7620"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P14" i="13"/>
  <c r="Q14" i="13"/>
  <c r="R14" i="13"/>
  <c r="N15" i="13"/>
  <c r="Q15" i="13" s="1"/>
  <c r="F5" i="14" s="1"/>
  <c r="P15" i="13"/>
  <c r="R15" i="13"/>
  <c r="N16" i="13"/>
  <c r="P16" i="13"/>
  <c r="Q16" i="13"/>
  <c r="R16" i="13"/>
  <c r="N17" i="13"/>
  <c r="P17" i="13"/>
  <c r="Q17" i="13"/>
  <c r="R17" i="13"/>
  <c r="N18" i="13"/>
  <c r="P18" i="13"/>
  <c r="Q18" i="13"/>
  <c r="R18" i="13"/>
  <c r="N19" i="13"/>
  <c r="P19" i="13"/>
  <c r="Q19" i="13"/>
  <c r="R19" i="13"/>
  <c r="N20" i="13"/>
  <c r="P20" i="13"/>
  <c r="Q20" i="13"/>
  <c r="R20" i="13"/>
  <c r="N21" i="13"/>
  <c r="P21" i="13"/>
  <c r="Q21" i="13"/>
  <c r="R21" i="13"/>
  <c r="N22" i="13"/>
  <c r="P22" i="13"/>
  <c r="Q22" i="13"/>
  <c r="R22" i="13"/>
  <c r="N23" i="13"/>
  <c r="P23" i="13"/>
  <c r="Q23" i="13"/>
  <c r="R23" i="13"/>
  <c r="N24" i="13"/>
  <c r="A4" i="14"/>
  <c r="C4" i="14"/>
  <c r="A5" i="14"/>
  <c r="C5" i="14"/>
  <c r="E5" i="14"/>
  <c r="G5" i="14"/>
  <c r="B7" i="14"/>
  <c r="F7" i="14" s="1"/>
  <c r="C7" i="14"/>
  <c r="G7" i="14"/>
  <c r="H6" i="17"/>
  <c r="H7" i="17"/>
  <c r="H8" i="17"/>
  <c r="F4" i="14" l="1"/>
  <c r="E4" i="14"/>
  <c r="G4" i="14"/>
  <c r="E7" i="14"/>
  <c r="A7" i="14"/>
  <c r="D4" i="14" l="1"/>
  <c r="D5"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<sst xmlns="http://schemas.openxmlformats.org/spreadsheetml/2006/main" count="340" uniqueCount="208">
  <si>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</si>
  <si>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</si>
  <si>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</si>
  <si>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</si>
  <si>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</si>
  <si>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</si>
  <si>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</si>
  <si>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</si>
  <si>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</si>
  <si>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</si>
  <si>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</si>
  <si>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</si>
  <si>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</si>
  <si>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</si>
  <si>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</si>
  <si>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</si>
  <si>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</si>
  <si>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</si>
  <si>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</si>
  <si>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</si>
  <si>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</si>
  <si>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</si>
  <si>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</si>
  <si>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</si>
  <si>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</si>
  <si>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</si>
  <si>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</si>
  <si>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</si>
  <si>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</si>
  <si>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</si>
  <si>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</si>
  <si>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</si>
  <si>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</si>
  <si>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</si>
  <si>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</si>
  <si>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</si>
  <si>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</si>
  <si>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</si>
  <si>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</si>
  <si>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</si>
  <si>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</si>
  <si>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</si>
  <si>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</si>
  <si>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</si>
  <si>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</si>
  <si>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</si>
  <si>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</si>
  <si>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</si>
  <si>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</si>
  <si>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</si>
  <si>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</si>
  <si>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</si>
  <si>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</si>
  <si>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</si>
  <si>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</si>
  <si>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</si>
  <si>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</si>
  <si>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</si>
  <si>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</si>
  <si>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</si>
  <si>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</si>
  <si>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</si>
  <si>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</si>
  <si>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</si>
  <si>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</si>
  <si>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</si>
  <si>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</si>
  <si>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</si>
  <si>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</si>
  <si>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</si>
  <si>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</si>
  <si>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</si>
  <si>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</si>
  <si>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</si>
  <si>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</si>
  <si>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</si>
  <si>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</si>
  <si>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</si>
  <si>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</si>
  <si>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</si>
  <si>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</si>
  <si>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</si>
  <si>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</si>
  <si>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</si>
  <si>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</si>
  <si>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</si>
  <si>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</si>
  <si>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</si>
  <si>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</si>
  <si>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</si>
  <si>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</si>
  <si>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</si>
  <si>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</si>
  <si>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</si>
  <si>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</si>
  <si>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</si>
  <si>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</si>
  <si>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</si>
  <si>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</si>
  <si>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</si>
  <si>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</si>
  <si>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Sprint 3</t>
  </si>
  <si>
    <t>FEA6</t>
  </si>
  <si>
    <t>FEA7</t>
  </si>
  <si>
    <t>FEA8</t>
  </si>
  <si>
    <t>FEA9</t>
  </si>
  <si>
    <t>Sprint 4</t>
  </si>
  <si>
    <t>FEA10</t>
  </si>
  <si>
    <t>FEA11A</t>
  </si>
  <si>
    <t>Sprint 5</t>
  </si>
  <si>
    <t>FEA11</t>
  </si>
  <si>
    <t>FEA12</t>
  </si>
  <si>
    <t>FEA13</t>
  </si>
  <si>
    <t>Sprint 6</t>
  </si>
  <si>
    <t>FEA14</t>
  </si>
  <si>
    <t>FEA15</t>
  </si>
  <si>
    <t>Sprint 7</t>
  </si>
  <si>
    <t>FEA16</t>
  </si>
  <si>
    <t>FEA17</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</si>
  <si>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</si>
  <si>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</si>
  <si>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</si>
  <si>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</si>
  <si>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</si>
  <si>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</si>
  <si>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</si>
  <si>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</si>
  <si>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</si>
  <si>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</si>
  <si>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</si>
  <si>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</si>
  <si>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</si>
  <si>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</si>
  <si>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</si>
  <si>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</si>
  <si>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</si>
  <si>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</si>
  <si>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</si>
  <si>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</si>
  <si>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</si>
  <si>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</si>
  <si>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</si>
  <si>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</si>
  <si>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</si>
  <si>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</si>
  <si>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</si>
  <si>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</si>
  <si>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</si>
  <si>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</si>
  <si>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</si>
  <si>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</si>
  <si>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FEA1A</t>
  </si>
  <si>
    <t>Proposed</t>
  </si>
  <si>
    <t>Product Owner</t>
  </si>
  <si>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</si>
  <si>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1.4</t>
  </si>
  <si>
    <t>User being able to access the homepage &amp; get redirected to the ‘User Registration’ page upon click of ‘Register’ link.</t>
  </si>
  <si>
    <t>The objective of this requirement is to authenticate the admin credentials</t>
  </si>
  <si>
    <t>An admin – is able click ‘Login’ link, after keying in ‘AdminID’ &amp; ‘Password’ field and get his credentials authenticated with the existing database entry.</t>
  </si>
  <si>
    <t>The objective of this requirement is to capture the details of the vendor.</t>
  </si>
  <si>
    <t>The objective of this requirement is to authenticate the admin credentials.</t>
  </si>
  <si>
    <t>Admin being able to access the homepage &amp; get redirected to the ‘Add Vendor’ page upon click of ‘Add Vendor’ link.</t>
  </si>
  <si>
    <t>The objective of this requirement is to update the details of the vendor.</t>
  </si>
  <si>
    <t>Admin being able to access the homepage &amp; get redirected to the ‘Update Vendor’ page upon click of ‘Update Vendor’ link.</t>
  </si>
  <si>
    <t>UC 2.1</t>
  </si>
  <si>
    <t>The objective of this requirement is to redirect the user to bill payment page.</t>
  </si>
  <si>
    <t>UC 2.2</t>
  </si>
  <si>
    <t>The objective of this requirement is to redirect the user to bill information page.</t>
  </si>
  <si>
    <t>The objective of this requirement is to redirect the user to vendor information page.</t>
  </si>
  <si>
    <t>A user is able to click the type of bill that is needed to be payed and fill the details of the selected bill.</t>
  </si>
  <si>
    <t>A user is able to fill the details of the bill selected and select the type of vendor for payment.</t>
  </si>
  <si>
    <t>UC 2.4</t>
  </si>
  <si>
    <t>The objective of this requirement is to register the payment details in a database.</t>
  </si>
  <si>
    <t>A user is able to click the pay button and a successful payment message is displayed.</t>
  </si>
  <si>
    <t>The objective of this requirement is to select a particular bill type and set a reminder.</t>
  </si>
  <si>
    <t>A user is able to click the record button and a bill record page is opened.</t>
  </si>
  <si>
    <t>The objective of this requirement is to check the details of the bills of the selected type.</t>
  </si>
  <si>
    <t>A user is shown a list of bills that are pending and can add a new bill if required.</t>
  </si>
  <si>
    <t>The objective of this requirement is to add the details of the bill that is already not recorded.</t>
  </si>
  <si>
    <t>A user is shown a form for a bill that user needs to fill and save.</t>
  </si>
  <si>
    <t>UC 3.4</t>
  </si>
  <si>
    <t>The objective of this requirement is to update the details of the bill already recorded.</t>
  </si>
  <si>
    <t>A user is able to click the update link to update a particu;ar bill.</t>
  </si>
  <si>
    <t>Low</t>
  </si>
  <si>
    <t>Bill Payment</t>
  </si>
  <si>
    <t>System</t>
  </si>
  <si>
    <t>Anuj Saraogi</t>
  </si>
  <si>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</si>
  <si>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</si>
  <si>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</si>
  <si>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18/03/2019</t>
  </si>
  <si>
    <t>31/03/2019</t>
  </si>
  <si>
    <t>Bill Mapping</t>
  </si>
  <si>
    <t>User is able to record the bill and pay it later at any time.</t>
  </si>
  <si>
    <t xml:space="preserve">User being able to access the homepage &amp; get redirected to the ‘User Registration’ page upon click of ‘Register if new’ link. Admin is able to register a vendor. User is able to pay the selected type of bill. </t>
  </si>
  <si>
    <t>Sprint 1-2</t>
  </si>
  <si>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</si>
  <si>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UC 1</t>
  </si>
  <si>
    <t>UC 3</t>
  </si>
  <si>
    <t>UC 4</t>
  </si>
  <si>
    <t>UC 5.1</t>
  </si>
  <si>
    <t>UC 5.2</t>
  </si>
  <si>
    <t>UC 5.3</t>
  </si>
  <si>
    <t>UC 7.2</t>
  </si>
  <si>
    <t>UC 7.1</t>
  </si>
  <si>
    <t>UC 7.3</t>
  </si>
  <si>
    <t>UC 7.4</t>
  </si>
  <si>
    <t>UC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</si>
</sst>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118</c:v>
                </c:pt>
                <c:pt idx="1">
                  <c:v>74</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20</c:v>
                </c:pt>
                <c:pt idx="1">
                  <c:v>31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7</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15</c:v>
                </c:pt>
                <c:pt idx="1">
                  <c:v>13</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47</c:v>
                </c:pt>
                <c:pt idx="1">
                  <c:v>57</c:v>
                </c:pt>
                <c:pt idx="3">
                  <c:v>9</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D37" sqref="D3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t="s">
        <v>184</v>
      </c>
      <c r="C6" s="138"/>
      <c r="D6" s="138"/>
      <c r="E6" s="138"/>
      <c r="F6" s="138"/>
      <c r="G6" s="139"/>
    </row>
    <row r="7" spans="2:7" ht="21" customHeight="1" x14ac:dyDescent="0.2">
      <c r="B7" s="137"/>
      <c r="C7" s="138"/>
      <c r="D7" s="138"/>
      <c r="E7" s="138"/>
      <c r="F7" s="138"/>
      <c r="G7" s="139"/>
    </row>
    <row r="8" spans="2:7" ht="29.25" customHeight="1" x14ac:dyDescent="0.2">
      <c r="B8" s="137" t="s">
        <v>185</v>
      </c>
      <c r="C8" s="138"/>
      <c r="D8" s="138"/>
      <c r="E8" s="138"/>
      <c r="F8" s="138"/>
      <c r="G8" s="139"/>
    </row>
    <row r="9" spans="2:7" ht="23.25" x14ac:dyDescent="0.2">
      <c r="B9" s="140"/>
      <c r="C9" s="141"/>
      <c r="D9" s="141"/>
      <c r="E9" s="141"/>
      <c r="F9" s="141"/>
      <c r="G9" s="142"/>
    </row>
    <row r="10" spans="2:7" ht="55.5" customHeight="1" x14ac:dyDescent="0.2">
      <c r="B10" s="137" t="s">
        <v>142</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3" t="s">
        <v>186</v>
      </c>
      <c r="E26" s="123"/>
      <c r="F26" s="123"/>
      <c r="G26" s="51"/>
      <c r="H26" s="1"/>
    </row>
    <row r="27" spans="1:8" ht="25.5" x14ac:dyDescent="0.2">
      <c r="B27" s="11"/>
      <c r="C27" s="42" t="s">
        <v>4</v>
      </c>
      <c r="D27" s="123" t="s">
        <v>153</v>
      </c>
      <c r="E27" s="43"/>
      <c r="F27" s="43"/>
      <c r="G27" s="51"/>
      <c r="H27" s="1"/>
    </row>
    <row r="28" spans="1:8" ht="21" customHeight="1" x14ac:dyDescent="0.2">
      <c r="B28" s="11"/>
      <c r="C28" s="42" t="s">
        <v>5</v>
      </c>
      <c r="D28" s="43"/>
      <c r="E28" s="43"/>
      <c r="F28" s="43"/>
      <c r="G28" s="51"/>
      <c r="H28" s="1"/>
    </row>
    <row r="29" spans="1:8" x14ac:dyDescent="0.2">
      <c r="B29" s="11"/>
      <c r="C29" s="42" t="s">
        <v>0</v>
      </c>
      <c r="D29" s="44">
        <v>43563</v>
      </c>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141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7" t="s">
        <v>188</v>
      </c>
      <c r="C1" s="158"/>
      <c r="D1" s="158"/>
      <c r="E1" s="158"/>
      <c r="F1" s="158"/>
      <c r="G1" s="158"/>
      <c r="H1" s="158"/>
      <c r="N1" s="56"/>
      <c r="O1" s="56"/>
    </row>
    <row r="2" spans="2:15" ht="13.5" thickTop="1" x14ac:dyDescent="0.2"/>
    <row r="3" spans="2:15" ht="3" customHeight="1" x14ac:dyDescent="0.2"/>
    <row r="4" spans="2:15" ht="28.5" customHeight="1" x14ac:dyDescent="0.2">
      <c r="C4" s="159" t="s">
        <v>22</v>
      </c>
      <c r="D4" s="160"/>
    </row>
    <row r="5" spans="2:15" x14ac:dyDescent="0.2">
      <c r="C5" s="59" t="s">
        <v>23</v>
      </c>
      <c r="D5" s="59"/>
    </row>
    <row r="6" spans="2:15" x14ac:dyDescent="0.2">
      <c r="C6" s="161" t="s">
        <v>24</v>
      </c>
      <c r="D6" s="162"/>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9" t="s">
        <v>43</v>
      </c>
      <c r="D18" s="160"/>
    </row>
    <row r="19" spans="3:4" ht="107.25" customHeight="1" x14ac:dyDescent="0.2">
      <c r="C19" s="148" t="s">
        <v>44</v>
      </c>
      <c r="D19" s="163"/>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127</v>
      </c>
      <c r="D25" s="62" t="s">
        <v>128</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56" t="s">
        <v>139</v>
      </c>
      <c r="D50" s="147"/>
    </row>
    <row r="51" spans="3:4" ht="33" customHeight="1" x14ac:dyDescent="0.2">
      <c r="C51" s="150" t="s">
        <v>140</v>
      </c>
      <c r="D51" s="151"/>
    </row>
    <row r="52" spans="3:4" ht="25.5" customHeight="1" x14ac:dyDescent="0.2">
      <c r="C52" s="152"/>
      <c r="D52" s="153"/>
    </row>
    <row r="53" spans="3:4" ht="25.5" customHeight="1" x14ac:dyDescent="0.2">
      <c r="C53" s="152"/>
      <c r="D53" s="153"/>
    </row>
    <row r="54" spans="3:4" ht="18" customHeight="1" x14ac:dyDescent="0.2">
      <c r="C54" s="152"/>
      <c r="D54" s="153"/>
    </row>
    <row r="55" spans="3:4" ht="25.5" customHeight="1" x14ac:dyDescent="0.2">
      <c r="C55" s="152"/>
      <c r="D55" s="153"/>
    </row>
    <row r="56" spans="3:4" ht="25.5" customHeight="1" x14ac:dyDescent="0.2">
      <c r="C56" s="154"/>
      <c r="D56" s="155"/>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abSelected="1" workbookViewId="0">
      <selection activeCell="B16" sqref="B16"/>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7" t="s">
        <v>187</v>
      </c>
      <c r="C1" s="158"/>
      <c r="D1" s="158"/>
      <c r="E1" s="158"/>
      <c r="F1" s="158"/>
      <c r="G1" s="158"/>
      <c r="H1" s="158"/>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71">
        <v>1</v>
      </c>
      <c r="B3" s="122" t="s">
        <v>197</v>
      </c>
      <c r="C3" s="122" t="s">
        <v>143</v>
      </c>
      <c r="D3" s="122" t="s">
        <v>156</v>
      </c>
      <c r="E3" s="71" t="s">
        <v>146</v>
      </c>
      <c r="F3" s="71" t="s">
        <v>149</v>
      </c>
      <c r="G3" s="71" t="s">
        <v>144</v>
      </c>
      <c r="H3" s="71" t="s">
        <v>145</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164</v>
      </c>
      <c r="C4" s="71" t="s">
        <v>147</v>
      </c>
      <c r="D4" s="122" t="s">
        <v>148</v>
      </c>
      <c r="E4" s="71" t="s">
        <v>146</v>
      </c>
      <c r="F4" s="71" t="s">
        <v>149</v>
      </c>
      <c r="G4" s="71" t="s">
        <v>144</v>
      </c>
      <c r="H4" s="71" t="s">
        <v>145</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76.5" x14ac:dyDescent="0.2">
      <c r="A5" s="74">
        <v>3</v>
      </c>
      <c r="B5" s="122" t="s">
        <v>166</v>
      </c>
      <c r="C5" s="122" t="s">
        <v>160</v>
      </c>
      <c r="D5" s="122" t="s">
        <v>158</v>
      </c>
      <c r="E5" s="71" t="s">
        <v>146</v>
      </c>
      <c r="F5" s="71" t="s">
        <v>149</v>
      </c>
      <c r="G5" s="71" t="s">
        <v>144</v>
      </c>
      <c r="H5" s="71" t="s">
        <v>145</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122" t="s">
        <v>155</v>
      </c>
      <c r="C6" s="122" t="s">
        <v>157</v>
      </c>
      <c r="D6" s="74"/>
      <c r="E6" s="71" t="s">
        <v>146</v>
      </c>
      <c r="F6" s="71" t="s">
        <v>149</v>
      </c>
      <c r="G6" s="71" t="s">
        <v>144</v>
      </c>
      <c r="H6" s="71" t="s">
        <v>145</v>
      </c>
      <c r="I6" s="71" t="s">
        <v>88</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51" x14ac:dyDescent="0.2">
      <c r="A7" s="74">
        <v>4</v>
      </c>
      <c r="B7" s="122" t="s">
        <v>198</v>
      </c>
      <c r="C7" s="122" t="s">
        <v>159</v>
      </c>
      <c r="D7" s="122" t="s">
        <v>161</v>
      </c>
      <c r="E7" s="71" t="s">
        <v>146</v>
      </c>
      <c r="F7" s="71" t="s">
        <v>149</v>
      </c>
      <c r="G7" s="71" t="s">
        <v>144</v>
      </c>
      <c r="H7" s="71" t="s">
        <v>145</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63.75" x14ac:dyDescent="0.2">
      <c r="A8" s="76">
        <v>5</v>
      </c>
      <c r="B8" s="122" t="s">
        <v>199</v>
      </c>
      <c r="C8" s="122" t="s">
        <v>162</v>
      </c>
      <c r="D8" s="122" t="s">
        <v>163</v>
      </c>
      <c r="E8" s="71" t="s">
        <v>146</v>
      </c>
      <c r="F8" s="71" t="s">
        <v>149</v>
      </c>
      <c r="G8" s="71" t="s">
        <v>144</v>
      </c>
      <c r="H8" s="71" t="s">
        <v>145</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76.5" x14ac:dyDescent="0.2">
      <c r="A9" s="76">
        <v>6</v>
      </c>
      <c r="B9" s="122" t="s">
        <v>204</v>
      </c>
      <c r="C9" s="122" t="s">
        <v>165</v>
      </c>
      <c r="D9" s="122" t="s">
        <v>148</v>
      </c>
      <c r="E9" s="71" t="s">
        <v>146</v>
      </c>
      <c r="F9" s="122" t="s">
        <v>149</v>
      </c>
      <c r="G9" s="71" t="s">
        <v>144</v>
      </c>
      <c r="H9" s="71" t="s">
        <v>145</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51" x14ac:dyDescent="0.2">
      <c r="A10" s="74">
        <v>7</v>
      </c>
      <c r="B10" s="122" t="s">
        <v>203</v>
      </c>
      <c r="C10" s="122" t="s">
        <v>167</v>
      </c>
      <c r="D10" s="122" t="s">
        <v>169</v>
      </c>
      <c r="E10" s="71" t="s">
        <v>146</v>
      </c>
      <c r="F10" s="122" t="s">
        <v>149</v>
      </c>
      <c r="G10" s="71" t="s">
        <v>144</v>
      </c>
      <c r="H10" s="71" t="s">
        <v>145</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38.25" x14ac:dyDescent="0.2">
      <c r="A11" s="74">
        <v>8</v>
      </c>
      <c r="B11" s="122" t="s">
        <v>205</v>
      </c>
      <c r="C11" s="122" t="s">
        <v>168</v>
      </c>
      <c r="D11" s="122" t="s">
        <v>170</v>
      </c>
      <c r="E11" s="71" t="s">
        <v>146</v>
      </c>
      <c r="F11" s="122" t="s">
        <v>149</v>
      </c>
      <c r="G11" s="71" t="s">
        <v>144</v>
      </c>
      <c r="H11" s="71" t="s">
        <v>145</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ht="51" x14ac:dyDescent="0.2">
      <c r="A12" s="74">
        <v>9</v>
      </c>
      <c r="B12" s="122" t="s">
        <v>206</v>
      </c>
      <c r="C12" s="122" t="s">
        <v>172</v>
      </c>
      <c r="D12" s="122" t="s">
        <v>173</v>
      </c>
      <c r="E12" s="71" t="s">
        <v>146</v>
      </c>
      <c r="F12" s="122" t="s">
        <v>149</v>
      </c>
      <c r="G12" s="71" t="s">
        <v>144</v>
      </c>
      <c r="H12" s="71" t="s">
        <v>145</v>
      </c>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ht="38.25" x14ac:dyDescent="0.2">
      <c r="A13" s="74">
        <v>10</v>
      </c>
      <c r="B13" s="122" t="s">
        <v>207</v>
      </c>
      <c r="C13" s="122" t="s">
        <v>174</v>
      </c>
      <c r="D13" s="122" t="s">
        <v>175</v>
      </c>
      <c r="E13" s="71" t="s">
        <v>146</v>
      </c>
      <c r="F13" s="122" t="s">
        <v>149</v>
      </c>
      <c r="G13" s="122" t="s">
        <v>183</v>
      </c>
      <c r="H13" s="71" t="s">
        <v>145</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ht="38.25" x14ac:dyDescent="0.2">
      <c r="A14" s="74">
        <v>11</v>
      </c>
      <c r="B14" s="122" t="s">
        <v>200</v>
      </c>
      <c r="C14" s="122" t="s">
        <v>176</v>
      </c>
      <c r="D14" s="122" t="s">
        <v>177</v>
      </c>
      <c r="E14" s="71" t="s">
        <v>146</v>
      </c>
      <c r="F14" s="122" t="s">
        <v>149</v>
      </c>
      <c r="G14" s="122" t="s">
        <v>183</v>
      </c>
      <c r="H14" s="71" t="s">
        <v>145</v>
      </c>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ht="38.25" x14ac:dyDescent="0.2">
      <c r="A15" s="76">
        <v>12</v>
      </c>
      <c r="B15" s="122" t="s">
        <v>201</v>
      </c>
      <c r="C15" s="122" t="s">
        <v>178</v>
      </c>
      <c r="D15" s="122" t="s">
        <v>179</v>
      </c>
      <c r="E15" s="71" t="s">
        <v>146</v>
      </c>
      <c r="F15" s="122" t="s">
        <v>149</v>
      </c>
      <c r="G15" s="122" t="s">
        <v>183</v>
      </c>
      <c r="H15" s="71" t="s">
        <v>145</v>
      </c>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ht="38.25" x14ac:dyDescent="0.2">
      <c r="A16" s="76">
        <v>13</v>
      </c>
      <c r="B16" s="122" t="s">
        <v>202</v>
      </c>
      <c r="C16" s="122" t="s">
        <v>181</v>
      </c>
      <c r="D16" s="122" t="s">
        <v>182</v>
      </c>
      <c r="E16" s="71" t="s">
        <v>146</v>
      </c>
      <c r="F16" s="122" t="s">
        <v>149</v>
      </c>
      <c r="G16" s="122" t="s">
        <v>183</v>
      </c>
      <c r="H16" s="71" t="s">
        <v>145</v>
      </c>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M4" sqref="M4"/>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7" t="s">
        <v>189</v>
      </c>
      <c r="C1" s="157"/>
      <c r="D1" s="157"/>
      <c r="E1" s="157"/>
      <c r="F1" s="157"/>
      <c r="G1" s="157"/>
      <c r="H1" s="157"/>
      <c r="I1" s="157"/>
      <c r="N1" s="56"/>
      <c r="O1" s="56"/>
    </row>
    <row r="2" spans="1:41" s="117" customFormat="1" ht="64.5" thickTop="1" x14ac:dyDescent="0.2">
      <c r="A2" s="118" t="s">
        <v>45</v>
      </c>
      <c r="B2" s="118" t="s">
        <v>47</v>
      </c>
      <c r="C2" s="118" t="s">
        <v>49</v>
      </c>
      <c r="D2" s="118" t="s">
        <v>51</v>
      </c>
      <c r="E2" s="118" t="s">
        <v>53</v>
      </c>
      <c r="F2" s="118" t="s">
        <v>129</v>
      </c>
      <c r="G2" s="118" t="s">
        <v>55</v>
      </c>
      <c r="H2" s="118" t="s">
        <v>57</v>
      </c>
      <c r="I2" s="118" t="s">
        <v>59</v>
      </c>
      <c r="J2" s="118" t="s">
        <v>61</v>
      </c>
      <c r="K2" s="118" t="s">
        <v>63</v>
      </c>
      <c r="L2" s="118" t="s">
        <v>65</v>
      </c>
      <c r="M2" s="118" t="s">
        <v>67</v>
      </c>
      <c r="N2" s="118" t="s">
        <v>69</v>
      </c>
      <c r="O2" s="118" t="s">
        <v>71</v>
      </c>
      <c r="P2" s="164" t="s">
        <v>73</v>
      </c>
      <c r="Q2" s="164"/>
      <c r="R2" s="164"/>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89</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76.5" x14ac:dyDescent="0.2">
      <c r="A4" s="125">
        <v>1</v>
      </c>
      <c r="B4" s="121" t="s">
        <v>190</v>
      </c>
      <c r="C4" s="121" t="s">
        <v>191</v>
      </c>
      <c r="D4" s="124" t="s">
        <v>150</v>
      </c>
      <c r="E4" s="124">
        <v>3</v>
      </c>
      <c r="F4" s="124" t="s">
        <v>150</v>
      </c>
      <c r="G4" s="124" t="s">
        <v>171</v>
      </c>
      <c r="H4" s="126" t="s">
        <v>90</v>
      </c>
      <c r="I4" s="126" t="s">
        <v>184</v>
      </c>
      <c r="J4" s="130" t="s">
        <v>194</v>
      </c>
      <c r="K4" s="125" t="s">
        <v>91</v>
      </c>
      <c r="L4" s="126" t="s">
        <v>195</v>
      </c>
      <c r="M4" s="125">
        <v>12</v>
      </c>
      <c r="N4" s="125">
        <f t="shared" ref="N4:N23" si="0">M4</f>
        <v>12</v>
      </c>
      <c r="O4" s="125" t="s">
        <v>152</v>
      </c>
      <c r="P4" s="127">
        <f t="shared" ref="P4:P23" si="1">IF(K4="X",IF(O4="Complete",N4,0),0)</f>
        <v>0</v>
      </c>
      <c r="Q4" s="128">
        <f t="shared" ref="Q4:Q23" si="2">IF(K4&lt;&gt;"X",IF(O4&lt;&gt;"Complete",N4,0),0)</f>
        <v>0</v>
      </c>
      <c r="R4" s="128">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ht="25.5" x14ac:dyDescent="0.2">
      <c r="A5" s="125">
        <v>2</v>
      </c>
      <c r="B5" s="121">
        <v>43469</v>
      </c>
      <c r="C5" s="121">
        <v>43589</v>
      </c>
      <c r="D5" s="124" t="s">
        <v>150</v>
      </c>
      <c r="E5" s="124">
        <v>3</v>
      </c>
      <c r="F5" s="124" t="s">
        <v>150</v>
      </c>
      <c r="G5" s="124" t="s">
        <v>180</v>
      </c>
      <c r="H5" s="126" t="s">
        <v>151</v>
      </c>
      <c r="I5" s="126" t="s">
        <v>192</v>
      </c>
      <c r="J5" s="130" t="s">
        <v>193</v>
      </c>
      <c r="K5" s="125" t="s">
        <v>91</v>
      </c>
      <c r="L5" s="126" t="s">
        <v>101</v>
      </c>
      <c r="M5" s="125">
        <v>6</v>
      </c>
      <c r="N5" s="125">
        <f t="shared" si="0"/>
        <v>6</v>
      </c>
      <c r="O5" s="125" t="s">
        <v>152</v>
      </c>
      <c r="P5" s="127">
        <f t="shared" si="1"/>
        <v>0</v>
      </c>
      <c r="Q5" s="128">
        <f t="shared" si="2"/>
        <v>0</v>
      </c>
      <c r="R5" s="128">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x14ac:dyDescent="0.2">
      <c r="A6" s="88">
        <v>1</v>
      </c>
      <c r="B6" s="93"/>
      <c r="C6" s="93"/>
      <c r="D6" s="88"/>
      <c r="E6" s="88"/>
      <c r="F6" s="88"/>
      <c r="G6" s="88"/>
      <c r="H6" s="88" t="s">
        <v>95</v>
      </c>
      <c r="I6" s="88"/>
      <c r="J6" s="88"/>
      <c r="K6" s="88" t="s">
        <v>91</v>
      </c>
      <c r="L6" s="88" t="s">
        <v>92</v>
      </c>
      <c r="M6" s="88">
        <v>9</v>
      </c>
      <c r="N6" s="88">
        <f t="shared" si="0"/>
        <v>9</v>
      </c>
      <c r="O6" s="88" t="s">
        <v>94</v>
      </c>
      <c r="P6" s="90">
        <f t="shared" si="1"/>
        <v>9</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88">
        <v>1</v>
      </c>
      <c r="B7" s="93"/>
      <c r="C7" s="93"/>
      <c r="D7" s="88"/>
      <c r="E7" s="88"/>
      <c r="F7" s="88"/>
      <c r="G7" s="88"/>
      <c r="H7" s="88" t="s">
        <v>96</v>
      </c>
      <c r="I7" s="88"/>
      <c r="J7" s="88" t="s">
        <v>90</v>
      </c>
      <c r="K7" s="88" t="s">
        <v>91</v>
      </c>
      <c r="L7" s="88" t="s">
        <v>97</v>
      </c>
      <c r="M7" s="88">
        <v>11</v>
      </c>
      <c r="N7" s="88">
        <f t="shared" si="0"/>
        <v>11</v>
      </c>
      <c r="O7" s="88" t="s">
        <v>94</v>
      </c>
      <c r="P7" s="90">
        <f t="shared" si="1"/>
        <v>11</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88">
        <v>1</v>
      </c>
      <c r="B8" s="93"/>
      <c r="C8" s="93"/>
      <c r="D8" s="88"/>
      <c r="E8" s="88"/>
      <c r="F8" s="88"/>
      <c r="G8" s="88"/>
      <c r="H8" s="88" t="s">
        <v>98</v>
      </c>
      <c r="I8" s="88"/>
      <c r="J8" s="88"/>
      <c r="K8" s="88"/>
      <c r="L8" s="88" t="s">
        <v>97</v>
      </c>
      <c r="M8" s="88">
        <v>6</v>
      </c>
      <c r="N8" s="88">
        <f t="shared" si="0"/>
        <v>6</v>
      </c>
      <c r="O8" s="88" t="s">
        <v>94</v>
      </c>
      <c r="P8" s="90">
        <f t="shared" si="1"/>
        <v>0</v>
      </c>
      <c r="Q8" s="91">
        <f t="shared" si="2"/>
        <v>0</v>
      </c>
      <c r="R8" s="91">
        <f t="shared" si="3"/>
        <v>6</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1</v>
      </c>
      <c r="B9" s="93"/>
      <c r="C9" s="93"/>
      <c r="D9" s="88"/>
      <c r="E9" s="88"/>
      <c r="F9" s="88"/>
      <c r="G9" s="88"/>
      <c r="H9" s="88" t="s">
        <v>99</v>
      </c>
      <c r="I9" s="88"/>
      <c r="J9" s="88"/>
      <c r="K9" s="88"/>
      <c r="L9" s="88" t="s">
        <v>97</v>
      </c>
      <c r="M9" s="88">
        <v>9</v>
      </c>
      <c r="N9" s="88">
        <f t="shared" si="0"/>
        <v>9</v>
      </c>
      <c r="O9" s="88" t="s">
        <v>94</v>
      </c>
      <c r="P9" s="90">
        <f t="shared" si="1"/>
        <v>0</v>
      </c>
      <c r="Q9" s="91">
        <f t="shared" si="2"/>
        <v>0</v>
      </c>
      <c r="R9" s="91">
        <f t="shared" si="3"/>
        <v>9</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2</v>
      </c>
      <c r="B10" s="89"/>
      <c r="C10" s="89"/>
      <c r="D10" s="89"/>
      <c r="E10" s="89"/>
      <c r="F10" s="89"/>
      <c r="G10" s="88"/>
      <c r="H10" s="88" t="s">
        <v>100</v>
      </c>
      <c r="I10" s="88"/>
      <c r="J10" s="88"/>
      <c r="K10" s="88" t="s">
        <v>91</v>
      </c>
      <c r="L10" s="88" t="s">
        <v>101</v>
      </c>
      <c r="M10" s="88">
        <v>3</v>
      </c>
      <c r="N10" s="88">
        <f t="shared" si="0"/>
        <v>3</v>
      </c>
      <c r="O10" s="88" t="s">
        <v>94</v>
      </c>
      <c r="P10" s="90">
        <f t="shared" si="1"/>
        <v>3</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x14ac:dyDescent="0.2">
      <c r="A11" s="88">
        <v>2</v>
      </c>
      <c r="B11" s="93"/>
      <c r="C11" s="93"/>
      <c r="D11" s="88"/>
      <c r="E11" s="88"/>
      <c r="F11" s="88"/>
      <c r="G11" s="88"/>
      <c r="H11" s="88" t="s">
        <v>102</v>
      </c>
      <c r="I11" s="88"/>
      <c r="J11" s="88"/>
      <c r="K11" s="88" t="s">
        <v>91</v>
      </c>
      <c r="L11" s="88" t="s">
        <v>101</v>
      </c>
      <c r="M11" s="88">
        <v>7</v>
      </c>
      <c r="N11" s="88">
        <f t="shared" si="0"/>
        <v>7</v>
      </c>
      <c r="O11" s="88" t="s">
        <v>94</v>
      </c>
      <c r="P11" s="90">
        <f t="shared" si="1"/>
        <v>7</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v>2</v>
      </c>
      <c r="B12" s="93"/>
      <c r="C12" s="93"/>
      <c r="D12" s="88"/>
      <c r="E12" s="88"/>
      <c r="F12" s="88"/>
      <c r="G12" s="88"/>
      <c r="H12" s="88" t="s">
        <v>103</v>
      </c>
      <c r="I12" s="88"/>
      <c r="J12" s="88" t="s">
        <v>90</v>
      </c>
      <c r="K12" s="88" t="s">
        <v>91</v>
      </c>
      <c r="L12" s="88" t="s">
        <v>101</v>
      </c>
      <c r="M12" s="88">
        <v>10</v>
      </c>
      <c r="N12" s="88">
        <f t="shared" si="0"/>
        <v>10</v>
      </c>
      <c r="O12" s="88" t="s">
        <v>94</v>
      </c>
      <c r="P12" s="90">
        <f t="shared" si="1"/>
        <v>10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v>2</v>
      </c>
      <c r="B13" s="93"/>
      <c r="C13" s="93"/>
      <c r="D13" s="88"/>
      <c r="E13" s="88"/>
      <c r="F13" s="88"/>
      <c r="G13" s="88"/>
      <c r="H13" s="88" t="s">
        <v>104</v>
      </c>
      <c r="I13" s="88"/>
      <c r="J13" s="88"/>
      <c r="K13" s="88" t="s">
        <v>91</v>
      </c>
      <c r="L13" s="88" t="s">
        <v>101</v>
      </c>
      <c r="M13" s="88">
        <v>11</v>
      </c>
      <c r="N13" s="88">
        <f t="shared" si="0"/>
        <v>11</v>
      </c>
      <c r="O13" s="88" t="s">
        <v>94</v>
      </c>
      <c r="P13" s="90">
        <f t="shared" si="1"/>
        <v>11</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v>2</v>
      </c>
      <c r="B14" s="93"/>
      <c r="C14" s="93"/>
      <c r="D14" s="88"/>
      <c r="E14" s="88"/>
      <c r="F14" s="88"/>
      <c r="G14" s="88"/>
      <c r="H14" s="88" t="s">
        <v>105</v>
      </c>
      <c r="I14" s="88"/>
      <c r="J14" s="88"/>
      <c r="K14" s="88"/>
      <c r="L14" s="88" t="s">
        <v>106</v>
      </c>
      <c r="M14" s="88">
        <v>13</v>
      </c>
      <c r="N14" s="88">
        <f t="shared" si="0"/>
        <v>13</v>
      </c>
      <c r="O14" s="88" t="s">
        <v>94</v>
      </c>
      <c r="P14" s="90">
        <f t="shared" si="1"/>
        <v>0</v>
      </c>
      <c r="Q14" s="91">
        <f t="shared" si="2"/>
        <v>0</v>
      </c>
      <c r="R14" s="91">
        <f t="shared" si="3"/>
        <v>13</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v>2</v>
      </c>
      <c r="B15" s="93"/>
      <c r="C15" s="93"/>
      <c r="D15" s="88"/>
      <c r="E15" s="88"/>
      <c r="F15" s="88"/>
      <c r="G15" s="88"/>
      <c r="H15" s="88" t="s">
        <v>107</v>
      </c>
      <c r="I15" s="88"/>
      <c r="J15" s="88"/>
      <c r="K15" s="88"/>
      <c r="L15" s="88" t="s">
        <v>106</v>
      </c>
      <c r="M15" s="88">
        <v>7</v>
      </c>
      <c r="N15" s="88">
        <f t="shared" si="0"/>
        <v>7</v>
      </c>
      <c r="O15" s="88" t="s">
        <v>126</v>
      </c>
      <c r="P15" s="90">
        <f t="shared" si="1"/>
        <v>0</v>
      </c>
      <c r="Q15" s="91">
        <f t="shared" si="2"/>
        <v>7</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v>3</v>
      </c>
      <c r="B16" s="89"/>
      <c r="C16" s="89"/>
      <c r="D16" s="89"/>
      <c r="E16" s="89"/>
      <c r="F16" s="89"/>
      <c r="G16" s="88"/>
      <c r="H16" s="88" t="s">
        <v>108</v>
      </c>
      <c r="I16" s="88"/>
      <c r="J16" s="88"/>
      <c r="K16" s="88" t="s">
        <v>91</v>
      </c>
      <c r="L16" s="88" t="s">
        <v>109</v>
      </c>
      <c r="M16" s="88">
        <v>2</v>
      </c>
      <c r="N16" s="88">
        <f t="shared" si="0"/>
        <v>2</v>
      </c>
      <c r="O16" s="88" t="s">
        <v>94</v>
      </c>
      <c r="P16" s="90">
        <f t="shared" si="1"/>
        <v>2</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v>3</v>
      </c>
      <c r="B17" s="93"/>
      <c r="C17" s="93"/>
      <c r="D17" s="88"/>
      <c r="E17" s="88"/>
      <c r="F17" s="88"/>
      <c r="G17" s="88"/>
      <c r="H17" s="88" t="s">
        <v>110</v>
      </c>
      <c r="I17" s="88"/>
      <c r="J17" s="88"/>
      <c r="K17" s="88" t="s">
        <v>91</v>
      </c>
      <c r="L17" s="88" t="s">
        <v>109</v>
      </c>
      <c r="M17" s="88">
        <v>12</v>
      </c>
      <c r="N17" s="88">
        <f t="shared" si="0"/>
        <v>12</v>
      </c>
      <c r="O17" s="88" t="s">
        <v>94</v>
      </c>
      <c r="P17" s="90">
        <f t="shared" si="1"/>
        <v>12</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v>3</v>
      </c>
      <c r="B18" s="93"/>
      <c r="C18" s="93"/>
      <c r="D18" s="88"/>
      <c r="E18" s="88"/>
      <c r="F18" s="88"/>
      <c r="G18" s="88"/>
      <c r="H18" s="88" t="s">
        <v>111</v>
      </c>
      <c r="I18" s="88"/>
      <c r="J18" s="88"/>
      <c r="K18" s="88" t="s">
        <v>91</v>
      </c>
      <c r="L18" s="88" t="s">
        <v>109</v>
      </c>
      <c r="M18" s="88">
        <v>6</v>
      </c>
      <c r="N18" s="88">
        <f t="shared" si="0"/>
        <v>6</v>
      </c>
      <c r="O18" s="88" t="s">
        <v>94</v>
      </c>
      <c r="P18" s="90">
        <f t="shared" si="1"/>
        <v>6</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v>3</v>
      </c>
      <c r="B19" s="93"/>
      <c r="C19" s="93"/>
      <c r="D19" s="88"/>
      <c r="E19" s="88"/>
      <c r="F19" s="88"/>
      <c r="G19" s="88"/>
      <c r="H19" s="88" t="s">
        <v>112</v>
      </c>
      <c r="I19" s="88"/>
      <c r="J19" s="88"/>
      <c r="K19" s="88" t="s">
        <v>91</v>
      </c>
      <c r="L19" s="88" t="s">
        <v>113</v>
      </c>
      <c r="M19" s="88">
        <v>6</v>
      </c>
      <c r="N19" s="88">
        <f t="shared" si="0"/>
        <v>6</v>
      </c>
      <c r="O19" s="88" t="s">
        <v>94</v>
      </c>
      <c r="P19" s="90">
        <f t="shared" si="1"/>
        <v>6</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v>3</v>
      </c>
      <c r="B20" s="93"/>
      <c r="C20" s="93"/>
      <c r="D20" s="88"/>
      <c r="E20" s="88"/>
      <c r="F20" s="88"/>
      <c r="G20" s="88"/>
      <c r="H20" s="88" t="s">
        <v>114</v>
      </c>
      <c r="I20" s="88"/>
      <c r="J20" s="88"/>
      <c r="K20" s="88" t="s">
        <v>91</v>
      </c>
      <c r="L20" s="88" t="s">
        <v>113</v>
      </c>
      <c r="M20" s="88">
        <v>8</v>
      </c>
      <c r="N20" s="88">
        <f t="shared" si="0"/>
        <v>8</v>
      </c>
      <c r="O20" s="88" t="s">
        <v>94</v>
      </c>
      <c r="P20" s="90">
        <f t="shared" si="1"/>
        <v>8</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v>3</v>
      </c>
      <c r="B21" s="95"/>
      <c r="C21" s="95"/>
      <c r="D21" s="96"/>
      <c r="E21" s="96"/>
      <c r="F21" s="96"/>
      <c r="G21" s="96"/>
      <c r="H21" s="96" t="s">
        <v>115</v>
      </c>
      <c r="I21" s="96"/>
      <c r="J21" s="96"/>
      <c r="K21" s="96" t="s">
        <v>91</v>
      </c>
      <c r="L21" s="88" t="s">
        <v>116</v>
      </c>
      <c r="M21" s="96">
        <v>4</v>
      </c>
      <c r="N21" s="88">
        <f t="shared" si="0"/>
        <v>4</v>
      </c>
      <c r="O21" s="96" t="s">
        <v>94</v>
      </c>
      <c r="P21" s="90">
        <f t="shared" si="1"/>
        <v>4</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v>3</v>
      </c>
      <c r="B22" s="95"/>
      <c r="C22" s="95"/>
      <c r="D22" s="96"/>
      <c r="E22" s="96"/>
      <c r="F22" s="96"/>
      <c r="G22" s="96"/>
      <c r="H22" s="96" t="s">
        <v>117</v>
      </c>
      <c r="I22" s="96"/>
      <c r="J22" s="96"/>
      <c r="K22" s="96" t="s">
        <v>91</v>
      </c>
      <c r="L22" s="88" t="s">
        <v>116</v>
      </c>
      <c r="M22" s="96">
        <v>2</v>
      </c>
      <c r="N22" s="88">
        <f t="shared" si="0"/>
        <v>2</v>
      </c>
      <c r="O22" s="96" t="s">
        <v>94</v>
      </c>
      <c r="P22" s="90">
        <f t="shared" si="1"/>
        <v>2</v>
      </c>
      <c r="Q22" s="91">
        <f t="shared" si="2"/>
        <v>0</v>
      </c>
      <c r="R22" s="91">
        <f t="shared" si="3"/>
        <v>0</v>
      </c>
      <c r="AP22" s="98"/>
    </row>
    <row r="23" spans="1:42" s="97" customFormat="1" x14ac:dyDescent="0.2">
      <c r="A23" s="88"/>
      <c r="B23" s="93"/>
      <c r="C23" s="93"/>
      <c r="D23" s="88"/>
      <c r="E23" s="88"/>
      <c r="F23" s="88"/>
      <c r="G23" s="88"/>
      <c r="H23" s="88" t="s">
        <v>118</v>
      </c>
      <c r="I23" s="88"/>
      <c r="J23" s="88"/>
      <c r="K23" s="88" t="s">
        <v>91</v>
      </c>
      <c r="L23" s="88" t="s">
        <v>116</v>
      </c>
      <c r="M23" s="96">
        <v>9</v>
      </c>
      <c r="N23" s="88">
        <f t="shared" si="0"/>
        <v>9</v>
      </c>
      <c r="O23" s="96" t="s">
        <v>94</v>
      </c>
      <c r="P23" s="90">
        <f t="shared" si="1"/>
        <v>9</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119</v>
      </c>
      <c r="M24" s="101"/>
      <c r="N24" s="102">
        <f>SUM(N4:N23)</f>
        <v>153</v>
      </c>
      <c r="O24" s="100"/>
      <c r="AP24" s="98"/>
    </row>
    <row r="25" spans="1:42" s="97" customFormat="1" x14ac:dyDescent="0.2">
      <c r="A25" s="103" t="s">
        <v>120</v>
      </c>
      <c r="B25" s="100"/>
      <c r="C25" s="100"/>
      <c r="D25" s="100"/>
      <c r="E25" s="100"/>
      <c r="F25" s="100"/>
      <c r="G25" s="100"/>
      <c r="H25" s="100"/>
      <c r="I25" s="100"/>
      <c r="J25" s="100"/>
      <c r="K25" s="100"/>
      <c r="L25" s="100"/>
      <c r="M25" s="100"/>
      <c r="N25" s="100"/>
      <c r="O25" s="100"/>
      <c r="AP25" s="98"/>
    </row>
    <row r="26" spans="1:42" s="97" customFormat="1" x14ac:dyDescent="0.2">
      <c r="A26" s="102"/>
      <c r="B26" s="100" t="s">
        <v>121</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I1" sqref="I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7" t="s">
        <v>196</v>
      </c>
      <c r="C1" s="158"/>
      <c r="D1" s="158"/>
      <c r="E1" s="158"/>
      <c r="F1" s="158"/>
      <c r="G1" s="158"/>
      <c r="H1" s="158"/>
      <c r="N1" s="56"/>
      <c r="O1" s="56"/>
    </row>
    <row r="2" spans="1:15" ht="16.5" thickTop="1" x14ac:dyDescent="0.25">
      <c r="A2" s="165" t="s">
        <v>122</v>
      </c>
      <c r="B2" s="166"/>
      <c r="C2" s="166"/>
      <c r="D2" s="166"/>
      <c r="E2" s="166"/>
      <c r="F2" s="167"/>
      <c r="G2" s="167"/>
    </row>
    <row r="3" spans="1:15" ht="38.25" x14ac:dyDescent="0.2">
      <c r="A3" s="108" t="s">
        <v>3</v>
      </c>
      <c r="B3" s="109"/>
      <c r="C3" s="68" t="s">
        <v>93</v>
      </c>
      <c r="D3" s="68" t="s">
        <v>123</v>
      </c>
      <c r="E3" s="68" t="s">
        <v>124</v>
      </c>
      <c r="F3" s="68" t="s">
        <v>125</v>
      </c>
      <c r="G3" s="68" t="s">
        <v>89</v>
      </c>
    </row>
    <row r="4" spans="1:15" x14ac:dyDescent="0.2">
      <c r="A4" s="110" t="str">
        <f>IF(B4 = "", "Not Assigned", "Release " &amp; B4)</f>
        <v>Release 1</v>
      </c>
      <c r="B4" s="110">
        <v>1</v>
      </c>
      <c r="C4" s="110">
        <f>SUMIF('Product - Release Tracking'!A$4:A$23,'Report Data'!B4,'Product - Release Tracking'!N$4:N$23)</f>
        <v>47</v>
      </c>
      <c r="D4" s="110">
        <f>'Product - Release Tracking'!N24-E4-G4</f>
        <v>118</v>
      </c>
      <c r="E4" s="110">
        <f>SUMIF('Product - Release Tracking'!A$4:A$23,'Report Data'!B4,'Product - Release Tracking'!P$4:P$23)</f>
        <v>20</v>
      </c>
      <c r="F4" s="110">
        <f>SUMIF('Product - Release Tracking'!A$4:A$23,'Report Data'!B4,'Product - Release Tracking'!Q$4:Q$23)</f>
        <v>0</v>
      </c>
      <c r="G4" s="110">
        <f>SUMIF('Product - Release Tracking'!A$4:A$23,'Report Data'!B4,'Product - Release Tracking'!R$4:R$23)</f>
        <v>15</v>
      </c>
    </row>
    <row r="5" spans="1:15" x14ac:dyDescent="0.2">
      <c r="A5" s="110" t="str">
        <f>IF(B5 = "", "Not Assigned", "Release " &amp; B5)</f>
        <v>Release 2</v>
      </c>
      <c r="B5" s="110">
        <v>2</v>
      </c>
      <c r="C5" s="110">
        <f>SUMIF('Product - Release Tracking'!A$4:A$23,'Report Data'!B5,'Product - Release Tracking'!N$4:N$23)</f>
        <v>57</v>
      </c>
      <c r="D5" s="110">
        <f>D4-E5-G5</f>
        <v>74</v>
      </c>
      <c r="E5" s="110">
        <f>SUMIF('Product - Release Tracking'!A$4:A$23,'Report Data'!B5,'Product - Release Tracking'!P$4:P$23)</f>
        <v>31</v>
      </c>
      <c r="F5" s="110">
        <f>SUMIF('Product - Release Tracking'!A$4:A$23,'Report Data'!B5,'Product - Release Tracking'!Q$4:Q$23)</f>
        <v>7</v>
      </c>
      <c r="G5" s="110">
        <f>SUMIF('Product - Release Tracking'!A$4:A$23,'Report Data'!B5,'Product - Release Tracking'!R$4:R$23)</f>
        <v>13</v>
      </c>
    </row>
    <row r="6" spans="1:15" x14ac:dyDescent="0.2">
      <c r="A6" s="110"/>
      <c r="B6" s="110"/>
      <c r="C6" s="110"/>
      <c r="D6" s="110"/>
      <c r="E6" s="110"/>
      <c r="F6" s="110"/>
      <c r="G6" s="110"/>
    </row>
    <row r="7" spans="1:15" x14ac:dyDescent="0.2">
      <c r="A7" s="110" t="str">
        <f>IF(B7 = "", "Not Assigned", "Release " &amp; B7)</f>
        <v>Not Assigned</v>
      </c>
      <c r="B7" s="110" t="str">
        <f>""</f>
        <v/>
      </c>
      <c r="C7" s="110">
        <f>SUMIF('Product - Release Tracking'!A$4:A$23,'Report Data'!B7,'Product - Release Tracking'!N$4:N$23)</f>
        <v>9</v>
      </c>
      <c r="D7" s="110">
        <f>D6-E7-G7</f>
        <v>-9</v>
      </c>
      <c r="E7" s="110">
        <f>SUMIF('Product - Release Tracking'!A$4:A$23,'Report Data'!B7,'Product - Release Tracking'!P$4:P$23)</f>
        <v>9</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8" t="s">
        <v>154</v>
      </c>
      <c r="C1" s="169"/>
      <c r="D1" s="169"/>
      <c r="E1" s="169"/>
      <c r="F1" s="170"/>
    </row>
    <row r="2" spans="1:10" ht="13.5" thickTop="1" x14ac:dyDescent="0.2"/>
    <row r="4" spans="1:10" ht="15" x14ac:dyDescent="0.2">
      <c r="B4" s="113"/>
      <c r="C4" s="171" t="s">
        <v>130</v>
      </c>
      <c r="D4" s="171"/>
      <c r="E4" s="171"/>
      <c r="F4" s="171"/>
      <c r="G4" s="172"/>
      <c r="H4" s="172"/>
      <c r="I4" s="172"/>
      <c r="J4" s="172"/>
    </row>
    <row r="5" spans="1:10" ht="38.25" x14ac:dyDescent="0.2">
      <c r="B5" s="37" t="s">
        <v>131</v>
      </c>
      <c r="C5" s="37" t="s">
        <v>132</v>
      </c>
      <c r="D5" s="37" t="s">
        <v>133</v>
      </c>
      <c r="E5" s="37" t="s">
        <v>134</v>
      </c>
      <c r="F5" s="37" t="s">
        <v>135</v>
      </c>
      <c r="G5" s="37" t="s">
        <v>136</v>
      </c>
      <c r="H5" s="37" t="s">
        <v>137</v>
      </c>
      <c r="I5" s="37" t="s">
        <v>138</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5349db9c-67ed-4999-a121-efc56dbedff2"/>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2019-04-09T04:15:03Z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