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1608920aa612bc/Desktop/Class - topmentor/"/>
    </mc:Choice>
  </mc:AlternateContent>
  <xr:revisionPtr revIDLastSave="98" documentId="8_{B32D1044-E226-4519-AEC6-54835A4FCA6A}" xr6:coauthVersionLast="47" xr6:coauthVersionMax="47" xr10:uidLastSave="{48845242-42CC-4D15-BB85-610EC654B4AA}"/>
  <bookViews>
    <workbookView xWindow="-110" yWindow="-110" windowWidth="19420" windowHeight="1030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10" i="3"/>
  <c r="E11" i="3"/>
  <c r="E9" i="3"/>
  <c r="D10" i="3"/>
  <c r="D11" i="3"/>
  <c r="D9" i="3"/>
  <c r="C11" i="3"/>
  <c r="C10" i="3"/>
  <c r="C9" i="3"/>
  <c r="B10" i="3"/>
  <c r="B11" i="3"/>
  <c r="B9" i="3"/>
  <c r="F3" i="3"/>
  <c r="F4" i="3"/>
  <c r="F5" i="3"/>
  <c r="F2" i="3"/>
  <c r="E5" i="3"/>
  <c r="E3" i="3"/>
  <c r="E4" i="3"/>
  <c r="E2" i="3"/>
  <c r="D3" i="3"/>
  <c r="D4" i="3"/>
  <c r="D5" i="3"/>
  <c r="D2" i="3"/>
  <c r="B3" i="3"/>
  <c r="B4" i="3"/>
  <c r="B5" i="3"/>
  <c r="C3" i="3"/>
  <c r="C4" i="3"/>
  <c r="C5" i="3"/>
  <c r="C2" i="3"/>
  <c r="B2" i="3"/>
  <c r="F48" i="1"/>
  <c r="F47" i="1"/>
  <c r="F43" i="1"/>
  <c r="F42" i="1"/>
  <c r="F38" i="1"/>
  <c r="F37" i="1"/>
  <c r="F36" i="1"/>
  <c r="F30" i="1"/>
  <c r="F29" i="1"/>
  <c r="F33" i="1"/>
  <c r="F32" i="1"/>
  <c r="F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<sst xmlns="http://schemas.openxmlformats.org/spreadsheetml/2006/main" count="825" uniqueCount="73">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</sst>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B33" workbookViewId="0">
      <selection activeCell="F48" sqref="F48"/>
    </sheetView>
  </sheetViews>
  <sheetFormatPr defaultRowHeight="14.5" x14ac:dyDescent="0.35"/>
  <cols>
    <col min="2" max="2" width="11.7265625" style="18" customWidth="1"/>
    <col min="3" max="3" width="17.453125" customWidth="1"/>
    <col min="4" max="4" width="17.54296875" customWidth="1"/>
    <col min="5" max="5" width="58.1796875" bestFit="1" customWidth="1"/>
    <col min="6" max="6" width="37.453125" bestFit="1" customWidth="1"/>
    <col min="7" max="7" width="13.26953125" customWidth="1"/>
    <col min="8" max="8" width="37.54296875" bestFit="1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5">
      <c r="E27" s="15" t="s">
        <v>71</v>
      </c>
      <c r="H27" s="20" t="s">
        <v>72</v>
      </c>
    </row>
    <row r="28" spans="1:8" x14ac:dyDescent="0.35">
      <c r="F28" s="2"/>
    </row>
    <row r="29" spans="1:8" ht="15.5" x14ac:dyDescent="0.35">
      <c r="E29" s="14" t="s">
        <v>31</v>
      </c>
      <c r="F29">
        <f>COUNTIF(G2:G25,"Boston")</f>
        <v>4</v>
      </c>
    </row>
    <row r="30" spans="1:8" ht="15.5" x14ac:dyDescent="0.35">
      <c r="E30" s="14" t="s">
        <v>32</v>
      </c>
      <c r="F30">
        <f>COUNTIF(D2:D25,D12)</f>
        <v>5</v>
      </c>
    </row>
    <row r="31" spans="1:8" ht="15.5" x14ac:dyDescent="0.35">
      <c r="E31" s="14" t="s">
        <v>33</v>
      </c>
      <c r="F31">
        <f>COUNTIF(F2:F25,"truck 3")</f>
        <v>8</v>
      </c>
    </row>
    <row r="32" spans="1:8" ht="15.5" x14ac:dyDescent="0.35">
      <c r="E32" s="14" t="s">
        <v>34</v>
      </c>
      <c r="F32">
        <f>COUNTIF(C2:C25,"Peter white")</f>
        <v>6</v>
      </c>
    </row>
    <row r="33" spans="5:6" ht="15.5" x14ac:dyDescent="0.35">
      <c r="E33" s="14" t="s">
        <v>26</v>
      </c>
      <c r="F33">
        <f>COUNTIF(E2:E25,"&lt;20")</f>
        <v>9</v>
      </c>
    </row>
    <row r="34" spans="5:6" ht="15.5" x14ac:dyDescent="0.35">
      <c r="E34" s="14"/>
    </row>
    <row r="35" spans="5:6" ht="15.5" x14ac:dyDescent="0.35">
      <c r="E35" s="14"/>
      <c r="F35" s="2"/>
    </row>
    <row r="36" spans="5:6" ht="15.5" x14ac:dyDescent="0.35">
      <c r="E36" s="14" t="s">
        <v>23</v>
      </c>
      <c r="F36">
        <f>SUMIF(D2:D25,D6,E2:E25)</f>
        <v>105</v>
      </c>
    </row>
    <row r="37" spans="5:6" ht="15.5" x14ac:dyDescent="0.35">
      <c r="E37" s="14" t="s">
        <v>24</v>
      </c>
      <c r="F37">
        <f>SUMIF(D2:D25,D3,E2:E25)</f>
        <v>164</v>
      </c>
    </row>
    <row r="38" spans="5:6" ht="15.5" x14ac:dyDescent="0.35">
      <c r="E38" s="14" t="s">
        <v>30</v>
      </c>
      <c r="F38">
        <f>SUMIFS(E2:E25,F2:F25,"truck 4")</f>
        <v>156</v>
      </c>
    </row>
    <row r="39" spans="5:6" ht="15.5" x14ac:dyDescent="0.35">
      <c r="E39" s="14" t="s">
        <v>40</v>
      </c>
    </row>
    <row r="40" spans="5:6" ht="15.5" x14ac:dyDescent="0.35">
      <c r="E40" s="14"/>
    </row>
    <row r="41" spans="5:6" ht="15.5" x14ac:dyDescent="0.35">
      <c r="E41" s="14"/>
      <c r="F41" s="2"/>
    </row>
    <row r="42" spans="5:6" ht="15.5" x14ac:dyDescent="0.35">
      <c r="E42" s="14" t="s">
        <v>35</v>
      </c>
      <c r="F42">
        <f>COUNTIFS(D2:D25,D12,G2:G25,G2)</f>
        <v>2</v>
      </c>
    </row>
    <row r="43" spans="5:6" ht="15.5" x14ac:dyDescent="0.35">
      <c r="E43" s="14" t="s">
        <v>36</v>
      </c>
      <c r="F43">
        <f>COUNTIFS(C2:C25,C3,F2:F25,F7)</f>
        <v>2</v>
      </c>
    </row>
    <row r="44" spans="5:6" ht="15.5" x14ac:dyDescent="0.35">
      <c r="E44" s="14" t="s">
        <v>37</v>
      </c>
    </row>
    <row r="45" spans="5:6" ht="15.5" x14ac:dyDescent="0.35">
      <c r="E45" s="14" t="s">
        <v>38</v>
      </c>
    </row>
    <row r="46" spans="5:6" ht="15.5" x14ac:dyDescent="0.35">
      <c r="E46" s="14"/>
      <c r="F46" s="2"/>
    </row>
    <row r="47" spans="5:6" ht="15.5" x14ac:dyDescent="0.35">
      <c r="E47" s="14" t="s">
        <v>27</v>
      </c>
      <c r="F47">
        <f>SUMIFS(E2:E25,D2:D25,D12,G2:G25,G3)</f>
        <v>25</v>
      </c>
    </row>
    <row r="48" spans="5:6" ht="15.5" x14ac:dyDescent="0.35">
      <c r="E48" s="14" t="s">
        <v>29</v>
      </c>
      <c r="F48">
        <f>SUMIFS(E2:E25,G2:G25,G10,F2:F25,F7)</f>
        <v>75</v>
      </c>
    </row>
    <row r="49" spans="5:6" ht="15.5" x14ac:dyDescent="0.35">
      <c r="E49" s="14" t="s">
        <v>39</v>
      </c>
    </row>
    <row r="50" spans="5:6" ht="15.5" x14ac:dyDescent="0.35">
      <c r="E50" s="14"/>
    </row>
    <row r="51" spans="5:6" ht="15.5" x14ac:dyDescent="0.35">
      <c r="E51" s="14"/>
    </row>
    <row r="52" spans="5:6" ht="15.5" x14ac:dyDescent="0.35">
      <c r="E52" s="14" t="s">
        <v>28</v>
      </c>
      <c r="F52">
        <f>SUMIFS(E2:E25,G2:G25,"NY")+SUMIFS(E2:E25,G2:G25,G7)+SUMIFS(E2:E25,G2:G25,G4)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61" workbookViewId="0">
      <selection activeCell="F11" sqref="F11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COUNTIF(B16:B241,A2)</f>
        <v>71</v>
      </c>
      <c r="C2" s="1">
        <f>SUMIF($B$16:$B$241,A2,$E$16:$E$241)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>
        <f>SUMIFS($E$16:$E$241,$B$16:$B$241,A2,$D$16:$D$241,D16)</f>
        <v>414</v>
      </c>
    </row>
    <row r="3" spans="1:6" x14ac:dyDescent="0.35">
      <c r="A3" s="6" t="s">
        <v>43</v>
      </c>
      <c r="B3" s="1">
        <f>COUNTIF(B17:B242,A3)</f>
        <v>46</v>
      </c>
      <c r="C3" s="1">
        <f t="shared" ref="C3:C5" si="0">SUMIF($B$16:$B$241,A3,$E$16:$E$241)</f>
        <v>1934</v>
      </c>
      <c r="D3" s="1">
        <f t="shared" ref="D3:D5" si="1">COUNTIFS($B$16:$B$241,A3,$D$16:$D$241,$D$16)</f>
        <v>31</v>
      </c>
      <c r="E3" s="1">
        <f t="shared" ref="E3:E4" si="2">COUNTIFS($B$16:$B$241,A3,$D$16:$D$241,$D$17)</f>
        <v>15</v>
      </c>
      <c r="F3" s="1">
        <f t="shared" ref="F3:F5" si="3">SUMIFS($E$16:$E$241,$B$16:$B$241,A3,$D$16:$D$241,D17)</f>
        <v>584</v>
      </c>
    </row>
    <row r="4" spans="1:6" x14ac:dyDescent="0.35">
      <c r="A4" s="7" t="s">
        <v>44</v>
      </c>
      <c r="B4" s="1">
        <f>COUNTIF(B18:B243,A4)</f>
        <v>50</v>
      </c>
      <c r="C4" s="1">
        <f t="shared" si="0"/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35">
      <c r="A5" s="1" t="s">
        <v>48</v>
      </c>
      <c r="B5" s="1">
        <f>COUNTIF(B19:B244,A5)</f>
        <v>32</v>
      </c>
      <c r="C5" s="1">
        <f t="shared" si="0"/>
        <v>1119</v>
      </c>
      <c r="D5" s="1">
        <f t="shared" si="1"/>
        <v>21</v>
      </c>
      <c r="E5" s="1">
        <f>COUNTIFS($B$16:$B$241,A5,$D$16:$D$241,$D$17)</f>
        <v>11</v>
      </c>
      <c r="F5" s="1">
        <f t="shared" si="3"/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COUNTIF($C$16:$C$241,A9)</f>
        <v>25</v>
      </c>
      <c r="C9" s="1">
        <f>SUMIF($C$16:$C$241,A9,E16:E241)</f>
        <v>688</v>
      </c>
      <c r="D9" s="1">
        <f>COUNTIFS($C$16:$C$241,A9,$B$16:$B$241,$B$16)</f>
        <v>7</v>
      </c>
      <c r="E9" s="1">
        <f>COUNTIFS($C$16:$C$241,A9,$B$16:$B$241,"kids")</f>
        <v>1</v>
      </c>
      <c r="F9" s="1"/>
    </row>
    <row r="10" spans="1:6" x14ac:dyDescent="0.35">
      <c r="A10" s="6" t="s">
        <v>50</v>
      </c>
      <c r="B10" s="1">
        <f t="shared" ref="B10:B11" si="4">COUNTIF($C$16:$C$241,A10)</f>
        <v>31</v>
      </c>
      <c r="C10" s="1">
        <f>SUMIF($C$16:$C$241,A10,E17:E242)</f>
        <v>856</v>
      </c>
      <c r="D10" s="1">
        <f t="shared" ref="D10:D11" si="5">COUNTIFS($C$16:$C$241,A10,$B$16:$B$241,$B$16)</f>
        <v>8</v>
      </c>
      <c r="E10" s="1">
        <f t="shared" ref="E10:E11" si="6">COUNTIFS($C$16:$C$241,A10,$B$16:$B$241,"kids")</f>
        <v>1</v>
      </c>
      <c r="F10" s="1"/>
    </row>
    <row r="11" spans="1:6" x14ac:dyDescent="0.35">
      <c r="A11" s="6" t="s">
        <v>52</v>
      </c>
      <c r="B11" s="1">
        <f t="shared" si="4"/>
        <v>23</v>
      </c>
      <c r="C11" s="1">
        <f>SUMIF($C$16:$C$241,A11,E18:E243)</f>
        <v>777</v>
      </c>
      <c r="D11" s="1">
        <f t="shared" si="5"/>
        <v>5</v>
      </c>
      <c r="E11" s="1">
        <f t="shared" si="6"/>
        <v>1</v>
      </c>
      <c r="F11" s="1"/>
    </row>
    <row r="12" spans="1:6" x14ac:dyDescent="0.35">
      <c r="B12" s="13"/>
    </row>
    <row r="13" spans="1:6" x14ac:dyDescent="0.35">
      <c r="B13" s="13"/>
    </row>
    <row r="14" spans="1:6" x14ac:dyDescent="0.35">
      <c r="A14" s="21" t="s">
        <v>61</v>
      </c>
      <c r="B14" s="21"/>
      <c r="C14" s="21"/>
      <c r="D14" s="21"/>
      <c r="E14" s="21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Huft IT</cp:lastModifiedBy>
  <dcterms:created xsi:type="dcterms:W3CDTF">2013-06-05T17:23:06Z</dcterms:created>
  <dcterms:modified xsi:type="dcterms:W3CDTF">2024-12-30T05:12:44Z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