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" yWindow="-12" windowWidth="23088" windowHeight="9252" activeTab="5"/>
  </bookViews>
  <sheets>
    <sheet name="May" sheetId="1" r:id="rId1"/>
    <sheet name="Jun" sheetId="2" r:id="rId2"/>
    <sheet name="Aug" sheetId="3" r:id="rId3"/>
    <sheet name="Sep" sheetId="4" r:id="rId4"/>
    <sheet name="Oct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B28" i="6" l="1"/>
  <c r="B6" i="6"/>
  <c r="A1" i="5"/>
  <c r="H66" i="5"/>
  <c r="H91" i="5"/>
  <c r="H103" i="5"/>
  <c r="H99" i="5"/>
  <c r="F36" i="5"/>
  <c r="F95" i="5"/>
  <c r="F109" i="5" s="1"/>
  <c r="I109" i="5"/>
  <c r="G109" i="5"/>
  <c r="E109" i="5"/>
  <c r="I91" i="5"/>
  <c r="F91" i="5"/>
  <c r="I66" i="5"/>
  <c r="F66" i="5"/>
  <c r="I36" i="5"/>
  <c r="H30" i="5"/>
  <c r="H8" i="5"/>
  <c r="H109" i="5" l="1"/>
  <c r="H36" i="5"/>
  <c r="I111" i="4" l="1"/>
  <c r="H111" i="4"/>
  <c r="G111" i="4"/>
  <c r="F111" i="4"/>
  <c r="E111" i="4"/>
  <c r="I91" i="4"/>
  <c r="H91" i="4"/>
  <c r="F91" i="4"/>
  <c r="I66" i="4"/>
  <c r="H66" i="4"/>
  <c r="F66" i="4"/>
  <c r="I36" i="4"/>
  <c r="H30" i="4"/>
  <c r="H8" i="4"/>
  <c r="H36" i="4" s="1"/>
  <c r="E96" i="3"/>
  <c r="E85" i="3"/>
  <c r="E68" i="3"/>
  <c r="E13" i="3"/>
  <c r="E37" i="3" s="1"/>
  <c r="H32" i="3"/>
  <c r="G112" i="4" l="1"/>
  <c r="I113" i="4"/>
  <c r="H113" i="4"/>
  <c r="H30" i="3"/>
  <c r="H90" i="3" s="1"/>
  <c r="H38" i="3" s="1"/>
  <c r="H72" i="3" s="1"/>
  <c r="H74" i="3" s="1"/>
  <c r="H39" i="3" s="1"/>
  <c r="H29" i="3" s="1"/>
  <c r="H73" i="3" s="1"/>
  <c r="H28" i="3" s="1"/>
  <c r="H87" i="3" s="1"/>
  <c r="H40" i="3" s="1"/>
  <c r="H82" i="3" s="1"/>
  <c r="H4" i="3" s="1"/>
  <c r="H3" i="3" s="1"/>
  <c r="H42" i="3" s="1"/>
  <c r="H91" i="3" s="1"/>
  <c r="H45" i="3" s="1"/>
  <c r="H77" i="3" s="1"/>
  <c r="H26" i="3" s="1"/>
  <c r="H89" i="3" s="1"/>
  <c r="H88" i="3" s="1"/>
  <c r="H47" i="3" s="1"/>
  <c r="H15" i="3" s="1"/>
  <c r="H78" i="3" s="1"/>
  <c r="A87" i="3"/>
  <c r="A88" i="3" s="1"/>
  <c r="A93" i="3" s="1"/>
  <c r="A94" i="3" s="1"/>
  <c r="A95" i="3" s="1"/>
  <c r="E100" i="3"/>
  <c r="A73" i="3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E9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7" i="3" s="1"/>
  <c r="A58" i="3" s="1"/>
  <c r="A60" i="3" s="1"/>
  <c r="A61" i="3" s="1"/>
  <c r="A63" i="3" s="1"/>
  <c r="A64" i="3" s="1"/>
  <c r="A67" i="3" s="1"/>
  <c r="E98" i="3"/>
  <c r="A4" i="3"/>
  <c r="A5" i="3" s="1"/>
  <c r="A6" i="3" s="1"/>
  <c r="A7" i="3" s="1"/>
  <c r="A8" i="3" s="1"/>
  <c r="A9" i="3" s="1"/>
  <c r="E45" i="2"/>
  <c r="E43" i="2"/>
  <c r="E48" i="2" s="1"/>
  <c r="A38" i="2"/>
  <c r="A39" i="2" s="1"/>
  <c r="A40" i="2" s="1"/>
  <c r="A41" i="2" s="1"/>
  <c r="A42" i="2" s="1"/>
  <c r="E36" i="2"/>
  <c r="E47" i="2" s="1"/>
  <c r="A30" i="2"/>
  <c r="A31" i="2" s="1"/>
  <c r="A32" i="2" s="1"/>
  <c r="A33" i="2" s="1"/>
  <c r="A34" i="2" s="1"/>
  <c r="A35" i="2" s="1"/>
  <c r="E28" i="2"/>
  <c r="E46" i="2" s="1"/>
  <c r="A19" i="2"/>
  <c r="A20" i="2" s="1"/>
  <c r="A21" i="2" s="1"/>
  <c r="A22" i="2" s="1"/>
  <c r="A23" i="2" s="1"/>
  <c r="A24" i="2" s="1"/>
  <c r="A25" i="2" s="1"/>
  <c r="A26" i="2" s="1"/>
  <c r="A27" i="2" s="1"/>
  <c r="A18" i="2"/>
  <c r="A17" i="2"/>
  <c r="E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E43" i="1"/>
  <c r="A38" i="1"/>
  <c r="A39" i="1" s="1"/>
  <c r="A40" i="1" s="1"/>
  <c r="A41" i="1" s="1"/>
  <c r="A42" i="1" s="1"/>
  <c r="E36" i="1"/>
  <c r="E47" i="1" s="1"/>
  <c r="A30" i="1"/>
  <c r="A31" i="1" s="1"/>
  <c r="A32" i="1" s="1"/>
  <c r="A33" i="1" s="1"/>
  <c r="A34" i="1" s="1"/>
  <c r="A35" i="1" s="1"/>
  <c r="E28" i="1"/>
  <c r="E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15" i="1"/>
  <c r="E4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E101" i="3" l="1"/>
  <c r="E102" i="3" s="1"/>
  <c r="E97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H5" i="3"/>
  <c r="E49" i="2"/>
  <c r="E44" i="2"/>
  <c r="E44" i="1"/>
  <c r="E48" i="1"/>
  <c r="E49" i="1" s="1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<sst xmlns="http://schemas.openxmlformats.org/spreadsheetml/2006/main" count="998" uniqueCount="344">
  <si>
    <t>S.No.</t>
  </si>
  <si>
    <t>DNI Package</t>
  </si>
  <si>
    <t>DMA</t>
  </si>
  <si>
    <t>DNI Package &amp; sDMA</t>
  </si>
  <si>
    <t>HH ( Nos)</t>
  </si>
  <si>
    <t>FG Completed On</t>
  </si>
  <si>
    <t>Remarks</t>
  </si>
  <si>
    <t>DNI Pkg 1</t>
  </si>
  <si>
    <t>sDMA 2.4.1 A</t>
  </si>
  <si>
    <t>17/18 Mar 2023</t>
  </si>
  <si>
    <t>sDMA 2.4.1 B</t>
  </si>
  <si>
    <t>14/15 Mar 2023</t>
  </si>
  <si>
    <t>sDMA 2.4.1 C</t>
  </si>
  <si>
    <t>17/18 Feb 2023</t>
  </si>
  <si>
    <t>sDMA 1.1.2</t>
  </si>
  <si>
    <t>11/12 Apr 2023</t>
  </si>
  <si>
    <t>sDMA 1.1.3</t>
  </si>
  <si>
    <t>30//1 Apr 2023</t>
  </si>
  <si>
    <t>sDMA 1.1.1</t>
  </si>
  <si>
    <t>30/1 Apr 2023</t>
  </si>
  <si>
    <t>sDMA 1.4.1 B</t>
  </si>
  <si>
    <t>12/13 May 2023</t>
  </si>
  <si>
    <t>sDMA 6.1.2</t>
  </si>
  <si>
    <t>sDMA 2.3.1 A</t>
  </si>
  <si>
    <t>3/4 May 2023</t>
  </si>
  <si>
    <t>sDMA 2.3.1 B</t>
  </si>
  <si>
    <t>sDMA 2.1.1 A</t>
  </si>
  <si>
    <t>17/18 May 2023</t>
  </si>
  <si>
    <t>sDMA 2.1.1 B</t>
  </si>
  <si>
    <t>S. Total</t>
  </si>
  <si>
    <t>DNI Pkg 2</t>
  </si>
  <si>
    <t>sDMA 3.5.2</t>
  </si>
  <si>
    <t>22/23 Feb 2023</t>
  </si>
  <si>
    <t>sDMA 3.5.1</t>
  </si>
  <si>
    <t>10/11 Mar 2023</t>
  </si>
  <si>
    <t>sDMA 3.4.1 A</t>
  </si>
  <si>
    <t>23/24 Mar 2023</t>
  </si>
  <si>
    <t>sDMA 3.4.1 B</t>
  </si>
  <si>
    <t>sDMA 3.3.1 A</t>
  </si>
  <si>
    <t>sDMA 3.3.1 B</t>
  </si>
  <si>
    <t>sDMA 3.3.1 C</t>
  </si>
  <si>
    <t>sDMA 3.3.1 D</t>
  </si>
  <si>
    <t>27/28 Apr 2023</t>
  </si>
  <si>
    <t>sDMA 3.3.1 E</t>
  </si>
  <si>
    <t>sDMA 3.2.1 A</t>
  </si>
  <si>
    <t>16/17 May 2023</t>
  </si>
  <si>
    <t>sDMA 3.2.1 B</t>
  </si>
  <si>
    <t>sDMA 3.2.1 C</t>
  </si>
  <si>
    <t>DNI Pkg 3</t>
  </si>
  <si>
    <t>sDMA 9.1.1</t>
  </si>
  <si>
    <t>23/24 Feb 2023</t>
  </si>
  <si>
    <t>sDMA 9.1.2</t>
  </si>
  <si>
    <t>16/17 Mar 2023</t>
  </si>
  <si>
    <t>sDMA 9.1.3</t>
  </si>
  <si>
    <t>8/9 Mar 2023</t>
  </si>
  <si>
    <t>sDMA 10.1.1</t>
  </si>
  <si>
    <t>30/31 Mar 2023</t>
  </si>
  <si>
    <t>sDMA 9.2.3</t>
  </si>
  <si>
    <t>2/3 May 2023</t>
  </si>
  <si>
    <t>sDMA 9.2.4</t>
  </si>
  <si>
    <t>18/19 May 2023</t>
  </si>
  <si>
    <t>sDMA 9.2.5</t>
  </si>
  <si>
    <t>DNI Pkg 4</t>
  </si>
  <si>
    <t>TU</t>
  </si>
  <si>
    <t>TU ABC</t>
  </si>
  <si>
    <t>1/2 Sep 2022</t>
  </si>
  <si>
    <t>sDMA 1.5.1</t>
  </si>
  <si>
    <t>sDMA 1.5.2</t>
  </si>
  <si>
    <t>15/16 May 2023</t>
  </si>
  <si>
    <t>sDMA 7.1.2</t>
  </si>
  <si>
    <t>21/22 Feb 2023</t>
  </si>
  <si>
    <t>sDMA 7.1.1</t>
  </si>
  <si>
    <t>17/18 Apr 2023</t>
  </si>
  <si>
    <t>sDMA 5.1.1</t>
  </si>
  <si>
    <t>G Total</t>
  </si>
  <si>
    <t>sDMA 2.1.2 B</t>
  </si>
  <si>
    <t>sDMA 2.1.2.A</t>
  </si>
  <si>
    <t>sDMA 2.1.3.A</t>
  </si>
  <si>
    <t>sDMA 2.1.3.B</t>
  </si>
  <si>
    <t>sDMA 2.1.4</t>
  </si>
  <si>
    <t>sDMA 2.2.1</t>
  </si>
  <si>
    <t>sDMA 2.2.2</t>
  </si>
  <si>
    <t>sDMA 2.2.3</t>
  </si>
  <si>
    <t>sDMA 2.2.4</t>
  </si>
  <si>
    <t>sDMA 1.4.1A</t>
  </si>
  <si>
    <t>sDMA 1.2.3</t>
  </si>
  <si>
    <t>sDMA 1.2.2</t>
  </si>
  <si>
    <t>sDMA 1.2.1</t>
  </si>
  <si>
    <t>sDMA 1.3.1</t>
  </si>
  <si>
    <t>sDMA 1.3.2</t>
  </si>
  <si>
    <t xml:space="preserve">sDMA 1.4.1.C </t>
  </si>
  <si>
    <t>sDMA 1.4.2</t>
  </si>
  <si>
    <t xml:space="preserve"> PACKAGE 1: Hangzhou-Kalika J/V</t>
  </si>
  <si>
    <t>sDMA 6.1.1</t>
  </si>
  <si>
    <t>sDMA 6.1.3</t>
  </si>
  <si>
    <t>sDMA 6.2.1</t>
  </si>
  <si>
    <t>sDMA 6.2.2</t>
  </si>
  <si>
    <t>sDMA 6.2.3</t>
  </si>
  <si>
    <t>PACKAGE 2: Hangzhou Sharma JV</t>
  </si>
  <si>
    <t>sDMA 3.1.2</t>
  </si>
  <si>
    <t>sDMA 3.1.1</t>
  </si>
  <si>
    <t>sDMA 4.1.2</t>
  </si>
  <si>
    <t>sDMA 4.2.1</t>
  </si>
  <si>
    <t>sDMA 4.2.2</t>
  </si>
  <si>
    <t>sDMA 5.2.1</t>
  </si>
  <si>
    <t>sDMA 5.2.2</t>
  </si>
  <si>
    <t>sDMA 5.2.3</t>
  </si>
  <si>
    <t>sDMA 7.2.1</t>
  </si>
  <si>
    <t xml:space="preserve">sDMA 7.2.2 </t>
  </si>
  <si>
    <t>sDMA 7.2.3</t>
  </si>
  <si>
    <t>sDMA 7.3.1</t>
  </si>
  <si>
    <t>sDMA 7.3.2</t>
  </si>
  <si>
    <t>sDMA 7.3.3</t>
  </si>
  <si>
    <t>sDMA 7.4.1</t>
  </si>
  <si>
    <t>sDMA 7.4.3</t>
  </si>
  <si>
    <t>sDMA 7.4.2</t>
  </si>
  <si>
    <t xml:space="preserve"> PACKAGE 3: Sumec Lama JV</t>
  </si>
  <si>
    <t>sDMA 8.1.1</t>
  </si>
  <si>
    <t>sDMA 8.1.2</t>
  </si>
  <si>
    <t>sDMA 8.1.3</t>
  </si>
  <si>
    <t>sDMA 10.2.1</t>
  </si>
  <si>
    <t>sDMA 10.2.2</t>
  </si>
  <si>
    <t>sDMA 9.2.1</t>
  </si>
  <si>
    <t>sDMA 9.2.2</t>
  </si>
  <si>
    <t>sDMA 11.1.2</t>
  </si>
  <si>
    <t>sDMA 11.1.1</t>
  </si>
  <si>
    <t>sDMA 11.2.1</t>
  </si>
  <si>
    <t>sDMA 11.2.2</t>
  </si>
  <si>
    <t>15th Sep 2023</t>
  </si>
  <si>
    <t>PKG</t>
  </si>
  <si>
    <t>DNI</t>
  </si>
  <si>
    <t xml:space="preserve">sDMA </t>
  </si>
  <si>
    <t>HHC Nos.</t>
  </si>
  <si>
    <t>Metered</t>
  </si>
  <si>
    <t xml:space="preserve"> Name of Major Places</t>
  </si>
  <si>
    <t>Status</t>
  </si>
  <si>
    <t>Reservoir</t>
  </si>
  <si>
    <t>1.1.1</t>
  </si>
  <si>
    <t>Narayanhiti Palace Area, Naxal,Kamaladi area</t>
  </si>
  <si>
    <t>FGT Completed</t>
  </si>
  <si>
    <t>Panipokhari</t>
  </si>
  <si>
    <t>1.1.2</t>
  </si>
  <si>
    <t>Kantipath,Jamal, Darbarmarg,Laldurbar</t>
  </si>
  <si>
    <t>1.1.3</t>
  </si>
  <si>
    <t>Naxal Bhagawati, Kamal pokhari Area</t>
  </si>
  <si>
    <t>1.2.1</t>
  </si>
  <si>
    <t xml:space="preserve">Trichandra college area,Kamaladi, </t>
  </si>
  <si>
    <t>2.4.1</t>
  </si>
  <si>
    <t>1.2.2</t>
  </si>
  <si>
    <t>Charkhal, Dilibazar, Dhobidhara</t>
  </si>
  <si>
    <t>2.4.2</t>
  </si>
  <si>
    <t>1.2.3</t>
  </si>
  <si>
    <t>Tudikhel, Bhrikuti Mandav, Bagbazaar</t>
  </si>
  <si>
    <t>2.4.3</t>
  </si>
  <si>
    <t>1.3.1</t>
  </si>
  <si>
    <t>Sankata, Pako, Newroad, Sundhara, Bhotebahal</t>
  </si>
  <si>
    <t>1.3.2</t>
  </si>
  <si>
    <t>Dharara, Basantapur, Humat, Jhonche</t>
  </si>
  <si>
    <t>2.1.1A</t>
  </si>
  <si>
    <t>1.4.1</t>
  </si>
  <si>
    <t>Central jail, Sundhara,</t>
  </si>
  <si>
    <t>2.1.1B</t>
  </si>
  <si>
    <t>1.4.2</t>
  </si>
  <si>
    <t>Jaisidebal, Lagan, Teku</t>
  </si>
  <si>
    <t>2.1.2A</t>
  </si>
  <si>
    <t>East- south of Bhatbhateni, Handigaun</t>
  </si>
  <si>
    <t>New Mahankal</t>
  </si>
  <si>
    <t>2.1.2B</t>
  </si>
  <si>
    <t>2.1.3A</t>
  </si>
  <si>
    <t>Tangal, Dhobikhola, Kalopul</t>
  </si>
  <si>
    <t>2.1.3B</t>
  </si>
  <si>
    <t>2.3.1A</t>
  </si>
  <si>
    <t>Bhagwatibahal, Naxal, Police HQ</t>
  </si>
  <si>
    <t>2.3.1B</t>
  </si>
  <si>
    <t>6.1.2</t>
  </si>
  <si>
    <t>2.1.4</t>
  </si>
  <si>
    <t>North of Jain mandir to Rato pul road</t>
  </si>
  <si>
    <t xml:space="preserve">2.2.1 </t>
  </si>
  <si>
    <t>Charkhal, Dillibazaar</t>
  </si>
  <si>
    <t>2.2.2</t>
  </si>
  <si>
    <t>Gyaneshwore</t>
  </si>
  <si>
    <t>2.2.3</t>
  </si>
  <si>
    <t>Maitidevi</t>
  </si>
  <si>
    <t>2.2.4</t>
  </si>
  <si>
    <t>Ratopul setopul</t>
  </si>
  <si>
    <t>Gausala-Ratopul, Oldbaneswor -Setopul</t>
  </si>
  <si>
    <t>TOC</t>
  </si>
  <si>
    <t>Gausala- ringroad, Pinglasthan, Tilganga</t>
  </si>
  <si>
    <t>Handover</t>
  </si>
  <si>
    <t>6.1.1</t>
  </si>
  <si>
    <t xml:space="preserve">Mangalbazar, Lagankhel </t>
  </si>
  <si>
    <t>Khumaltar</t>
  </si>
  <si>
    <t>Lagankhel, Army Barrak, Mahalaxmisthan</t>
  </si>
  <si>
    <t>6.1.3</t>
  </si>
  <si>
    <t>Gwarkhu, Sundhara, Industrial Area</t>
  </si>
  <si>
    <t>6.2.1</t>
  </si>
  <si>
    <t>Pulchwok, Natole</t>
  </si>
  <si>
    <t>6.2.2</t>
  </si>
  <si>
    <t>katakuna, Jawakhel</t>
  </si>
  <si>
    <t>6.2.3</t>
  </si>
  <si>
    <t>Manbhawan, Patan Hospital</t>
  </si>
  <si>
    <t>3.1.1</t>
  </si>
  <si>
    <t xml:space="preserve">Baneshwore height, Devkota marg, Om sai marga, Prabachan Marga,Prachin Marga, </t>
  </si>
  <si>
    <t>on going</t>
  </si>
  <si>
    <t>3.1.2</t>
  </si>
  <si>
    <t>Thapagaun, Bijulibazaar, Bhakti Thapa Sadak, Bogati Marga, Chakhu Bakhu Marg, Devkota Sadak, Lakhechaur,  New Baneswor,</t>
  </si>
  <si>
    <t>3.2.1A</t>
  </si>
  <si>
    <t>Old Baneswor, Bhimsen Thapa, Devkota Sadak, Dharanidhar, Jankuti Marga, Kasturi Marga</t>
  </si>
  <si>
    <t>3.2.1B</t>
  </si>
  <si>
    <t>3.4.1</t>
  </si>
  <si>
    <t>3.5.1</t>
  </si>
  <si>
    <t>3.2.1C</t>
  </si>
  <si>
    <t>3.3.1  A,B.C</t>
  </si>
  <si>
    <t>3.5.2</t>
  </si>
  <si>
    <t>3.2.2</t>
  </si>
  <si>
    <t>Mid Baneswor, Bhimsengola Marg, North of Parliament house baneswor</t>
  </si>
  <si>
    <t>3.3.1 D,E</t>
  </si>
  <si>
    <t xml:space="preserve">Baburam Acharya sadak, Bagmati Corridor, Bhimsengola, Katyani marg, Kumud Devkota Marga, Prakriti Marga, Prayag Marg, Santinagar </t>
  </si>
  <si>
    <t>Bagmati Corridor, Gairigau, Dhaulagiri Marg, Mayur Galli, Pranami Galli, Raja Janak Marg, Shakti Binayak Marga, Sinamangal, Tara Marga, Tinkune</t>
  </si>
  <si>
    <t>Airport,Baburam Acharya sadak. , Kalimati dol, Khahare Marg, Pashupati Marg, Shambhu Marga, Sinamangal , Tilganga</t>
  </si>
  <si>
    <t xml:space="preserve">Airport Way, Bagmati Corridor, Sinamangal, Tilganga, </t>
  </si>
  <si>
    <t>4.1.1</t>
  </si>
  <si>
    <t>Singhdarbar</t>
  </si>
  <si>
    <t>Anamnagar</t>
  </si>
  <si>
    <t>4.1.2</t>
  </si>
  <si>
    <t>Ghattekulo, Anamnagar</t>
  </si>
  <si>
    <t>4.2.1</t>
  </si>
  <si>
    <t xml:space="preserve">CDO Office, Babarmahal </t>
  </si>
  <si>
    <t>4.2.2</t>
  </si>
  <si>
    <t>Thapathali, Kuriyagaun</t>
  </si>
  <si>
    <t>4.2.3</t>
  </si>
  <si>
    <t>Bagmati corridor, Prasuti Griha</t>
  </si>
  <si>
    <t>5.2.1</t>
  </si>
  <si>
    <t>Pembahal,Mikha bahal,Pulchowk,Krishna Galli,Patan Dhokha</t>
  </si>
  <si>
    <t>5.2.2</t>
  </si>
  <si>
    <t>Alko Nagar,Sankhamul Plotting, Chkupat, Kumbeswor,Ikhachhen Galli, Sankhamul,Money Marg, Aaluko hiti,Manidole,Ekhachhen Galli,Chakupat</t>
  </si>
  <si>
    <t>5.2.3</t>
  </si>
  <si>
    <t>Jwagal, Kupandol, Pulchowk, UN Park, Chakupat, Pulchowk, Jwagal, Patan dhokha</t>
  </si>
  <si>
    <t>7.2.1</t>
  </si>
  <si>
    <t>Kuslechaur, Manang Galli, Bhudeganesh Galli, Indrayani Marg</t>
  </si>
  <si>
    <t>Balaju</t>
  </si>
  <si>
    <t>7.2.2</t>
  </si>
  <si>
    <t>Kaldhara, Ganesh Raj Marg, Paknajol, Shorakhutte, Link Road</t>
  </si>
  <si>
    <t>7.2.3</t>
  </si>
  <si>
    <t>Keshar Mahal, Bhagawan Bahal, Amrit Marg, Thamel</t>
  </si>
  <si>
    <t>7.3.1</t>
  </si>
  <si>
    <t xml:space="preserve">Ganesh Galli, Gangalal marg, Dukucha Galli, Burankhya, Ekhapokhari, Kumari &amp; Ghat Galli </t>
  </si>
  <si>
    <t>7.3.2</t>
  </si>
  <si>
    <t>Gangalal Marg, Na gal , Chittadhar Marg, Bangemudha, Dhkha Baha, Tyouda, Talachi, Kwabahal, Jyatha,Jawabahal, Thamel, J.P. Marg</t>
  </si>
  <si>
    <t>7.3.3</t>
  </si>
  <si>
    <t>Jyatha, Thamel, Kantipatha, Thamel marga, Keshar mahal, Inbahal, Kunayatwa, Jamal,  Ashan, Siddhidas marg</t>
  </si>
  <si>
    <t>7.4.1</t>
  </si>
  <si>
    <t>Ramghat, Paropakar, Kankeshwori, Damai tole, Yogbirsing marg</t>
  </si>
  <si>
    <t>7.4.2</t>
  </si>
  <si>
    <t>Ashok Binayak, Ramghat, Indrashabha marg, Layaku Chuka</t>
  </si>
  <si>
    <t>7.4.3</t>
  </si>
  <si>
    <t>Gangalal Marg, Itumbahal, Taha Nani, Yogbir Singh Marg,  Bhedasing</t>
  </si>
  <si>
    <t>7.4.4</t>
  </si>
  <si>
    <t>Ashan, Jamal, Bhotaihiti, Chittadhar Marg, Bir Hospital</t>
  </si>
  <si>
    <t>8.1.1A</t>
  </si>
  <si>
    <t>Bhanimandal, Jawalakhel, zoo</t>
  </si>
  <si>
    <t>8.1.1B</t>
  </si>
  <si>
    <t>8.1.2A</t>
  </si>
  <si>
    <t>Hariharbhawan, Sanepa, Kupandol</t>
  </si>
  <si>
    <t>9.1.1</t>
  </si>
  <si>
    <t>8.1.2B</t>
  </si>
  <si>
    <t>9.2.3</t>
  </si>
  <si>
    <t>9.1.2</t>
  </si>
  <si>
    <t>8.1.2C</t>
  </si>
  <si>
    <t>9.2.4</t>
  </si>
  <si>
    <t>9.1.3</t>
  </si>
  <si>
    <t>8.1.3A</t>
  </si>
  <si>
    <t>Kupandol, Bagmati corrodor</t>
  </si>
  <si>
    <t>9.2.5</t>
  </si>
  <si>
    <t>8.1.3B</t>
  </si>
  <si>
    <t>9.2.6</t>
  </si>
  <si>
    <t>Narephat</t>
  </si>
  <si>
    <t>9.2.7</t>
  </si>
  <si>
    <t>9.2.1</t>
  </si>
  <si>
    <t>Dovan area Koteswor</t>
  </si>
  <si>
    <t>10.2.1A</t>
  </si>
  <si>
    <t>9.2.2</t>
  </si>
  <si>
    <t>Koteswor Mahadevsthan Area</t>
  </si>
  <si>
    <t>10.2.1B</t>
  </si>
  <si>
    <t>Phulbari Area</t>
  </si>
  <si>
    <t>10.2.1C</t>
  </si>
  <si>
    <t>SOS, Chautarphi Marg area</t>
  </si>
  <si>
    <t>10.2.2A</t>
  </si>
  <si>
    <t>Police station Koteswor (North) area</t>
  </si>
  <si>
    <t>10.2.2B</t>
  </si>
  <si>
    <t>Tinkune area (South of highway)</t>
  </si>
  <si>
    <t>10.2.2C</t>
  </si>
  <si>
    <t>Munibhairab, Peris danda area Koteswor</t>
  </si>
  <si>
    <t>10.1.1</t>
  </si>
  <si>
    <t>Dallu</t>
  </si>
  <si>
    <t>Kumdole</t>
  </si>
  <si>
    <t>Shobabhagawati</t>
  </si>
  <si>
    <t>PACKAGE 4: GIETC- Sharma- Raman JV</t>
  </si>
  <si>
    <t>1.5.1</t>
  </si>
  <si>
    <t>Maitighar, Ramshahpath, Sahidgate, Tripureswor</t>
  </si>
  <si>
    <t>1.5.2</t>
  </si>
  <si>
    <t>South of Tripureswor-Teku road</t>
  </si>
  <si>
    <t>1.5.3</t>
  </si>
  <si>
    <t>Teku,  Bagmati corridor</t>
  </si>
  <si>
    <t>7.1.1</t>
  </si>
  <si>
    <t>5.1.1</t>
  </si>
  <si>
    <t>Gwarkhu, Chyasal</t>
  </si>
  <si>
    <t>7.1.2</t>
  </si>
  <si>
    <t>5.1.2</t>
  </si>
  <si>
    <t>Sundhara, Shankhamul</t>
  </si>
  <si>
    <t>5.1.3</t>
  </si>
  <si>
    <t>Patan Darbar squate</t>
  </si>
  <si>
    <t>8.2.1</t>
  </si>
  <si>
    <t>Bhanimandal</t>
  </si>
  <si>
    <t>On going</t>
  </si>
  <si>
    <t>8.2.2</t>
  </si>
  <si>
    <t>Jhamsikhel/inside ringroad</t>
  </si>
  <si>
    <t>Khusibu town planning</t>
  </si>
  <si>
    <t>11.1.1</t>
  </si>
  <si>
    <t>Kalimati/Bishnumati River side</t>
  </si>
  <si>
    <t>Kirtipur</t>
  </si>
  <si>
    <t>11.1.2</t>
  </si>
  <si>
    <t>Ravi Bhavan</t>
  </si>
  <si>
    <t>11.1.3</t>
  </si>
  <si>
    <t>Between Kalimati And Kalanki</t>
  </si>
  <si>
    <t>11.2.1</t>
  </si>
  <si>
    <t>Kalanki</t>
  </si>
  <si>
    <t>11.2.2</t>
  </si>
  <si>
    <t>Link Marg</t>
  </si>
  <si>
    <t>11.2.3</t>
  </si>
  <si>
    <t>Kuleshwor</t>
  </si>
  <si>
    <t>TU area A</t>
  </si>
  <si>
    <t>TU - B</t>
  </si>
  <si>
    <t>TU area B</t>
  </si>
  <si>
    <t>TU - C</t>
  </si>
  <si>
    <t>TU area C</t>
  </si>
  <si>
    <t>Ravi Bhavan/Between Kalimati And Kalanki</t>
  </si>
  <si>
    <t>Link Marg/Kuleshwor</t>
  </si>
  <si>
    <t>DMA wise HHC Nos.</t>
  </si>
  <si>
    <t>sDMA wise HHC Nos.</t>
  </si>
  <si>
    <t>SDMA wise HHC</t>
  </si>
  <si>
    <t>Areas</t>
  </si>
  <si>
    <t>Packages</t>
  </si>
  <si>
    <t>TU area 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</si>
</sst>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#&quot; Nrs&quot;"/>
    <numFmt numFmtId="165" formatCode="0&quot;nos.&quot;"/>
    <numFmt numFmtId="166" formatCode="_(* #,##0_);_(* \(#,##0\);_(* &quot;-&quot;??_);_(@_)"/>
    <numFmt numFmtId="167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gray0625">
        <bgColor rgb="FF92D050"/>
      </patternFill>
    </fill>
    <fill>
      <patternFill patternType="gray0625"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0"/>
        <bgColor theme="0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72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/>
    <xf numFmtId="1" fontId="0" fillId="2" borderId="4" xfId="0" applyNumberFormat="1" applyFont="1" applyFill="1" applyBorder="1" applyAlignment="1">
      <alignment horizontal="right" indent="3"/>
    </xf>
    <xf numFmtId="0" fontId="0" fillId="2" borderId="8" xfId="0" applyFont="1" applyFill="1" applyBorder="1" applyAlignment="1"/>
    <xf numFmtId="15" fontId="0" fillId="2" borderId="8" xfId="0" applyNumberFormat="1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0" fontId="0" fillId="2" borderId="1" xfId="0" applyFont="1" applyFill="1" applyBorder="1"/>
    <xf numFmtId="16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2" borderId="0" xfId="0" applyFont="1" applyFill="1" applyAlignment="1">
      <alignment horizontal="center" vertical="center"/>
    </xf>
    <xf numFmtId="2" fontId="0" fillId="2" borderId="0" xfId="0" applyNumberFormat="1" applyFont="1" applyFill="1"/>
    <xf numFmtId="0" fontId="0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0" fontId="1" fillId="2" borderId="0" xfId="1" applyNumberFormat="1" applyFont="1" applyFill="1"/>
    <xf numFmtId="0" fontId="0" fillId="2" borderId="4" xfId="0" applyFont="1" applyFill="1" applyBorder="1" applyAlignment="1">
      <alignment horizontal="left"/>
    </xf>
    <xf numFmtId="2" fontId="0" fillId="2" borderId="4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2" fontId="0" fillId="2" borderId="4" xfId="0" applyNumberFormat="1" applyFont="1" applyFill="1" applyBorder="1"/>
    <xf numFmtId="0" fontId="2" fillId="2" borderId="4" xfId="0" applyFont="1" applyFill="1" applyBorder="1" applyAlignment="1">
      <alignment horizontal="right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/>
    <xf numFmtId="0" fontId="0" fillId="4" borderId="4" xfId="0" applyFont="1" applyFill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3" borderId="4" xfId="0" applyFont="1" applyFill="1" applyBorder="1"/>
    <xf numFmtId="0" fontId="0" fillId="7" borderId="4" xfId="0" applyFont="1" applyFill="1" applyBorder="1"/>
    <xf numFmtId="0" fontId="3" fillId="2" borderId="0" xfId="0" applyFont="1" applyFill="1"/>
    <xf numFmtId="0" fontId="4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3" xfId="0" applyFill="1" applyBorder="1" applyAlignment="1">
      <alignment horizontal="left"/>
    </xf>
    <xf numFmtId="1" fontId="0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 wrapText="1"/>
    </xf>
    <xf numFmtId="15" fontId="0" fillId="7" borderId="4" xfId="0" applyNumberFormat="1" applyFont="1" applyFill="1" applyBorder="1" applyAlignment="1"/>
    <xf numFmtId="0" fontId="0" fillId="2" borderId="4" xfId="0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left"/>
    </xf>
    <xf numFmtId="165" fontId="0" fillId="0" borderId="14" xfId="0" applyNumberFormat="1" applyFont="1" applyBorder="1" applyAlignment="1">
      <alignment horizontal="center" vertical="center" wrapText="1"/>
    </xf>
    <xf numFmtId="0" fontId="0" fillId="4" borderId="14" xfId="0" applyFont="1" applyFill="1" applyBorder="1"/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left"/>
    </xf>
    <xf numFmtId="165" fontId="0" fillId="0" borderId="17" xfId="0" applyNumberFormat="1" applyFont="1" applyBorder="1" applyAlignment="1">
      <alignment horizontal="center" vertical="center" wrapText="1"/>
    </xf>
    <xf numFmtId="0" fontId="0" fillId="5" borderId="17" xfId="0" applyFont="1" applyFill="1" applyBorder="1"/>
    <xf numFmtId="0" fontId="4" fillId="2" borderId="18" xfId="0" applyFont="1" applyFill="1" applyBorder="1" applyAlignment="1">
      <alignment horizontal="center" vertical="center"/>
    </xf>
    <xf numFmtId="2" fontId="0" fillId="2" borderId="14" xfId="0" applyNumberFormat="1" applyFont="1" applyFill="1" applyBorder="1" applyAlignment="1">
      <alignment horizontal="left"/>
    </xf>
    <xf numFmtId="0" fontId="0" fillId="6" borderId="14" xfId="0" applyFont="1" applyFill="1" applyBorder="1"/>
    <xf numFmtId="2" fontId="0" fillId="2" borderId="17" xfId="0" applyNumberFormat="1" applyFont="1" applyFill="1" applyBorder="1" applyAlignment="1">
      <alignment horizontal="left"/>
    </xf>
    <xf numFmtId="0" fontId="0" fillId="6" borderId="17" xfId="0" applyFont="1" applyFill="1" applyBorder="1"/>
    <xf numFmtId="0" fontId="4" fillId="2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/>
    </xf>
    <xf numFmtId="0" fontId="0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horizontal="left"/>
    </xf>
    <xf numFmtId="0" fontId="0" fillId="2" borderId="17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15" fontId="0" fillId="7" borderId="7" xfId="0" applyNumberFormat="1" applyFont="1" applyFill="1" applyBorder="1" applyAlignment="1"/>
    <xf numFmtId="0" fontId="0" fillId="2" borderId="14" xfId="0" applyFill="1" applyBorder="1" applyAlignment="1">
      <alignment horizontal="left"/>
    </xf>
    <xf numFmtId="0" fontId="0" fillId="2" borderId="14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0" fillId="7" borderId="14" xfId="0" applyFont="1" applyFill="1" applyBorder="1" applyAlignment="1"/>
    <xf numFmtId="0" fontId="0" fillId="7" borderId="17" xfId="0" applyFont="1" applyFill="1" applyBorder="1" applyAlignment="1"/>
    <xf numFmtId="0" fontId="4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 vertical="center" wrapText="1"/>
    </xf>
    <xf numFmtId="165" fontId="0" fillId="2" borderId="2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left"/>
    </xf>
    <xf numFmtId="2" fontId="0" fillId="2" borderId="17" xfId="0" applyNumberFormat="1" applyFill="1" applyBorder="1" applyAlignment="1">
      <alignment horizontal="left"/>
    </xf>
    <xf numFmtId="166" fontId="0" fillId="2" borderId="4" xfId="2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center" vertical="center"/>
    </xf>
    <xf numFmtId="0" fontId="0" fillId="2" borderId="1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2" borderId="29" xfId="0" applyFont="1" applyFill="1" applyBorder="1" applyAlignment="1">
      <alignment vertical="center"/>
    </xf>
    <xf numFmtId="0" fontId="4" fillId="2" borderId="29" xfId="0" applyFont="1" applyFill="1" applyBorder="1" applyAlignment="1">
      <alignment horizontal="center"/>
    </xf>
    <xf numFmtId="166" fontId="0" fillId="2" borderId="7" xfId="2" applyNumberFormat="1" applyFont="1" applyFill="1" applyBorder="1" applyAlignment="1">
      <alignment horizontal="center" vertical="center"/>
    </xf>
    <xf numFmtId="166" fontId="0" fillId="2" borderId="17" xfId="2" applyNumberFormat="1" applyFont="1" applyFill="1" applyBorder="1" applyAlignment="1">
      <alignment horizontal="center" vertical="center"/>
    </xf>
    <xf numFmtId="0" fontId="0" fillId="2" borderId="0" xfId="0" applyFill="1"/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2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166" fontId="4" fillId="2" borderId="4" xfId="2" applyNumberFormat="1" applyFont="1" applyFill="1" applyBorder="1" applyAlignment="1">
      <alignment horizontal="center" vertical="center"/>
    </xf>
    <xf numFmtId="166" fontId="5" fillId="2" borderId="4" xfId="2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right" vertical="center"/>
    </xf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right" vertic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6" fontId="0" fillId="3" borderId="4" xfId="2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38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166" fontId="5" fillId="2" borderId="0" xfId="2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1" xfId="0" applyFill="1" applyBorder="1"/>
    <xf numFmtId="166" fontId="0" fillId="2" borderId="4" xfId="2" applyNumberFormat="1" applyFont="1" applyFill="1" applyBorder="1" applyAlignment="1">
      <alignment vertical="center"/>
    </xf>
    <xf numFmtId="0" fontId="7" fillId="7" borderId="4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wrapText="1"/>
    </xf>
    <xf numFmtId="0" fontId="9" fillId="10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166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wrapText="1"/>
    </xf>
    <xf numFmtId="0" fontId="2" fillId="7" borderId="4" xfId="0" applyFont="1" applyFill="1" applyBorder="1"/>
    <xf numFmtId="0" fontId="0" fillId="2" borderId="2" xfId="0" applyFill="1" applyBorder="1"/>
    <xf numFmtId="0" fontId="0" fillId="11" borderId="4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1" fillId="7" borderId="4" xfId="3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3" fontId="5" fillId="2" borderId="4" xfId="2" applyNumberFormat="1" applyFont="1" applyFill="1" applyBorder="1" applyAlignment="1">
      <alignment horizontal="center" vertical="center"/>
    </xf>
    <xf numFmtId="43" fontId="5" fillId="2" borderId="4" xfId="2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right" vertical="center"/>
    </xf>
    <xf numFmtId="9" fontId="5" fillId="2" borderId="4" xfId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66" fontId="0" fillId="2" borderId="0" xfId="2" applyNumberFormat="1" applyFont="1" applyFill="1" applyAlignment="1">
      <alignment horizontal="center" vertical="center"/>
    </xf>
    <xf numFmtId="166" fontId="0" fillId="2" borderId="7" xfId="2" applyNumberFormat="1" applyFont="1" applyFill="1" applyBorder="1" applyAlignment="1">
      <alignment vertical="center"/>
    </xf>
    <xf numFmtId="166" fontId="0" fillId="10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6" fontId="0" fillId="2" borderId="4" xfId="2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66" fontId="0" fillId="2" borderId="5" xfId="2" applyNumberFormat="1" applyFont="1" applyFill="1" applyBorder="1" applyAlignment="1">
      <alignment vertical="center"/>
    </xf>
    <xf numFmtId="166" fontId="0" fillId="2" borderId="6" xfId="2" applyNumberFormat="1" applyFont="1" applyFill="1" applyBorder="1" applyAlignment="1">
      <alignment vertical="center"/>
    </xf>
    <xf numFmtId="166" fontId="0" fillId="2" borderId="4" xfId="2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166" fontId="4" fillId="3" borderId="4" xfId="2" applyNumberFormat="1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0" fillId="1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" fillId="2" borderId="4" xfId="3" applyFont="1" applyFill="1" applyBorder="1" applyAlignment="1">
      <alignment horizontal="center" vertical="center"/>
    </xf>
    <xf numFmtId="166" fontId="0" fillId="2" borderId="4" xfId="2" applyNumberFormat="1" applyFont="1" applyFill="1" applyBorder="1" applyAlignment="1">
      <alignment vertical="center"/>
    </xf>
    <xf numFmtId="166" fontId="5" fillId="3" borderId="4" xfId="2" applyNumberFormat="1" applyFont="1" applyFill="1" applyBorder="1" applyAlignment="1">
      <alignment horizontal="center" vertical="center"/>
    </xf>
    <xf numFmtId="0" fontId="4" fillId="3" borderId="38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166" fontId="5" fillId="3" borderId="0" xfId="2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4" fillId="3" borderId="0" xfId="0" applyFont="1" applyFill="1" applyBorder="1"/>
    <xf numFmtId="166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5" fillId="3" borderId="4" xfId="2" applyNumberFormat="1" applyFont="1" applyFill="1" applyBorder="1" applyAlignment="1">
      <alignment horizontal="center" vertical="center"/>
    </xf>
    <xf numFmtId="43" fontId="5" fillId="3" borderId="4" xfId="2" applyNumberFormat="1" applyFont="1" applyFill="1" applyBorder="1" applyAlignment="1">
      <alignment horizontal="right" vertical="center"/>
    </xf>
    <xf numFmtId="0" fontId="0" fillId="3" borderId="0" xfId="0" applyFill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34" xfId="0" applyFont="1" applyFill="1" applyBorder="1" applyAlignment="1">
      <alignment horizontal="center" vertical="center" textRotation="90"/>
    </xf>
    <xf numFmtId="0" fontId="5" fillId="2" borderId="35" xfId="0" applyFont="1" applyFill="1" applyBorder="1" applyAlignment="1">
      <alignment horizontal="center" vertical="center" textRotation="90"/>
    </xf>
    <xf numFmtId="0" fontId="5" fillId="2" borderId="36" xfId="0" applyFont="1" applyFill="1" applyBorder="1" applyAlignment="1">
      <alignment horizontal="center" vertical="center" textRotation="90"/>
    </xf>
    <xf numFmtId="0" fontId="0" fillId="2" borderId="3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2" fillId="7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right" vertical="center"/>
    </xf>
    <xf numFmtId="2" fontId="0" fillId="7" borderId="6" xfId="0" applyNumberFormat="1" applyFill="1" applyBorder="1" applyAlignment="1">
      <alignment horizontal="right" vertical="center"/>
    </xf>
    <xf numFmtId="2" fontId="0" fillId="7" borderId="7" xfId="0" applyNumberFormat="1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right" vertical="center"/>
    </xf>
    <xf numFmtId="2" fontId="0" fillId="2" borderId="7" xfId="0" applyNumberForma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43" fontId="0" fillId="7" borderId="5" xfId="2" applyFont="1" applyFill="1" applyBorder="1" applyAlignment="1">
      <alignment horizontal="right" vertical="center"/>
    </xf>
    <xf numFmtId="43" fontId="0" fillId="7" borderId="6" xfId="2" applyFont="1" applyFill="1" applyBorder="1" applyAlignment="1">
      <alignment horizontal="right" vertical="center"/>
    </xf>
    <xf numFmtId="43" fontId="0" fillId="7" borderId="7" xfId="2" applyFont="1" applyFill="1" applyBorder="1" applyAlignment="1">
      <alignment horizontal="right" vertical="center"/>
    </xf>
    <xf numFmtId="166" fontId="0" fillId="2" borderId="4" xfId="2" applyNumberFormat="1" applyFont="1" applyFill="1" applyBorder="1" applyAlignment="1">
      <alignment horizontal="center" vertical="center"/>
    </xf>
    <xf numFmtId="166" fontId="0" fillId="2" borderId="5" xfId="2" applyNumberFormat="1" applyFont="1" applyFill="1" applyBorder="1" applyAlignment="1">
      <alignment horizontal="center" vertical="center"/>
    </xf>
    <xf numFmtId="166" fontId="0" fillId="2" borderId="6" xfId="2" applyNumberFormat="1" applyFont="1" applyFill="1" applyBorder="1" applyAlignment="1">
      <alignment horizontal="center" vertical="center"/>
    </xf>
    <xf numFmtId="166" fontId="0" fillId="2" borderId="7" xfId="2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horizontal="center" vertical="center"/>
    </xf>
    <xf numFmtId="2" fontId="0" fillId="10" borderId="7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right" vertical="center"/>
    </xf>
    <xf numFmtId="0" fontId="0" fillId="10" borderId="7" xfId="0" applyFill="1" applyBorder="1" applyAlignment="1">
      <alignment horizontal="right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right" vertical="center"/>
    </xf>
    <xf numFmtId="0" fontId="9" fillId="10" borderId="6" xfId="0" applyFont="1" applyFill="1" applyBorder="1" applyAlignment="1">
      <alignment horizontal="right" vertical="center"/>
    </xf>
    <xf numFmtId="0" fontId="9" fillId="10" borderId="7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43" fontId="0" fillId="2" borderId="4" xfId="2" applyNumberFormat="1" applyFont="1" applyFill="1" applyBorder="1" applyAlignment="1">
      <alignment horizontal="center" vertical="center"/>
    </xf>
    <xf numFmtId="166" fontId="0" fillId="2" borderId="4" xfId="2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43" fontId="0" fillId="7" borderId="4" xfId="2" applyFont="1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166" fontId="0" fillId="3" borderId="4" xfId="2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2" fontId="0" fillId="7" borderId="5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67" fontId="0" fillId="2" borderId="5" xfId="2" applyNumberFormat="1" applyFont="1" applyFill="1" applyBorder="1" applyAlignment="1">
      <alignment horizontal="center" vertical="center"/>
    </xf>
    <xf numFmtId="167" fontId="0" fillId="2" borderId="6" xfId="2" applyNumberFormat="1" applyFont="1" applyFill="1" applyBorder="1" applyAlignment="1">
      <alignment horizontal="center" vertical="center"/>
    </xf>
    <xf numFmtId="43" fontId="0" fillId="2" borderId="5" xfId="2" applyNumberFormat="1" applyFont="1" applyFill="1" applyBorder="1" applyAlignment="1">
      <alignment horizontal="center" vertical="center"/>
    </xf>
    <xf numFmtId="43" fontId="0" fillId="2" borderId="6" xfId="2" applyNumberFormat="1" applyFont="1" applyFill="1" applyBorder="1" applyAlignment="1">
      <alignment horizontal="center" vertical="center"/>
    </xf>
    <xf numFmtId="43" fontId="0" fillId="2" borderId="7" xfId="2" applyNumberFormat="1" applyFont="1" applyFill="1" applyBorder="1" applyAlignment="1">
      <alignment horizontal="center" vertical="center"/>
    </xf>
    <xf numFmtId="167" fontId="0" fillId="2" borderId="5" xfId="2" applyNumberFormat="1" applyFont="1" applyFill="1" applyBorder="1" applyAlignment="1">
      <alignment vertical="center"/>
    </xf>
    <xf numFmtId="167" fontId="0" fillId="2" borderId="6" xfId="2" applyNumberFormat="1" applyFont="1" applyFill="1" applyBorder="1" applyAlignment="1">
      <alignment vertical="center"/>
    </xf>
    <xf numFmtId="167" fontId="0" fillId="2" borderId="7" xfId="2" applyNumberFormat="1" applyFont="1" applyFill="1" applyBorder="1" applyAlignment="1">
      <alignment vertical="center"/>
    </xf>
    <xf numFmtId="167" fontId="0" fillId="2" borderId="5" xfId="2" applyNumberFormat="1" applyFont="1" applyFill="1" applyBorder="1" applyAlignment="1">
      <alignment horizontal="right" vertical="center"/>
    </xf>
    <xf numFmtId="167" fontId="0" fillId="2" borderId="6" xfId="2" applyNumberFormat="1" applyFont="1" applyFill="1" applyBorder="1" applyAlignment="1">
      <alignment horizontal="right" vertical="center"/>
    </xf>
    <xf numFmtId="167" fontId="0" fillId="2" borderId="7" xfId="2" applyNumberFormat="1" applyFont="1" applyFill="1" applyBorder="1" applyAlignment="1">
      <alignment horizontal="right" vertical="center"/>
    </xf>
    <xf numFmtId="166" fontId="0" fillId="3" borderId="4" xfId="2" applyNumberFormat="1" applyFont="1" applyFill="1" applyBorder="1" applyAlignment="1">
      <alignment horizontal="center" vertical="center"/>
    </xf>
    <xf numFmtId="43" fontId="0" fillId="3" borderId="4" xfId="2" applyNumberFormat="1" applyFont="1" applyFill="1" applyBorder="1" applyAlignment="1">
      <alignment horizontal="center" vertical="center"/>
    </xf>
    <xf numFmtId="166" fontId="0" fillId="3" borderId="4" xfId="2" applyNumberFormat="1" applyFont="1" applyFill="1" applyBorder="1" applyAlignment="1">
      <alignment vertical="center"/>
    </xf>
    <xf numFmtId="43" fontId="0" fillId="3" borderId="4" xfId="2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0" fillId="2" borderId="5" xfId="2" applyNumberFormat="1" applyFont="1" applyFill="1" applyBorder="1" applyAlignment="1">
      <alignment vertical="center"/>
    </xf>
    <xf numFmtId="166" fontId="0" fillId="2" borderId="6" xfId="2" applyNumberFormat="1" applyFont="1" applyFill="1" applyBorder="1" applyAlignment="1">
      <alignment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6" fontId="0" fillId="2" borderId="4" xfId="2" applyNumberFormat="1" applyFont="1" applyFill="1" applyBorder="1" applyAlignment="1">
      <alignment vertical="center"/>
    </xf>
    <xf numFmtId="43" fontId="0" fillId="2" borderId="4" xfId="2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166" fontId="0" fillId="2" borderId="5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43" fontId="0" fillId="2" borderId="5" xfId="2" applyFont="1" applyFill="1" applyBorder="1" applyAlignment="1">
      <alignment horizontal="right" vertical="center"/>
    </xf>
    <xf numFmtId="43" fontId="0" fillId="2" borderId="6" xfId="2" applyFont="1" applyFill="1" applyBorder="1" applyAlignment="1">
      <alignment horizontal="right" vertical="center"/>
    </xf>
    <xf numFmtId="43" fontId="0" fillId="2" borderId="7" xfId="2" applyFont="1" applyFill="1" applyBorder="1" applyAlignment="1">
      <alignment horizontal="right" vertical="center"/>
    </xf>
    <xf numFmtId="166" fontId="0" fillId="2" borderId="4" xfId="2" applyNumberFormat="1" applyFont="1" applyFill="1" applyBorder="1" applyAlignment="1">
      <alignment horizontal="left" vertical="center"/>
    </xf>
    <xf numFmtId="43" fontId="0" fillId="2" borderId="4" xfId="2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4" xfId="0" applyFont="1" applyBorder="1"/>
  </cellXfs>
  <cellStyles count="4">
    <cellStyle name="Comma" xfId="2" builtinId="3"/>
    <cellStyle name="Normal" xfId="0" builtinId="0"/>
    <cellStyle name="Normal 4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9" workbookViewId="0">
      <selection activeCell="A19" sqref="A1:XFD1048576"/>
    </sheetView>
  </sheetViews>
  <sheetFormatPr defaultRowHeight="14.4" x14ac:dyDescent="0.3"/>
  <cols>
    <col min="1" max="1" width="5.5546875" style="5" bestFit="1" customWidth="1"/>
    <col min="2" max="2" width="8.88671875" style="5"/>
    <col min="3" max="3" width="8.88671875" style="18"/>
    <col min="4" max="4" width="17" style="27" customWidth="1"/>
    <col min="5" max="5" width="11" style="5" bestFit="1" customWidth="1"/>
    <col min="6" max="6" width="14.33203125" style="5" bestFit="1" customWidth="1"/>
    <col min="7" max="7" width="8.21875" style="5" bestFit="1" customWidth="1"/>
    <col min="8" max="16384" width="8.88671875" style="5"/>
  </cols>
  <sheetData>
    <row r="2" spans="1:7" ht="28.8" x14ac:dyDescent="0.3">
      <c r="A2" s="1" t="s">
        <v>0</v>
      </c>
      <c r="B2" s="4" t="s">
        <v>1</v>
      </c>
      <c r="C2" s="1" t="s">
        <v>2</v>
      </c>
      <c r="D2" s="4" t="s">
        <v>3</v>
      </c>
      <c r="E2" s="1" t="s">
        <v>4</v>
      </c>
      <c r="F2" s="4" t="s">
        <v>5</v>
      </c>
      <c r="G2" s="1" t="s">
        <v>6</v>
      </c>
    </row>
    <row r="3" spans="1:7" ht="14.4" customHeight="1" x14ac:dyDescent="0.3">
      <c r="A3" s="2">
        <v>1</v>
      </c>
      <c r="B3" s="210" t="s">
        <v>7</v>
      </c>
      <c r="C3" s="210">
        <v>2.4</v>
      </c>
      <c r="D3" s="23" t="s">
        <v>8</v>
      </c>
      <c r="E3" s="6">
        <v>507</v>
      </c>
      <c r="F3" s="7" t="s">
        <v>9</v>
      </c>
      <c r="G3" s="7"/>
    </row>
    <row r="4" spans="1:7" x14ac:dyDescent="0.3">
      <c r="A4" s="2">
        <f>+A3+1</f>
        <v>2</v>
      </c>
      <c r="B4" s="211"/>
      <c r="C4" s="211"/>
      <c r="D4" s="23" t="s">
        <v>10</v>
      </c>
      <c r="E4" s="6">
        <v>475</v>
      </c>
      <c r="F4" s="7" t="s">
        <v>11</v>
      </c>
      <c r="G4" s="7"/>
    </row>
    <row r="5" spans="1:7" x14ac:dyDescent="0.3">
      <c r="A5" s="2">
        <f t="shared" ref="A5:A14" si="0">+A4+1</f>
        <v>3</v>
      </c>
      <c r="B5" s="211"/>
      <c r="C5" s="212"/>
      <c r="D5" s="23" t="s">
        <v>12</v>
      </c>
      <c r="E5" s="6">
        <v>711</v>
      </c>
      <c r="F5" s="7" t="s">
        <v>13</v>
      </c>
      <c r="G5" s="7"/>
    </row>
    <row r="6" spans="1:7" x14ac:dyDescent="0.3">
      <c r="A6" s="2">
        <f t="shared" si="0"/>
        <v>4</v>
      </c>
      <c r="B6" s="211"/>
      <c r="C6" s="210">
        <v>1.1000000000000001</v>
      </c>
      <c r="D6" s="24" t="s">
        <v>14</v>
      </c>
      <c r="E6" s="8">
        <v>339</v>
      </c>
      <c r="F6" s="7" t="s">
        <v>15</v>
      </c>
      <c r="G6" s="7"/>
    </row>
    <row r="7" spans="1:7" x14ac:dyDescent="0.3">
      <c r="A7" s="2">
        <f t="shared" si="0"/>
        <v>5</v>
      </c>
      <c r="B7" s="211"/>
      <c r="C7" s="211"/>
      <c r="D7" s="24" t="s">
        <v>16</v>
      </c>
      <c r="E7" s="8">
        <v>486</v>
      </c>
      <c r="F7" s="7" t="s">
        <v>17</v>
      </c>
      <c r="G7" s="7"/>
    </row>
    <row r="8" spans="1:7" x14ac:dyDescent="0.3">
      <c r="A8" s="2">
        <f t="shared" si="0"/>
        <v>6</v>
      </c>
      <c r="B8" s="211"/>
      <c r="C8" s="212"/>
      <c r="D8" s="24" t="s">
        <v>18</v>
      </c>
      <c r="E8" s="8">
        <v>425</v>
      </c>
      <c r="F8" s="7" t="s">
        <v>19</v>
      </c>
      <c r="G8" s="7"/>
    </row>
    <row r="9" spans="1:7" x14ac:dyDescent="0.3">
      <c r="A9" s="2">
        <f t="shared" si="0"/>
        <v>7</v>
      </c>
      <c r="B9" s="211"/>
      <c r="C9" s="2">
        <v>1.4</v>
      </c>
      <c r="D9" s="23" t="s">
        <v>20</v>
      </c>
      <c r="E9" s="2">
        <v>440</v>
      </c>
      <c r="F9" s="7" t="s">
        <v>21</v>
      </c>
      <c r="G9" s="7"/>
    </row>
    <row r="10" spans="1:7" x14ac:dyDescent="0.3">
      <c r="A10" s="2">
        <f t="shared" si="0"/>
        <v>8</v>
      </c>
      <c r="B10" s="211"/>
      <c r="C10" s="2">
        <v>6.1</v>
      </c>
      <c r="D10" s="23" t="s">
        <v>22</v>
      </c>
      <c r="E10" s="2">
        <v>446</v>
      </c>
      <c r="F10" s="7" t="s">
        <v>21</v>
      </c>
      <c r="G10" s="7"/>
    </row>
    <row r="11" spans="1:7" x14ac:dyDescent="0.3">
      <c r="A11" s="2">
        <f t="shared" si="0"/>
        <v>9</v>
      </c>
      <c r="B11" s="211"/>
      <c r="C11" s="210">
        <v>2.2999999999999998</v>
      </c>
      <c r="D11" s="23" t="s">
        <v>23</v>
      </c>
      <c r="E11" s="6">
        <v>483</v>
      </c>
      <c r="F11" s="9" t="s">
        <v>24</v>
      </c>
      <c r="G11" s="7"/>
    </row>
    <row r="12" spans="1:7" x14ac:dyDescent="0.3">
      <c r="A12" s="2">
        <f t="shared" si="0"/>
        <v>10</v>
      </c>
      <c r="B12" s="211"/>
      <c r="C12" s="212"/>
      <c r="D12" s="23" t="s">
        <v>25</v>
      </c>
      <c r="E12" s="6">
        <v>553</v>
      </c>
      <c r="F12" s="9" t="s">
        <v>24</v>
      </c>
      <c r="G12" s="7"/>
    </row>
    <row r="13" spans="1:7" x14ac:dyDescent="0.3">
      <c r="A13" s="2">
        <f t="shared" si="0"/>
        <v>11</v>
      </c>
      <c r="B13" s="211"/>
      <c r="C13" s="213">
        <v>2.1</v>
      </c>
      <c r="D13" s="25" t="s">
        <v>26</v>
      </c>
      <c r="E13" s="6">
        <v>418</v>
      </c>
      <c r="F13" s="10" t="s">
        <v>27</v>
      </c>
      <c r="G13" s="7"/>
    </row>
    <row r="14" spans="1:7" x14ac:dyDescent="0.3">
      <c r="A14" s="2">
        <f t="shared" si="0"/>
        <v>12</v>
      </c>
      <c r="B14" s="212"/>
      <c r="C14" s="214"/>
      <c r="D14" s="25" t="s">
        <v>28</v>
      </c>
      <c r="E14" s="6">
        <v>440</v>
      </c>
      <c r="F14" s="10" t="s">
        <v>27</v>
      </c>
      <c r="G14" s="7"/>
    </row>
    <row r="15" spans="1:7" x14ac:dyDescent="0.3">
      <c r="A15" s="11"/>
      <c r="B15" s="16"/>
      <c r="C15" s="16"/>
      <c r="D15" s="3" t="s">
        <v>29</v>
      </c>
      <c r="E15" s="12">
        <f>SUM(E3:E14)</f>
        <v>5723</v>
      </c>
      <c r="F15" s="13"/>
      <c r="G15" s="7"/>
    </row>
    <row r="16" spans="1:7" x14ac:dyDescent="0.3">
      <c r="A16" s="2">
        <v>1</v>
      </c>
      <c r="B16" s="210" t="s">
        <v>30</v>
      </c>
      <c r="C16" s="213">
        <v>3.5</v>
      </c>
      <c r="D16" s="23" t="s">
        <v>31</v>
      </c>
      <c r="E16" s="6">
        <v>383</v>
      </c>
      <c r="F16" s="7" t="s">
        <v>32</v>
      </c>
      <c r="G16" s="7"/>
    </row>
    <row r="17" spans="1:9" x14ac:dyDescent="0.3">
      <c r="A17" s="2">
        <f>+A16+1</f>
        <v>2</v>
      </c>
      <c r="B17" s="211"/>
      <c r="C17" s="214"/>
      <c r="D17" s="23" t="s">
        <v>33</v>
      </c>
      <c r="E17" s="6">
        <v>850</v>
      </c>
      <c r="F17" s="7" t="s">
        <v>34</v>
      </c>
      <c r="G17" s="7"/>
    </row>
    <row r="18" spans="1:9" ht="14.4" customHeight="1" x14ac:dyDescent="0.3">
      <c r="A18" s="2">
        <f t="shared" ref="A18:A27" si="1">+A17+1</f>
        <v>3</v>
      </c>
      <c r="B18" s="211"/>
      <c r="C18" s="210">
        <v>3.4</v>
      </c>
      <c r="D18" s="23" t="s">
        <v>35</v>
      </c>
      <c r="E18" s="6">
        <v>496</v>
      </c>
      <c r="F18" s="7" t="s">
        <v>36</v>
      </c>
      <c r="G18" s="7"/>
    </row>
    <row r="19" spans="1:9" x14ac:dyDescent="0.3">
      <c r="A19" s="2">
        <f t="shared" si="1"/>
        <v>4</v>
      </c>
      <c r="B19" s="211"/>
      <c r="C19" s="212"/>
      <c r="D19" s="23" t="s">
        <v>37</v>
      </c>
      <c r="E19" s="6">
        <v>384</v>
      </c>
      <c r="F19" s="7" t="s">
        <v>36</v>
      </c>
      <c r="G19" s="7"/>
    </row>
    <row r="20" spans="1:9" x14ac:dyDescent="0.3">
      <c r="A20" s="2">
        <f t="shared" si="1"/>
        <v>5</v>
      </c>
      <c r="B20" s="211"/>
      <c r="C20" s="210">
        <v>3.3</v>
      </c>
      <c r="D20" s="25" t="s">
        <v>38</v>
      </c>
      <c r="E20" s="6">
        <v>433</v>
      </c>
      <c r="F20" s="7" t="s">
        <v>15</v>
      </c>
      <c r="G20" s="7"/>
    </row>
    <row r="21" spans="1:9" x14ac:dyDescent="0.3">
      <c r="A21" s="2">
        <f t="shared" si="1"/>
        <v>6</v>
      </c>
      <c r="B21" s="211"/>
      <c r="C21" s="211"/>
      <c r="D21" s="25" t="s">
        <v>39</v>
      </c>
      <c r="E21" s="6">
        <v>520</v>
      </c>
      <c r="F21" s="7" t="s">
        <v>15</v>
      </c>
      <c r="G21" s="7"/>
    </row>
    <row r="22" spans="1:9" x14ac:dyDescent="0.3">
      <c r="A22" s="2">
        <f t="shared" si="1"/>
        <v>7</v>
      </c>
      <c r="B22" s="211"/>
      <c r="C22" s="211"/>
      <c r="D22" s="25" t="s">
        <v>40</v>
      </c>
      <c r="E22" s="6">
        <v>458</v>
      </c>
      <c r="F22" s="7" t="s">
        <v>15</v>
      </c>
      <c r="G22" s="7"/>
      <c r="I22" s="14"/>
    </row>
    <row r="23" spans="1:9" x14ac:dyDescent="0.3">
      <c r="A23" s="2">
        <f t="shared" si="1"/>
        <v>8</v>
      </c>
      <c r="B23" s="211"/>
      <c r="C23" s="211"/>
      <c r="D23" s="25" t="s">
        <v>41</v>
      </c>
      <c r="E23" s="6">
        <v>478</v>
      </c>
      <c r="F23" s="7" t="s">
        <v>42</v>
      </c>
      <c r="G23" s="7"/>
      <c r="I23" s="14"/>
    </row>
    <row r="24" spans="1:9" x14ac:dyDescent="0.3">
      <c r="A24" s="2">
        <f t="shared" si="1"/>
        <v>9</v>
      </c>
      <c r="B24" s="211"/>
      <c r="C24" s="212"/>
      <c r="D24" s="25" t="s">
        <v>43</v>
      </c>
      <c r="E24" s="6">
        <v>443</v>
      </c>
      <c r="F24" s="7" t="s">
        <v>42</v>
      </c>
      <c r="G24" s="7"/>
      <c r="I24" s="14"/>
    </row>
    <row r="25" spans="1:9" x14ac:dyDescent="0.3">
      <c r="A25" s="2">
        <f t="shared" si="1"/>
        <v>10</v>
      </c>
      <c r="B25" s="211"/>
      <c r="C25" s="210">
        <v>3.2</v>
      </c>
      <c r="D25" s="23" t="s">
        <v>44</v>
      </c>
      <c r="E25" s="8">
        <v>495</v>
      </c>
      <c r="F25" s="9" t="s">
        <v>45</v>
      </c>
      <c r="G25" s="7"/>
    </row>
    <row r="26" spans="1:9" x14ac:dyDescent="0.3">
      <c r="A26" s="2">
        <f t="shared" si="1"/>
        <v>11</v>
      </c>
      <c r="B26" s="211"/>
      <c r="C26" s="211"/>
      <c r="D26" s="23" t="s">
        <v>46</v>
      </c>
      <c r="E26" s="8">
        <v>337</v>
      </c>
      <c r="F26" s="9" t="s">
        <v>45</v>
      </c>
      <c r="G26" s="7"/>
    </row>
    <row r="27" spans="1:9" x14ac:dyDescent="0.3">
      <c r="A27" s="2">
        <f t="shared" si="1"/>
        <v>12</v>
      </c>
      <c r="B27" s="212"/>
      <c r="C27" s="212"/>
      <c r="D27" s="23" t="s">
        <v>47</v>
      </c>
      <c r="E27" s="8">
        <v>496</v>
      </c>
      <c r="F27" s="9" t="s">
        <v>45</v>
      </c>
      <c r="G27" s="7"/>
    </row>
    <row r="28" spans="1:9" x14ac:dyDescent="0.3">
      <c r="A28" s="11"/>
      <c r="B28" s="16"/>
      <c r="C28" s="16"/>
      <c r="D28" s="3" t="s">
        <v>29</v>
      </c>
      <c r="E28" s="12">
        <f>SUM(E16:E27)</f>
        <v>5773</v>
      </c>
      <c r="F28" s="13"/>
      <c r="G28" s="7"/>
    </row>
    <row r="29" spans="1:9" ht="14.4" customHeight="1" x14ac:dyDescent="0.3">
      <c r="A29" s="2">
        <v>1</v>
      </c>
      <c r="B29" s="210" t="s">
        <v>48</v>
      </c>
      <c r="C29" s="210">
        <v>9.1</v>
      </c>
      <c r="D29" s="23" t="s">
        <v>49</v>
      </c>
      <c r="E29" s="6">
        <v>775</v>
      </c>
      <c r="F29" s="7" t="s">
        <v>50</v>
      </c>
      <c r="G29" s="7"/>
    </row>
    <row r="30" spans="1:9" x14ac:dyDescent="0.3">
      <c r="A30" s="2">
        <f>+A29+1</f>
        <v>2</v>
      </c>
      <c r="B30" s="211"/>
      <c r="C30" s="211"/>
      <c r="D30" s="23" t="s">
        <v>51</v>
      </c>
      <c r="E30" s="6">
        <v>1018</v>
      </c>
      <c r="F30" s="7" t="s">
        <v>52</v>
      </c>
      <c r="G30" s="7"/>
    </row>
    <row r="31" spans="1:9" x14ac:dyDescent="0.3">
      <c r="A31" s="2">
        <f t="shared" ref="A31:A35" si="2">+A30+1</f>
        <v>3</v>
      </c>
      <c r="B31" s="211"/>
      <c r="C31" s="212"/>
      <c r="D31" s="23" t="s">
        <v>53</v>
      </c>
      <c r="E31" s="6">
        <v>544</v>
      </c>
      <c r="F31" s="7" t="s">
        <v>54</v>
      </c>
      <c r="G31" s="7"/>
    </row>
    <row r="32" spans="1:9" x14ac:dyDescent="0.3">
      <c r="A32" s="2">
        <f t="shared" si="2"/>
        <v>4</v>
      </c>
      <c r="B32" s="211"/>
      <c r="C32" s="2">
        <v>10.1</v>
      </c>
      <c r="D32" s="25" t="s">
        <v>55</v>
      </c>
      <c r="E32" s="8">
        <v>478</v>
      </c>
      <c r="F32" s="7" t="s">
        <v>56</v>
      </c>
      <c r="G32" s="7"/>
    </row>
    <row r="33" spans="1:10" x14ac:dyDescent="0.3">
      <c r="A33" s="2">
        <f t="shared" si="2"/>
        <v>5</v>
      </c>
      <c r="B33" s="211"/>
      <c r="C33" s="210">
        <v>9.1999999999999993</v>
      </c>
      <c r="D33" s="23" t="s">
        <v>57</v>
      </c>
      <c r="E33" s="8">
        <v>703</v>
      </c>
      <c r="F33" s="7" t="s">
        <v>58</v>
      </c>
      <c r="G33" s="7"/>
    </row>
    <row r="34" spans="1:10" x14ac:dyDescent="0.3">
      <c r="A34" s="2">
        <f t="shared" si="2"/>
        <v>6</v>
      </c>
      <c r="B34" s="211"/>
      <c r="C34" s="211"/>
      <c r="D34" s="23" t="s">
        <v>59</v>
      </c>
      <c r="E34" s="8">
        <v>362</v>
      </c>
      <c r="F34" s="13" t="s">
        <v>60</v>
      </c>
      <c r="G34" s="7"/>
    </row>
    <row r="35" spans="1:10" x14ac:dyDescent="0.3">
      <c r="A35" s="2">
        <f t="shared" si="2"/>
        <v>7</v>
      </c>
      <c r="B35" s="212"/>
      <c r="C35" s="212"/>
      <c r="D35" s="23" t="s">
        <v>61</v>
      </c>
      <c r="E35" s="8">
        <v>427</v>
      </c>
      <c r="F35" s="13" t="s">
        <v>60</v>
      </c>
      <c r="G35" s="7"/>
    </row>
    <row r="36" spans="1:10" x14ac:dyDescent="0.3">
      <c r="A36" s="11"/>
      <c r="B36" s="16"/>
      <c r="C36" s="16"/>
      <c r="D36" s="3" t="s">
        <v>29</v>
      </c>
      <c r="E36" s="12">
        <f>SUM(E29:E35)</f>
        <v>4307</v>
      </c>
      <c r="F36" s="13"/>
      <c r="G36" s="7"/>
    </row>
    <row r="37" spans="1:10" x14ac:dyDescent="0.3">
      <c r="A37" s="2">
        <v>1</v>
      </c>
      <c r="B37" s="210" t="s">
        <v>62</v>
      </c>
      <c r="C37" s="2" t="s">
        <v>63</v>
      </c>
      <c r="D37" s="26" t="s">
        <v>64</v>
      </c>
      <c r="E37" s="15">
        <v>136</v>
      </c>
      <c r="F37" s="7" t="s">
        <v>65</v>
      </c>
      <c r="G37" s="7"/>
    </row>
    <row r="38" spans="1:10" x14ac:dyDescent="0.3">
      <c r="A38" s="2">
        <f>+A37+1</f>
        <v>2</v>
      </c>
      <c r="B38" s="211"/>
      <c r="C38" s="210">
        <v>1.5</v>
      </c>
      <c r="D38" s="23" t="s">
        <v>66</v>
      </c>
      <c r="E38" s="6">
        <v>263</v>
      </c>
      <c r="F38" s="7" t="s">
        <v>9</v>
      </c>
      <c r="G38" s="7"/>
    </row>
    <row r="39" spans="1:10" x14ac:dyDescent="0.3">
      <c r="A39" s="2">
        <f t="shared" ref="A39:A42" si="3">+A38+1</f>
        <v>3</v>
      </c>
      <c r="B39" s="211"/>
      <c r="C39" s="212"/>
      <c r="D39" s="25" t="s">
        <v>67</v>
      </c>
      <c r="E39" s="6">
        <v>351</v>
      </c>
      <c r="F39" s="7" t="s">
        <v>68</v>
      </c>
      <c r="G39" s="7"/>
    </row>
    <row r="40" spans="1:10" x14ac:dyDescent="0.3">
      <c r="A40" s="2">
        <f>A39+1</f>
        <v>4</v>
      </c>
      <c r="B40" s="211"/>
      <c r="C40" s="210">
        <v>7.1</v>
      </c>
      <c r="D40" s="23" t="s">
        <v>69</v>
      </c>
      <c r="E40" s="6">
        <v>781</v>
      </c>
      <c r="F40" s="7" t="s">
        <v>70</v>
      </c>
      <c r="G40" s="7"/>
    </row>
    <row r="41" spans="1:10" x14ac:dyDescent="0.3">
      <c r="A41" s="2">
        <f t="shared" si="3"/>
        <v>5</v>
      </c>
      <c r="B41" s="211"/>
      <c r="C41" s="212"/>
      <c r="D41" s="23" t="s">
        <v>71</v>
      </c>
      <c r="E41" s="6">
        <v>1535</v>
      </c>
      <c r="F41" s="7" t="s">
        <v>72</v>
      </c>
      <c r="G41" s="7"/>
    </row>
    <row r="42" spans="1:10" x14ac:dyDescent="0.3">
      <c r="A42" s="2">
        <f t="shared" si="3"/>
        <v>6</v>
      </c>
      <c r="B42" s="212"/>
      <c r="C42" s="2">
        <v>5.0999999999999996</v>
      </c>
      <c r="D42" s="25" t="s">
        <v>73</v>
      </c>
      <c r="E42" s="6">
        <v>562</v>
      </c>
      <c r="F42" s="7" t="s">
        <v>21</v>
      </c>
      <c r="G42" s="7"/>
    </row>
    <row r="43" spans="1:10" x14ac:dyDescent="0.3">
      <c r="A43" s="11"/>
      <c r="B43" s="16"/>
      <c r="C43" s="16"/>
      <c r="D43" s="3" t="s">
        <v>29</v>
      </c>
      <c r="E43" s="12">
        <f>SUM(E37:E42)</f>
        <v>3628</v>
      </c>
      <c r="F43" s="13"/>
      <c r="G43" s="7"/>
    </row>
    <row r="44" spans="1:10" x14ac:dyDescent="0.3">
      <c r="A44" s="11"/>
      <c r="B44" s="16"/>
      <c r="C44" s="16"/>
      <c r="D44" s="3" t="s">
        <v>74</v>
      </c>
      <c r="E44" s="30">
        <f>+E43+E36+E28+E15</f>
        <v>19431</v>
      </c>
      <c r="F44" s="21"/>
      <c r="G44" s="17"/>
      <c r="J44" s="22"/>
    </row>
    <row r="45" spans="1:10" x14ac:dyDescent="0.3">
      <c r="D45" s="23" t="s">
        <v>7</v>
      </c>
      <c r="E45" s="28">
        <f>E15</f>
        <v>5723</v>
      </c>
      <c r="F45" s="19"/>
    </row>
    <row r="46" spans="1:10" x14ac:dyDescent="0.3">
      <c r="D46" s="23" t="s">
        <v>30</v>
      </c>
      <c r="E46" s="28">
        <f>E28</f>
        <v>5773</v>
      </c>
      <c r="F46" s="19"/>
    </row>
    <row r="47" spans="1:10" x14ac:dyDescent="0.3">
      <c r="D47" s="23" t="s">
        <v>48</v>
      </c>
      <c r="E47" s="28">
        <f t="shared" ref="E47" si="4">E36</f>
        <v>4307</v>
      </c>
      <c r="F47" s="19"/>
    </row>
    <row r="48" spans="1:10" x14ac:dyDescent="0.3">
      <c r="D48" s="23" t="s">
        <v>62</v>
      </c>
      <c r="E48" s="28">
        <f>E43</f>
        <v>3628</v>
      </c>
      <c r="F48" s="19"/>
    </row>
    <row r="49" spans="4:5" x14ac:dyDescent="0.3">
      <c r="D49" s="29" t="s">
        <v>74</v>
      </c>
      <c r="E49" s="31">
        <f>SUM(E45:E48)</f>
        <v>19431</v>
      </c>
    </row>
  </sheetData>
  <mergeCells count="16">
    <mergeCell ref="B16:B27"/>
    <mergeCell ref="B29:B35"/>
    <mergeCell ref="B37:B42"/>
    <mergeCell ref="C3:C5"/>
    <mergeCell ref="C6:C8"/>
    <mergeCell ref="C11:C12"/>
    <mergeCell ref="C13:C14"/>
    <mergeCell ref="C16:C17"/>
    <mergeCell ref="B3:B14"/>
    <mergeCell ref="C40:C41"/>
    <mergeCell ref="C18:C19"/>
    <mergeCell ref="C20:C24"/>
    <mergeCell ref="C25:C27"/>
    <mergeCell ref="C29:C31"/>
    <mergeCell ref="C33:C35"/>
    <mergeCell ref="C38:C3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workbookViewId="0">
      <selection sqref="A1:XFD1048576"/>
    </sheetView>
  </sheetViews>
  <sheetFormatPr defaultRowHeight="14.4" x14ac:dyDescent="0.3"/>
  <cols>
    <col min="1" max="1" width="5.5546875" style="5" bestFit="1" customWidth="1"/>
    <col min="2" max="2" width="8.88671875" style="5"/>
    <col min="3" max="3" width="8.88671875" style="18"/>
    <col min="4" max="4" width="17" style="27" customWidth="1"/>
    <col min="5" max="5" width="11" style="5" bestFit="1" customWidth="1"/>
    <col min="6" max="6" width="14.33203125" style="5" bestFit="1" customWidth="1"/>
    <col min="7" max="7" width="8.21875" style="5" bestFit="1" customWidth="1"/>
    <col min="8" max="16384" width="8.88671875" style="5"/>
  </cols>
  <sheetData>
    <row r="2" spans="1:7" ht="28.8" x14ac:dyDescent="0.3">
      <c r="A2" s="1" t="s">
        <v>0</v>
      </c>
      <c r="B2" s="4" t="s">
        <v>1</v>
      </c>
      <c r="C2" s="1" t="s">
        <v>2</v>
      </c>
      <c r="D2" s="4" t="s">
        <v>3</v>
      </c>
      <c r="E2" s="1" t="s">
        <v>4</v>
      </c>
      <c r="F2" s="4" t="s">
        <v>5</v>
      </c>
      <c r="G2" s="1" t="s">
        <v>6</v>
      </c>
    </row>
    <row r="3" spans="1:7" x14ac:dyDescent="0.3">
      <c r="A3" s="2">
        <v>1</v>
      </c>
      <c r="B3" s="210" t="s">
        <v>7</v>
      </c>
      <c r="C3" s="210">
        <v>2.4</v>
      </c>
      <c r="D3" s="23" t="s">
        <v>8</v>
      </c>
      <c r="E3" s="6">
        <v>507</v>
      </c>
      <c r="F3" s="7" t="s">
        <v>9</v>
      </c>
      <c r="G3" s="7"/>
    </row>
    <row r="4" spans="1:7" x14ac:dyDescent="0.3">
      <c r="A4" s="2">
        <f>+A3+1</f>
        <v>2</v>
      </c>
      <c r="B4" s="211"/>
      <c r="C4" s="211"/>
      <c r="D4" s="23" t="s">
        <v>10</v>
      </c>
      <c r="E4" s="6">
        <v>475</v>
      </c>
      <c r="F4" s="7" t="s">
        <v>11</v>
      </c>
      <c r="G4" s="7"/>
    </row>
    <row r="5" spans="1:7" x14ac:dyDescent="0.3">
      <c r="A5" s="2">
        <f t="shared" ref="A5:A14" si="0">+A4+1</f>
        <v>3</v>
      </c>
      <c r="B5" s="211"/>
      <c r="C5" s="212"/>
      <c r="D5" s="23" t="s">
        <v>12</v>
      </c>
      <c r="E5" s="6">
        <v>711</v>
      </c>
      <c r="F5" s="7" t="s">
        <v>13</v>
      </c>
      <c r="G5" s="7"/>
    </row>
    <row r="6" spans="1:7" x14ac:dyDescent="0.3">
      <c r="A6" s="2">
        <f t="shared" si="0"/>
        <v>4</v>
      </c>
      <c r="B6" s="211"/>
      <c r="C6" s="210">
        <v>1.1000000000000001</v>
      </c>
      <c r="D6" s="24" t="s">
        <v>14</v>
      </c>
      <c r="E6" s="8">
        <v>339</v>
      </c>
      <c r="F6" s="7" t="s">
        <v>15</v>
      </c>
      <c r="G6" s="7"/>
    </row>
    <row r="7" spans="1:7" x14ac:dyDescent="0.3">
      <c r="A7" s="2">
        <f t="shared" si="0"/>
        <v>5</v>
      </c>
      <c r="B7" s="211"/>
      <c r="C7" s="211"/>
      <c r="D7" s="24" t="s">
        <v>16</v>
      </c>
      <c r="E7" s="8">
        <v>486</v>
      </c>
      <c r="F7" s="7" t="s">
        <v>17</v>
      </c>
      <c r="G7" s="7"/>
    </row>
    <row r="8" spans="1:7" x14ac:dyDescent="0.3">
      <c r="A8" s="2">
        <f t="shared" si="0"/>
        <v>6</v>
      </c>
      <c r="B8" s="211"/>
      <c r="C8" s="212"/>
      <c r="D8" s="24" t="s">
        <v>18</v>
      </c>
      <c r="E8" s="8">
        <v>425</v>
      </c>
      <c r="F8" s="7" t="s">
        <v>19</v>
      </c>
      <c r="G8" s="7"/>
    </row>
    <row r="9" spans="1:7" x14ac:dyDescent="0.3">
      <c r="A9" s="2">
        <f t="shared" si="0"/>
        <v>7</v>
      </c>
      <c r="B9" s="211"/>
      <c r="C9" s="2">
        <v>1.4</v>
      </c>
      <c r="D9" s="23" t="s">
        <v>20</v>
      </c>
      <c r="E9" s="2">
        <v>440</v>
      </c>
      <c r="F9" s="7" t="s">
        <v>21</v>
      </c>
      <c r="G9" s="7"/>
    </row>
    <row r="10" spans="1:7" x14ac:dyDescent="0.3">
      <c r="A10" s="2">
        <f t="shared" si="0"/>
        <v>8</v>
      </c>
      <c r="B10" s="211"/>
      <c r="C10" s="2">
        <v>6.1</v>
      </c>
      <c r="D10" s="23" t="s">
        <v>22</v>
      </c>
      <c r="E10" s="2">
        <v>446</v>
      </c>
      <c r="F10" s="7" t="s">
        <v>21</v>
      </c>
      <c r="G10" s="7"/>
    </row>
    <row r="11" spans="1:7" x14ac:dyDescent="0.3">
      <c r="A11" s="2">
        <f t="shared" si="0"/>
        <v>9</v>
      </c>
      <c r="B11" s="211"/>
      <c r="C11" s="210">
        <v>2.2999999999999998</v>
      </c>
      <c r="D11" s="23" t="s">
        <v>23</v>
      </c>
      <c r="E11" s="6">
        <v>483</v>
      </c>
      <c r="F11" s="9" t="s">
        <v>24</v>
      </c>
      <c r="G11" s="7"/>
    </row>
    <row r="12" spans="1:7" x14ac:dyDescent="0.3">
      <c r="A12" s="2">
        <f t="shared" si="0"/>
        <v>10</v>
      </c>
      <c r="B12" s="211"/>
      <c r="C12" s="212"/>
      <c r="D12" s="23" t="s">
        <v>25</v>
      </c>
      <c r="E12" s="6">
        <v>553</v>
      </c>
      <c r="F12" s="9" t="s">
        <v>24</v>
      </c>
      <c r="G12" s="7"/>
    </row>
    <row r="13" spans="1:7" x14ac:dyDescent="0.3">
      <c r="A13" s="2">
        <f t="shared" si="0"/>
        <v>11</v>
      </c>
      <c r="B13" s="211"/>
      <c r="C13" s="213">
        <v>2.1</v>
      </c>
      <c r="D13" s="25" t="s">
        <v>26</v>
      </c>
      <c r="E13" s="6">
        <v>418</v>
      </c>
      <c r="F13" s="10" t="s">
        <v>27</v>
      </c>
      <c r="G13" s="7"/>
    </row>
    <row r="14" spans="1:7" x14ac:dyDescent="0.3">
      <c r="A14" s="2">
        <f t="shared" si="0"/>
        <v>12</v>
      </c>
      <c r="B14" s="212"/>
      <c r="C14" s="214"/>
      <c r="D14" s="25" t="s">
        <v>28</v>
      </c>
      <c r="E14" s="6">
        <v>440</v>
      </c>
      <c r="F14" s="10" t="s">
        <v>27</v>
      </c>
      <c r="G14" s="7"/>
    </row>
    <row r="15" spans="1:7" x14ac:dyDescent="0.3">
      <c r="A15" s="11"/>
      <c r="B15" s="16"/>
      <c r="C15" s="16"/>
      <c r="D15" s="3" t="s">
        <v>29</v>
      </c>
      <c r="E15" s="12">
        <f>SUM(E3:E14)</f>
        <v>5723</v>
      </c>
      <c r="F15" s="13"/>
      <c r="G15" s="7"/>
    </row>
    <row r="16" spans="1:7" x14ac:dyDescent="0.3">
      <c r="A16" s="2">
        <v>1</v>
      </c>
      <c r="B16" s="210" t="s">
        <v>30</v>
      </c>
      <c r="C16" s="213">
        <v>3.5</v>
      </c>
      <c r="D16" s="23" t="s">
        <v>31</v>
      </c>
      <c r="E16" s="6">
        <v>383</v>
      </c>
      <c r="F16" s="7" t="s">
        <v>32</v>
      </c>
      <c r="G16" s="7"/>
    </row>
    <row r="17" spans="1:9" x14ac:dyDescent="0.3">
      <c r="A17" s="2">
        <f>+A16+1</f>
        <v>2</v>
      </c>
      <c r="B17" s="211"/>
      <c r="C17" s="214"/>
      <c r="D17" s="23" t="s">
        <v>33</v>
      </c>
      <c r="E17" s="6">
        <v>850</v>
      </c>
      <c r="F17" s="7" t="s">
        <v>34</v>
      </c>
      <c r="G17" s="7"/>
    </row>
    <row r="18" spans="1:9" x14ac:dyDescent="0.3">
      <c r="A18" s="2">
        <f t="shared" ref="A18:A27" si="1">+A17+1</f>
        <v>3</v>
      </c>
      <c r="B18" s="211"/>
      <c r="C18" s="210">
        <v>3.4</v>
      </c>
      <c r="D18" s="23" t="s">
        <v>35</v>
      </c>
      <c r="E18" s="6">
        <v>496</v>
      </c>
      <c r="F18" s="7" t="s">
        <v>36</v>
      </c>
      <c r="G18" s="7"/>
    </row>
    <row r="19" spans="1:9" x14ac:dyDescent="0.3">
      <c r="A19" s="2">
        <f t="shared" si="1"/>
        <v>4</v>
      </c>
      <c r="B19" s="211"/>
      <c r="C19" s="212"/>
      <c r="D19" s="23" t="s">
        <v>37</v>
      </c>
      <c r="E19" s="6">
        <v>384</v>
      </c>
      <c r="F19" s="7" t="s">
        <v>36</v>
      </c>
      <c r="G19" s="7"/>
    </row>
    <row r="20" spans="1:9" x14ac:dyDescent="0.3">
      <c r="A20" s="2">
        <f t="shared" si="1"/>
        <v>5</v>
      </c>
      <c r="B20" s="211"/>
      <c r="C20" s="210">
        <v>3.3</v>
      </c>
      <c r="D20" s="25" t="s">
        <v>38</v>
      </c>
      <c r="E20" s="6">
        <v>433</v>
      </c>
      <c r="F20" s="7" t="s">
        <v>15</v>
      </c>
      <c r="G20" s="7"/>
    </row>
    <row r="21" spans="1:9" x14ac:dyDescent="0.3">
      <c r="A21" s="2">
        <f t="shared" si="1"/>
        <v>6</v>
      </c>
      <c r="B21" s="211"/>
      <c r="C21" s="211"/>
      <c r="D21" s="25" t="s">
        <v>39</v>
      </c>
      <c r="E21" s="6">
        <v>520</v>
      </c>
      <c r="F21" s="7" t="s">
        <v>15</v>
      </c>
      <c r="G21" s="7"/>
    </row>
    <row r="22" spans="1:9" x14ac:dyDescent="0.3">
      <c r="A22" s="2">
        <f t="shared" si="1"/>
        <v>7</v>
      </c>
      <c r="B22" s="211"/>
      <c r="C22" s="211"/>
      <c r="D22" s="25" t="s">
        <v>40</v>
      </c>
      <c r="E22" s="6">
        <v>458</v>
      </c>
      <c r="F22" s="7" t="s">
        <v>15</v>
      </c>
      <c r="G22" s="7"/>
      <c r="I22" s="14"/>
    </row>
    <row r="23" spans="1:9" x14ac:dyDescent="0.3">
      <c r="A23" s="2">
        <f t="shared" si="1"/>
        <v>8</v>
      </c>
      <c r="B23" s="211"/>
      <c r="C23" s="211"/>
      <c r="D23" s="25" t="s">
        <v>41</v>
      </c>
      <c r="E23" s="6">
        <v>478</v>
      </c>
      <c r="F23" s="7" t="s">
        <v>42</v>
      </c>
      <c r="G23" s="7"/>
      <c r="I23" s="14"/>
    </row>
    <row r="24" spans="1:9" x14ac:dyDescent="0.3">
      <c r="A24" s="2">
        <f t="shared" si="1"/>
        <v>9</v>
      </c>
      <c r="B24" s="211"/>
      <c r="C24" s="212"/>
      <c r="D24" s="25" t="s">
        <v>43</v>
      </c>
      <c r="E24" s="6">
        <v>443</v>
      </c>
      <c r="F24" s="7" t="s">
        <v>42</v>
      </c>
      <c r="G24" s="7"/>
      <c r="I24" s="14"/>
    </row>
    <row r="25" spans="1:9" x14ac:dyDescent="0.3">
      <c r="A25" s="2">
        <f t="shared" si="1"/>
        <v>10</v>
      </c>
      <c r="B25" s="211"/>
      <c r="C25" s="210">
        <v>3.2</v>
      </c>
      <c r="D25" s="23" t="s">
        <v>44</v>
      </c>
      <c r="E25" s="8">
        <v>495</v>
      </c>
      <c r="F25" s="9" t="s">
        <v>45</v>
      </c>
      <c r="G25" s="7"/>
    </row>
    <row r="26" spans="1:9" x14ac:dyDescent="0.3">
      <c r="A26" s="2">
        <f t="shared" si="1"/>
        <v>11</v>
      </c>
      <c r="B26" s="211"/>
      <c r="C26" s="211"/>
      <c r="D26" s="23" t="s">
        <v>46</v>
      </c>
      <c r="E26" s="8">
        <v>337</v>
      </c>
      <c r="F26" s="9" t="s">
        <v>45</v>
      </c>
      <c r="G26" s="7"/>
    </row>
    <row r="27" spans="1:9" x14ac:dyDescent="0.3">
      <c r="A27" s="2">
        <f t="shared" si="1"/>
        <v>12</v>
      </c>
      <c r="B27" s="212"/>
      <c r="C27" s="212"/>
      <c r="D27" s="23" t="s">
        <v>47</v>
      </c>
      <c r="E27" s="8">
        <v>496</v>
      </c>
      <c r="F27" s="9" t="s">
        <v>45</v>
      </c>
      <c r="G27" s="7"/>
    </row>
    <row r="28" spans="1:9" x14ac:dyDescent="0.3">
      <c r="A28" s="11"/>
      <c r="B28" s="16"/>
      <c r="C28" s="16"/>
      <c r="D28" s="3" t="s">
        <v>29</v>
      </c>
      <c r="E28" s="12">
        <f>SUM(E16:E27)</f>
        <v>5773</v>
      </c>
      <c r="F28" s="13"/>
      <c r="G28" s="7"/>
    </row>
    <row r="29" spans="1:9" x14ac:dyDescent="0.3">
      <c r="A29" s="2">
        <v>1</v>
      </c>
      <c r="B29" s="210" t="s">
        <v>48</v>
      </c>
      <c r="C29" s="210">
        <v>9.1</v>
      </c>
      <c r="D29" s="23" t="s">
        <v>49</v>
      </c>
      <c r="E29" s="6">
        <v>775</v>
      </c>
      <c r="F29" s="7" t="s">
        <v>50</v>
      </c>
      <c r="G29" s="7"/>
    </row>
    <row r="30" spans="1:9" x14ac:dyDescent="0.3">
      <c r="A30" s="2">
        <f>+A29+1</f>
        <v>2</v>
      </c>
      <c r="B30" s="211"/>
      <c r="C30" s="211"/>
      <c r="D30" s="23" t="s">
        <v>51</v>
      </c>
      <c r="E30" s="6">
        <v>1018</v>
      </c>
      <c r="F30" s="7" t="s">
        <v>52</v>
      </c>
      <c r="G30" s="7"/>
    </row>
    <row r="31" spans="1:9" x14ac:dyDescent="0.3">
      <c r="A31" s="2">
        <f t="shared" ref="A31:A35" si="2">+A30+1</f>
        <v>3</v>
      </c>
      <c r="B31" s="211"/>
      <c r="C31" s="212"/>
      <c r="D31" s="23" t="s">
        <v>53</v>
      </c>
      <c r="E31" s="6">
        <v>544</v>
      </c>
      <c r="F31" s="7" t="s">
        <v>54</v>
      </c>
      <c r="G31" s="7"/>
    </row>
    <row r="32" spans="1:9" x14ac:dyDescent="0.3">
      <c r="A32" s="2">
        <f t="shared" si="2"/>
        <v>4</v>
      </c>
      <c r="B32" s="211"/>
      <c r="C32" s="2">
        <v>10.1</v>
      </c>
      <c r="D32" s="25" t="s">
        <v>55</v>
      </c>
      <c r="E32" s="8">
        <v>478</v>
      </c>
      <c r="F32" s="7" t="s">
        <v>56</v>
      </c>
      <c r="G32" s="7"/>
    </row>
    <row r="33" spans="1:10" x14ac:dyDescent="0.3">
      <c r="A33" s="2">
        <f t="shared" si="2"/>
        <v>5</v>
      </c>
      <c r="B33" s="211"/>
      <c r="C33" s="210">
        <v>9.1999999999999993</v>
      </c>
      <c r="D33" s="23" t="s">
        <v>57</v>
      </c>
      <c r="E33" s="8">
        <v>703</v>
      </c>
      <c r="F33" s="7" t="s">
        <v>58</v>
      </c>
      <c r="G33" s="7"/>
    </row>
    <row r="34" spans="1:10" x14ac:dyDescent="0.3">
      <c r="A34" s="2">
        <f t="shared" si="2"/>
        <v>6</v>
      </c>
      <c r="B34" s="211"/>
      <c r="C34" s="211"/>
      <c r="D34" s="23" t="s">
        <v>59</v>
      </c>
      <c r="E34" s="8">
        <v>362</v>
      </c>
      <c r="F34" s="13" t="s">
        <v>60</v>
      </c>
      <c r="G34" s="7"/>
    </row>
    <row r="35" spans="1:10" x14ac:dyDescent="0.3">
      <c r="A35" s="2">
        <f t="shared" si="2"/>
        <v>7</v>
      </c>
      <c r="B35" s="212"/>
      <c r="C35" s="212"/>
      <c r="D35" s="23" t="s">
        <v>61</v>
      </c>
      <c r="E35" s="8">
        <v>427</v>
      </c>
      <c r="F35" s="13" t="s">
        <v>60</v>
      </c>
      <c r="G35" s="7"/>
    </row>
    <row r="36" spans="1:10" x14ac:dyDescent="0.3">
      <c r="A36" s="11"/>
      <c r="B36" s="16"/>
      <c r="C36" s="16"/>
      <c r="D36" s="3" t="s">
        <v>29</v>
      </c>
      <c r="E36" s="12">
        <f>SUM(E29:E35)</f>
        <v>4307</v>
      </c>
      <c r="F36" s="13"/>
      <c r="G36" s="7"/>
    </row>
    <row r="37" spans="1:10" x14ac:dyDescent="0.3">
      <c r="A37" s="2">
        <v>1</v>
      </c>
      <c r="B37" s="210" t="s">
        <v>62</v>
      </c>
      <c r="C37" s="2" t="s">
        <v>63</v>
      </c>
      <c r="D37" s="26" t="s">
        <v>64</v>
      </c>
      <c r="E37" s="15">
        <v>136</v>
      </c>
      <c r="F37" s="7" t="s">
        <v>65</v>
      </c>
      <c r="G37" s="7"/>
    </row>
    <row r="38" spans="1:10" x14ac:dyDescent="0.3">
      <c r="A38" s="2">
        <f>+A37+1</f>
        <v>2</v>
      </c>
      <c r="B38" s="211"/>
      <c r="C38" s="210">
        <v>1.5</v>
      </c>
      <c r="D38" s="23" t="s">
        <v>66</v>
      </c>
      <c r="E38" s="6">
        <v>263</v>
      </c>
      <c r="F38" s="7" t="s">
        <v>9</v>
      </c>
      <c r="G38" s="7"/>
    </row>
    <row r="39" spans="1:10" x14ac:dyDescent="0.3">
      <c r="A39" s="2">
        <f t="shared" ref="A39:A42" si="3">+A38+1</f>
        <v>3</v>
      </c>
      <c r="B39" s="211"/>
      <c r="C39" s="212"/>
      <c r="D39" s="25" t="s">
        <v>67</v>
      </c>
      <c r="E39" s="6">
        <v>351</v>
      </c>
      <c r="F39" s="7" t="s">
        <v>68</v>
      </c>
      <c r="G39" s="7"/>
    </row>
    <row r="40" spans="1:10" x14ac:dyDescent="0.3">
      <c r="A40" s="2">
        <f>A39+1</f>
        <v>4</v>
      </c>
      <c r="B40" s="211"/>
      <c r="C40" s="210">
        <v>7.1</v>
      </c>
      <c r="D40" s="23" t="s">
        <v>69</v>
      </c>
      <c r="E40" s="6">
        <v>781</v>
      </c>
      <c r="F40" s="7" t="s">
        <v>70</v>
      </c>
      <c r="G40" s="7"/>
    </row>
    <row r="41" spans="1:10" x14ac:dyDescent="0.3">
      <c r="A41" s="2">
        <f t="shared" si="3"/>
        <v>5</v>
      </c>
      <c r="B41" s="211"/>
      <c r="C41" s="212"/>
      <c r="D41" s="23" t="s">
        <v>71</v>
      </c>
      <c r="E41" s="6">
        <v>1535</v>
      </c>
      <c r="F41" s="7" t="s">
        <v>72</v>
      </c>
      <c r="G41" s="7"/>
    </row>
    <row r="42" spans="1:10" x14ac:dyDescent="0.3">
      <c r="A42" s="2">
        <f t="shared" si="3"/>
        <v>6</v>
      </c>
      <c r="B42" s="212"/>
      <c r="C42" s="2">
        <v>5.0999999999999996</v>
      </c>
      <c r="D42" s="25" t="s">
        <v>73</v>
      </c>
      <c r="E42" s="6">
        <v>562</v>
      </c>
      <c r="F42" s="7" t="s">
        <v>21</v>
      </c>
      <c r="G42" s="7"/>
    </row>
    <row r="43" spans="1:10" x14ac:dyDescent="0.3">
      <c r="A43" s="11"/>
      <c r="B43" s="16"/>
      <c r="C43" s="16"/>
      <c r="D43" s="3" t="s">
        <v>29</v>
      </c>
      <c r="E43" s="12">
        <f>SUM(E37:E42)</f>
        <v>3628</v>
      </c>
      <c r="F43" s="13"/>
      <c r="G43" s="7"/>
    </row>
    <row r="44" spans="1:10" x14ac:dyDescent="0.3">
      <c r="A44" s="11"/>
      <c r="B44" s="16"/>
      <c r="C44" s="16"/>
      <c r="D44" s="3" t="s">
        <v>74</v>
      </c>
      <c r="E44" s="30">
        <f>+E43+E36+E28+E15</f>
        <v>19431</v>
      </c>
      <c r="F44" s="21"/>
      <c r="G44" s="17"/>
      <c r="J44" s="22"/>
    </row>
    <row r="45" spans="1:10" x14ac:dyDescent="0.3">
      <c r="D45" s="23" t="s">
        <v>7</v>
      </c>
      <c r="E45" s="28">
        <f>E15</f>
        <v>5723</v>
      </c>
      <c r="F45" s="19"/>
    </row>
    <row r="46" spans="1:10" x14ac:dyDescent="0.3">
      <c r="D46" s="23" t="s">
        <v>30</v>
      </c>
      <c r="E46" s="28">
        <f>E28</f>
        <v>5773</v>
      </c>
      <c r="F46" s="19"/>
    </row>
    <row r="47" spans="1:10" x14ac:dyDescent="0.3">
      <c r="D47" s="23" t="s">
        <v>48</v>
      </c>
      <c r="E47" s="28">
        <f t="shared" ref="E47" si="4">E36</f>
        <v>4307</v>
      </c>
      <c r="F47" s="19"/>
    </row>
    <row r="48" spans="1:10" x14ac:dyDescent="0.3">
      <c r="D48" s="23" t="s">
        <v>62</v>
      </c>
      <c r="E48" s="28">
        <f>E43</f>
        <v>3628</v>
      </c>
      <c r="F48" s="19"/>
    </row>
    <row r="49" spans="4:5" x14ac:dyDescent="0.3">
      <c r="D49" s="29" t="s">
        <v>74</v>
      </c>
      <c r="E49" s="31">
        <f>SUM(E45:E48)</f>
        <v>19431</v>
      </c>
    </row>
  </sheetData>
  <mergeCells count="16">
    <mergeCell ref="B16:B27"/>
    <mergeCell ref="C16:C17"/>
    <mergeCell ref="C18:C19"/>
    <mergeCell ref="C20:C24"/>
    <mergeCell ref="C25:C27"/>
    <mergeCell ref="B3:B14"/>
    <mergeCell ref="C3:C5"/>
    <mergeCell ref="C6:C8"/>
    <mergeCell ref="C11:C12"/>
    <mergeCell ref="C13:C14"/>
    <mergeCell ref="B29:B35"/>
    <mergeCell ref="C29:C31"/>
    <mergeCell ref="C33:C35"/>
    <mergeCell ref="B37:B42"/>
    <mergeCell ref="C38:C39"/>
    <mergeCell ref="C40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2"/>
  <sheetViews>
    <sheetView workbookViewId="0">
      <selection activeCell="D87" sqref="D87"/>
    </sheetView>
  </sheetViews>
  <sheetFormatPr defaultRowHeight="14.4" x14ac:dyDescent="0.3"/>
  <cols>
    <col min="1" max="1" width="5.5546875" style="5" bestFit="1" customWidth="1"/>
    <col min="2" max="2" width="8.88671875" style="5"/>
    <col min="3" max="3" width="8.88671875" style="18"/>
    <col min="4" max="4" width="17" style="27" customWidth="1"/>
    <col min="5" max="5" width="11" style="18" bestFit="1" customWidth="1"/>
    <col min="6" max="6" width="14.33203125" style="5" bestFit="1" customWidth="1"/>
    <col min="7" max="8" width="4.77734375" style="5" customWidth="1"/>
    <col min="9" max="16384" width="8.88671875" style="5"/>
  </cols>
  <sheetData>
    <row r="2" spans="1:8" ht="29.4" thickBot="1" x14ac:dyDescent="0.35">
      <c r="A2" s="1" t="s">
        <v>0</v>
      </c>
      <c r="B2" s="46" t="s">
        <v>1</v>
      </c>
      <c r="C2" s="47" t="s">
        <v>2</v>
      </c>
      <c r="D2" s="46" t="s">
        <v>3</v>
      </c>
      <c r="E2" s="47" t="s">
        <v>4</v>
      </c>
      <c r="F2" s="46" t="s">
        <v>5</v>
      </c>
      <c r="G2" s="225" t="s">
        <v>6</v>
      </c>
      <c r="H2" s="226"/>
    </row>
    <row r="3" spans="1:8" ht="16.2" customHeight="1" thickTop="1" x14ac:dyDescent="0.3">
      <c r="A3" s="11">
        <v>1</v>
      </c>
      <c r="B3" s="243" t="s">
        <v>92</v>
      </c>
      <c r="C3" s="230">
        <v>1.1000000000000001</v>
      </c>
      <c r="D3" s="63" t="s">
        <v>18</v>
      </c>
      <c r="E3" s="55">
        <v>425</v>
      </c>
      <c r="F3" s="64" t="s">
        <v>19</v>
      </c>
      <c r="G3" s="91">
        <v>5</v>
      </c>
      <c r="H3" s="57">
        <f>H4+1</f>
        <v>15</v>
      </c>
    </row>
    <row r="4" spans="1:8" ht="14.4" customHeight="1" x14ac:dyDescent="0.3">
      <c r="A4" s="11">
        <f t="shared" ref="A4:A36" si="0">+A3+1</f>
        <v>2</v>
      </c>
      <c r="B4" s="244"/>
      <c r="C4" s="231"/>
      <c r="D4" s="24" t="s">
        <v>14</v>
      </c>
      <c r="E4" s="48">
        <v>339</v>
      </c>
      <c r="F4" s="34" t="s">
        <v>15</v>
      </c>
      <c r="G4" s="82">
        <v>4</v>
      </c>
      <c r="H4" s="58">
        <f>H82+1</f>
        <v>14</v>
      </c>
    </row>
    <row r="5" spans="1:8" ht="15" customHeight="1" thickBot="1" x14ac:dyDescent="0.35">
      <c r="A5" s="11">
        <f t="shared" si="0"/>
        <v>3</v>
      </c>
      <c r="B5" s="244"/>
      <c r="C5" s="232"/>
      <c r="D5" s="65" t="s">
        <v>16</v>
      </c>
      <c r="E5" s="60">
        <v>486</v>
      </c>
      <c r="F5" s="66" t="s">
        <v>17</v>
      </c>
      <c r="G5" s="92">
        <v>5</v>
      </c>
      <c r="H5" s="62">
        <f>H12+1</f>
        <v>1</v>
      </c>
    </row>
    <row r="6" spans="1:8" ht="15" customHeight="1" thickTop="1" x14ac:dyDescent="0.3">
      <c r="A6" s="11">
        <f t="shared" si="0"/>
        <v>4</v>
      </c>
      <c r="B6" s="244"/>
      <c r="C6" s="230">
        <v>1.2</v>
      </c>
      <c r="D6" s="93" t="s">
        <v>87</v>
      </c>
      <c r="E6" s="95">
        <v>614</v>
      </c>
      <c r="F6" s="67"/>
      <c r="G6" s="81"/>
      <c r="H6" s="57"/>
    </row>
    <row r="7" spans="1:8" ht="15" customHeight="1" x14ac:dyDescent="0.3">
      <c r="A7" s="11">
        <f t="shared" si="0"/>
        <v>5</v>
      </c>
      <c r="B7" s="244"/>
      <c r="C7" s="231"/>
      <c r="D7" s="93" t="s">
        <v>86</v>
      </c>
      <c r="E7" s="95">
        <v>527</v>
      </c>
      <c r="F7" s="38"/>
      <c r="G7" s="82"/>
      <c r="H7" s="58"/>
    </row>
    <row r="8" spans="1:8" ht="15" customHeight="1" thickBot="1" x14ac:dyDescent="0.35">
      <c r="A8" s="11">
        <f t="shared" si="0"/>
        <v>6</v>
      </c>
      <c r="B8" s="244"/>
      <c r="C8" s="232"/>
      <c r="D8" s="94" t="s">
        <v>85</v>
      </c>
      <c r="E8" s="106">
        <v>1096</v>
      </c>
      <c r="F8" s="68"/>
      <c r="G8" s="83"/>
      <c r="H8" s="62"/>
    </row>
    <row r="9" spans="1:8" ht="15" customHeight="1" thickTop="1" x14ac:dyDescent="0.3">
      <c r="A9" s="11">
        <f t="shared" si="0"/>
        <v>7</v>
      </c>
      <c r="B9" s="244"/>
      <c r="C9" s="233">
        <v>1.3</v>
      </c>
      <c r="D9" s="93" t="s">
        <v>88</v>
      </c>
      <c r="E9" s="105">
        <v>1447</v>
      </c>
      <c r="F9" s="67"/>
      <c r="G9" s="81"/>
      <c r="H9" s="57"/>
    </row>
    <row r="10" spans="1:8" ht="15" customHeight="1" thickBot="1" x14ac:dyDescent="0.35">
      <c r="A10" s="11">
        <f t="shared" si="0"/>
        <v>8</v>
      </c>
      <c r="B10" s="244"/>
      <c r="C10" s="234"/>
      <c r="D10" s="93" t="s">
        <v>89</v>
      </c>
      <c r="E10" s="95">
        <v>1835</v>
      </c>
      <c r="F10" s="52"/>
      <c r="G10" s="84"/>
      <c r="H10" s="74"/>
    </row>
    <row r="11" spans="1:8" ht="15" customHeight="1" thickTop="1" x14ac:dyDescent="0.3">
      <c r="A11" s="11">
        <f t="shared" si="0"/>
        <v>9</v>
      </c>
      <c r="B11" s="244"/>
      <c r="C11" s="233">
        <v>1.4</v>
      </c>
      <c r="D11" s="76" t="s">
        <v>84</v>
      </c>
      <c r="E11" s="105">
        <v>197</v>
      </c>
      <c r="F11" s="67"/>
      <c r="G11" s="81"/>
      <c r="H11" s="57"/>
    </row>
    <row r="12" spans="1:8" ht="14.4" customHeight="1" x14ac:dyDescent="0.3">
      <c r="A12" s="11">
        <f t="shared" si="0"/>
        <v>10</v>
      </c>
      <c r="B12" s="244"/>
      <c r="C12" s="235"/>
      <c r="D12" s="23" t="s">
        <v>20</v>
      </c>
      <c r="E12" s="48">
        <v>440</v>
      </c>
      <c r="F12" s="36" t="s">
        <v>21</v>
      </c>
      <c r="G12" s="82">
        <v>7</v>
      </c>
      <c r="H12" s="58"/>
    </row>
    <row r="13" spans="1:8" ht="14.4" customHeight="1" x14ac:dyDescent="0.3">
      <c r="A13" s="11">
        <f t="shared" si="0"/>
        <v>11</v>
      </c>
      <c r="B13" s="244"/>
      <c r="C13" s="235"/>
      <c r="D13" s="50" t="s">
        <v>90</v>
      </c>
      <c r="E13" s="48">
        <f>1432-E11-440</f>
        <v>795</v>
      </c>
      <c r="F13" s="48"/>
      <c r="G13" s="88"/>
      <c r="H13" s="58"/>
    </row>
    <row r="14" spans="1:8" ht="14.4" customHeight="1" thickBot="1" x14ac:dyDescent="0.35">
      <c r="A14" s="11">
        <f t="shared" si="0"/>
        <v>12</v>
      </c>
      <c r="B14" s="244"/>
      <c r="C14" s="236"/>
      <c r="D14" s="71" t="s">
        <v>91</v>
      </c>
      <c r="E14" s="106">
        <v>1648</v>
      </c>
      <c r="F14" s="60"/>
      <c r="G14" s="89"/>
      <c r="H14" s="62"/>
    </row>
    <row r="15" spans="1:8" ht="15" customHeight="1" thickTop="1" x14ac:dyDescent="0.3">
      <c r="A15" s="11">
        <f t="shared" si="0"/>
        <v>13</v>
      </c>
      <c r="B15" s="244"/>
      <c r="C15" s="231">
        <v>2.1</v>
      </c>
      <c r="D15" s="69" t="s">
        <v>26</v>
      </c>
      <c r="E15" s="53">
        <v>420</v>
      </c>
      <c r="F15" s="75" t="s">
        <v>27</v>
      </c>
      <c r="G15" s="228">
        <v>8</v>
      </c>
      <c r="H15" s="239">
        <f>H47+1</f>
        <v>4</v>
      </c>
    </row>
    <row r="16" spans="1:8" ht="15" customHeight="1" x14ac:dyDescent="0.3">
      <c r="A16" s="11">
        <f t="shared" si="0"/>
        <v>14</v>
      </c>
      <c r="B16" s="244"/>
      <c r="C16" s="231"/>
      <c r="D16" s="23" t="s">
        <v>28</v>
      </c>
      <c r="E16" s="48">
        <v>440</v>
      </c>
      <c r="F16" s="49" t="s">
        <v>27</v>
      </c>
      <c r="G16" s="219"/>
      <c r="H16" s="240"/>
    </row>
    <row r="17" spans="1:8" ht="15" customHeight="1" x14ac:dyDescent="0.3">
      <c r="A17" s="11">
        <f t="shared" si="0"/>
        <v>15</v>
      </c>
      <c r="B17" s="244"/>
      <c r="C17" s="231"/>
      <c r="D17" s="50" t="s">
        <v>76</v>
      </c>
      <c r="E17" s="48">
        <v>522</v>
      </c>
      <c r="F17" s="40"/>
      <c r="G17" s="51"/>
      <c r="H17" s="70"/>
    </row>
    <row r="18" spans="1:8" ht="15" customHeight="1" x14ac:dyDescent="0.3">
      <c r="A18" s="11">
        <f t="shared" si="0"/>
        <v>16</v>
      </c>
      <c r="B18" s="244"/>
      <c r="C18" s="231"/>
      <c r="D18" s="50" t="s">
        <v>75</v>
      </c>
      <c r="E18" s="48">
        <v>132</v>
      </c>
      <c r="F18" s="40"/>
      <c r="G18" s="51"/>
      <c r="H18" s="70"/>
    </row>
    <row r="19" spans="1:8" ht="15" customHeight="1" x14ac:dyDescent="0.3">
      <c r="A19" s="11">
        <f t="shared" si="0"/>
        <v>17</v>
      </c>
      <c r="B19" s="244"/>
      <c r="C19" s="231"/>
      <c r="D19" s="50" t="s">
        <v>77</v>
      </c>
      <c r="E19" s="48">
        <v>473</v>
      </c>
      <c r="F19" s="40"/>
      <c r="G19" s="51"/>
      <c r="H19" s="70"/>
    </row>
    <row r="20" spans="1:8" ht="15" customHeight="1" x14ac:dyDescent="0.3">
      <c r="A20" s="11">
        <f t="shared" si="0"/>
        <v>18</v>
      </c>
      <c r="B20" s="244"/>
      <c r="C20" s="231"/>
      <c r="D20" s="50" t="s">
        <v>78</v>
      </c>
      <c r="E20" s="48">
        <v>320</v>
      </c>
      <c r="F20" s="40"/>
      <c r="G20" s="51"/>
      <c r="H20" s="70"/>
    </row>
    <row r="21" spans="1:8" ht="15" customHeight="1" thickBot="1" x14ac:dyDescent="0.35">
      <c r="A21" s="11">
        <f t="shared" si="0"/>
        <v>19</v>
      </c>
      <c r="B21" s="244"/>
      <c r="C21" s="232"/>
      <c r="D21" s="71" t="s">
        <v>79</v>
      </c>
      <c r="E21" s="60">
        <v>288</v>
      </c>
      <c r="F21" s="72"/>
      <c r="G21" s="85"/>
      <c r="H21" s="73"/>
    </row>
    <row r="22" spans="1:8" ht="15" customHeight="1" thickTop="1" x14ac:dyDescent="0.3">
      <c r="A22" s="11">
        <f t="shared" si="0"/>
        <v>20</v>
      </c>
      <c r="B22" s="244"/>
      <c r="C22" s="230">
        <v>2.2000000000000002</v>
      </c>
      <c r="D22" s="76" t="s">
        <v>80</v>
      </c>
      <c r="E22" s="95">
        <v>750</v>
      </c>
      <c r="F22" s="77"/>
      <c r="G22" s="86"/>
      <c r="H22" s="78"/>
    </row>
    <row r="23" spans="1:8" ht="15" customHeight="1" x14ac:dyDescent="0.3">
      <c r="A23" s="11">
        <f t="shared" si="0"/>
        <v>21</v>
      </c>
      <c r="B23" s="244"/>
      <c r="C23" s="231"/>
      <c r="D23" s="50" t="s">
        <v>81</v>
      </c>
      <c r="E23" s="95">
        <v>933</v>
      </c>
      <c r="F23" s="40"/>
      <c r="G23" s="41"/>
      <c r="H23" s="74"/>
    </row>
    <row r="24" spans="1:8" ht="15" customHeight="1" x14ac:dyDescent="0.3">
      <c r="A24" s="11">
        <f t="shared" si="0"/>
        <v>22</v>
      </c>
      <c r="B24" s="244"/>
      <c r="C24" s="231"/>
      <c r="D24" s="50" t="s">
        <v>82</v>
      </c>
      <c r="E24" s="95">
        <v>2009</v>
      </c>
      <c r="F24" s="40"/>
      <c r="G24" s="41"/>
      <c r="H24" s="74"/>
    </row>
    <row r="25" spans="1:8" ht="15" customHeight="1" thickBot="1" x14ac:dyDescent="0.35">
      <c r="A25" s="11">
        <f t="shared" si="0"/>
        <v>23</v>
      </c>
      <c r="B25" s="244"/>
      <c r="C25" s="232"/>
      <c r="D25" s="71" t="s">
        <v>83</v>
      </c>
      <c r="E25" s="95">
        <v>592</v>
      </c>
      <c r="F25" s="72"/>
      <c r="G25" s="85"/>
      <c r="H25" s="62"/>
    </row>
    <row r="26" spans="1:8" ht="15" thickTop="1" x14ac:dyDescent="0.3">
      <c r="A26" s="11">
        <f t="shared" si="0"/>
        <v>24</v>
      </c>
      <c r="B26" s="244"/>
      <c r="C26" s="233">
        <v>2.2999999999999998</v>
      </c>
      <c r="D26" s="54" t="s">
        <v>23</v>
      </c>
      <c r="E26" s="55">
        <v>513</v>
      </c>
      <c r="F26" s="79" t="s">
        <v>24</v>
      </c>
      <c r="G26" s="228">
        <v>6</v>
      </c>
      <c r="H26" s="237">
        <f>H77+1</f>
        <v>20</v>
      </c>
    </row>
    <row r="27" spans="1:8" ht="15" thickBot="1" x14ac:dyDescent="0.35">
      <c r="A27" s="11">
        <f t="shared" si="0"/>
        <v>25</v>
      </c>
      <c r="B27" s="244"/>
      <c r="C27" s="236"/>
      <c r="D27" s="59" t="s">
        <v>25</v>
      </c>
      <c r="E27" s="60">
        <v>589</v>
      </c>
      <c r="F27" s="80" t="s">
        <v>24</v>
      </c>
      <c r="G27" s="229"/>
      <c r="H27" s="238"/>
    </row>
    <row r="28" spans="1:8" ht="16.2" thickTop="1" x14ac:dyDescent="0.3">
      <c r="A28" s="11">
        <f t="shared" si="0"/>
        <v>26</v>
      </c>
      <c r="B28" s="244"/>
      <c r="C28" s="230">
        <v>2.4</v>
      </c>
      <c r="D28" s="54" t="s">
        <v>8</v>
      </c>
      <c r="E28" s="55">
        <v>507</v>
      </c>
      <c r="F28" s="56" t="s">
        <v>9</v>
      </c>
      <c r="G28" s="81">
        <v>3</v>
      </c>
      <c r="H28" s="57">
        <f>H73+1</f>
        <v>10</v>
      </c>
    </row>
    <row r="29" spans="1:8" ht="15.6" x14ac:dyDescent="0.3">
      <c r="A29" s="11">
        <f t="shared" si="0"/>
        <v>27</v>
      </c>
      <c r="B29" s="244"/>
      <c r="C29" s="231"/>
      <c r="D29" s="23" t="s">
        <v>10</v>
      </c>
      <c r="E29" s="48">
        <v>475</v>
      </c>
      <c r="F29" s="32" t="s">
        <v>11</v>
      </c>
      <c r="G29" s="82">
        <v>2</v>
      </c>
      <c r="H29" s="58">
        <f>H39+1</f>
        <v>8</v>
      </c>
    </row>
    <row r="30" spans="1:8" ht="15.6" customHeight="1" thickBot="1" x14ac:dyDescent="0.35">
      <c r="A30" s="11">
        <f t="shared" si="0"/>
        <v>28</v>
      </c>
      <c r="B30" s="244"/>
      <c r="C30" s="232"/>
      <c r="D30" s="59" t="s">
        <v>12</v>
      </c>
      <c r="E30" s="60">
        <v>711</v>
      </c>
      <c r="F30" s="61" t="s">
        <v>13</v>
      </c>
      <c r="G30" s="83">
        <v>1</v>
      </c>
      <c r="H30" s="62">
        <f>H86+1</f>
        <v>2</v>
      </c>
    </row>
    <row r="31" spans="1:8" ht="15.6" customHeight="1" thickTop="1" x14ac:dyDescent="0.3">
      <c r="A31" s="11">
        <f t="shared" si="0"/>
        <v>29</v>
      </c>
      <c r="B31" s="244"/>
      <c r="C31" s="230">
        <v>6.1</v>
      </c>
      <c r="D31" s="102" t="s">
        <v>93</v>
      </c>
      <c r="E31" s="95">
        <v>1859</v>
      </c>
      <c r="F31" s="103"/>
      <c r="G31" s="104"/>
      <c r="H31" s="78"/>
    </row>
    <row r="32" spans="1:8" ht="15.6" customHeight="1" x14ac:dyDescent="0.3">
      <c r="A32" s="11">
        <f t="shared" si="0"/>
        <v>30</v>
      </c>
      <c r="B32" s="244"/>
      <c r="C32" s="231"/>
      <c r="D32" s="23" t="s">
        <v>22</v>
      </c>
      <c r="E32" s="48">
        <v>446</v>
      </c>
      <c r="F32" s="36" t="s">
        <v>21</v>
      </c>
      <c r="G32" s="99">
        <v>9</v>
      </c>
      <c r="H32" s="58">
        <f>H13+1</f>
        <v>1</v>
      </c>
    </row>
    <row r="33" spans="1:10" ht="15.6" customHeight="1" thickBot="1" x14ac:dyDescent="0.35">
      <c r="A33" s="11">
        <f t="shared" si="0"/>
        <v>31</v>
      </c>
      <c r="B33" s="244"/>
      <c r="C33" s="232"/>
      <c r="D33" s="71" t="s">
        <v>94</v>
      </c>
      <c r="E33" s="95">
        <v>1320</v>
      </c>
      <c r="F33" s="101"/>
      <c r="G33" s="101"/>
      <c r="H33" s="62"/>
    </row>
    <row r="34" spans="1:10" ht="15.6" customHeight="1" thickTop="1" x14ac:dyDescent="0.3">
      <c r="A34" s="11">
        <f t="shared" si="0"/>
        <v>32</v>
      </c>
      <c r="B34" s="244"/>
      <c r="C34" s="246">
        <v>6.2</v>
      </c>
      <c r="D34" s="76" t="s">
        <v>95</v>
      </c>
      <c r="E34" s="95">
        <v>2519</v>
      </c>
      <c r="F34" s="77"/>
      <c r="G34" s="100"/>
      <c r="H34" s="57"/>
    </row>
    <row r="35" spans="1:10" ht="15.6" customHeight="1" x14ac:dyDescent="0.3">
      <c r="A35" s="11">
        <f t="shared" si="0"/>
        <v>33</v>
      </c>
      <c r="B35" s="244"/>
      <c r="C35" s="247"/>
      <c r="D35" s="50" t="s">
        <v>96</v>
      </c>
      <c r="E35" s="95">
        <v>862</v>
      </c>
      <c r="F35" s="40"/>
      <c r="G35" s="99"/>
      <c r="H35" s="58"/>
    </row>
    <row r="36" spans="1:10" ht="15.6" customHeight="1" thickBot="1" x14ac:dyDescent="0.35">
      <c r="A36" s="11">
        <f t="shared" si="0"/>
        <v>34</v>
      </c>
      <c r="B36" s="245"/>
      <c r="C36" s="248"/>
      <c r="D36" s="71" t="s">
        <v>97</v>
      </c>
      <c r="E36" s="95">
        <v>934</v>
      </c>
      <c r="F36" s="72"/>
      <c r="G36" s="101"/>
      <c r="H36" s="62"/>
    </row>
    <row r="37" spans="1:10" x14ac:dyDescent="0.3">
      <c r="A37" s="11"/>
      <c r="B37" s="39"/>
      <c r="C37" s="16"/>
      <c r="D37" s="96" t="s">
        <v>29</v>
      </c>
      <c r="E37" s="97">
        <f>SUM(E3:E36)</f>
        <v>27463</v>
      </c>
      <c r="F37" s="98"/>
      <c r="G37" s="98"/>
      <c r="H37" s="90"/>
    </row>
    <row r="38" spans="1:10" ht="15.6" customHeight="1" x14ac:dyDescent="0.3">
      <c r="A38" s="2">
        <v>1</v>
      </c>
      <c r="B38" s="241" t="s">
        <v>98</v>
      </c>
      <c r="C38" s="213">
        <v>3.5</v>
      </c>
      <c r="D38" s="23" t="s">
        <v>31</v>
      </c>
      <c r="E38" s="2">
        <v>383</v>
      </c>
      <c r="F38" s="33" t="s">
        <v>32</v>
      </c>
      <c r="G38" s="38">
        <v>1</v>
      </c>
      <c r="H38" s="38">
        <f>H90+1</f>
        <v>4</v>
      </c>
    </row>
    <row r="39" spans="1:10" ht="15.6" x14ac:dyDescent="0.3">
      <c r="A39" s="2">
        <f>+A38+1</f>
        <v>2</v>
      </c>
      <c r="B39" s="242"/>
      <c r="C39" s="214"/>
      <c r="D39" s="23" t="s">
        <v>33</v>
      </c>
      <c r="E39" s="2">
        <v>850</v>
      </c>
      <c r="F39" s="32" t="s">
        <v>34</v>
      </c>
      <c r="G39" s="38">
        <v>2</v>
      </c>
      <c r="H39" s="38">
        <f>H74+1</f>
        <v>7</v>
      </c>
    </row>
    <row r="40" spans="1:10" x14ac:dyDescent="0.3">
      <c r="A40" s="2">
        <f t="shared" ref="A40:A64" si="1">+A39+1</f>
        <v>3</v>
      </c>
      <c r="B40" s="242"/>
      <c r="C40" s="210">
        <v>3.4</v>
      </c>
      <c r="D40" s="23" t="s">
        <v>35</v>
      </c>
      <c r="E40" s="2">
        <v>496</v>
      </c>
      <c r="F40" s="32" t="s">
        <v>36</v>
      </c>
      <c r="G40" s="218">
        <v>3</v>
      </c>
      <c r="H40" s="218">
        <f>H87+1</f>
        <v>12</v>
      </c>
    </row>
    <row r="41" spans="1:10" x14ac:dyDescent="0.3">
      <c r="A41" s="2">
        <f t="shared" si="1"/>
        <v>4</v>
      </c>
      <c r="B41" s="242"/>
      <c r="C41" s="212"/>
      <c r="D41" s="23" t="s">
        <v>37</v>
      </c>
      <c r="E41" s="2">
        <v>384</v>
      </c>
      <c r="F41" s="32" t="s">
        <v>36</v>
      </c>
      <c r="G41" s="219"/>
      <c r="H41" s="219"/>
    </row>
    <row r="42" spans="1:10" x14ac:dyDescent="0.3">
      <c r="A42" s="2">
        <f t="shared" si="1"/>
        <v>5</v>
      </c>
      <c r="B42" s="242"/>
      <c r="C42" s="210">
        <v>3.3</v>
      </c>
      <c r="D42" s="25" t="s">
        <v>38</v>
      </c>
      <c r="E42" s="2">
        <v>433</v>
      </c>
      <c r="F42" s="34" t="s">
        <v>15</v>
      </c>
      <c r="G42" s="218">
        <v>4</v>
      </c>
      <c r="H42" s="218">
        <f>H3+1</f>
        <v>16</v>
      </c>
    </row>
    <row r="43" spans="1:10" x14ac:dyDescent="0.3">
      <c r="A43" s="2">
        <f t="shared" si="1"/>
        <v>6</v>
      </c>
      <c r="B43" s="242"/>
      <c r="C43" s="211"/>
      <c r="D43" s="25" t="s">
        <v>39</v>
      </c>
      <c r="E43" s="2">
        <v>520</v>
      </c>
      <c r="F43" s="34" t="s">
        <v>15</v>
      </c>
      <c r="G43" s="227"/>
      <c r="H43" s="227"/>
    </row>
    <row r="44" spans="1:10" x14ac:dyDescent="0.3">
      <c r="A44" s="2">
        <f t="shared" si="1"/>
        <v>7</v>
      </c>
      <c r="B44" s="242"/>
      <c r="C44" s="211"/>
      <c r="D44" s="25" t="s">
        <v>40</v>
      </c>
      <c r="E44" s="2">
        <v>458</v>
      </c>
      <c r="F44" s="34" t="s">
        <v>15</v>
      </c>
      <c r="G44" s="219"/>
      <c r="H44" s="219"/>
      <c r="J44" s="14"/>
    </row>
    <row r="45" spans="1:10" x14ac:dyDescent="0.3">
      <c r="A45" s="2">
        <f t="shared" si="1"/>
        <v>8</v>
      </c>
      <c r="B45" s="242"/>
      <c r="C45" s="211"/>
      <c r="D45" s="25" t="s">
        <v>41</v>
      </c>
      <c r="E45" s="2">
        <v>478</v>
      </c>
      <c r="F45" s="34" t="s">
        <v>42</v>
      </c>
      <c r="G45" s="218">
        <v>5</v>
      </c>
      <c r="H45" s="218">
        <f>H91+1</f>
        <v>18</v>
      </c>
      <c r="J45" s="14"/>
    </row>
    <row r="46" spans="1:10" x14ac:dyDescent="0.3">
      <c r="A46" s="2">
        <f t="shared" si="1"/>
        <v>9</v>
      </c>
      <c r="B46" s="242"/>
      <c r="C46" s="212"/>
      <c r="D46" s="25" t="s">
        <v>43</v>
      </c>
      <c r="E46" s="2">
        <v>443</v>
      </c>
      <c r="F46" s="34" t="s">
        <v>42</v>
      </c>
      <c r="G46" s="219"/>
      <c r="H46" s="219"/>
      <c r="J46" s="14"/>
    </row>
    <row r="47" spans="1:10" x14ac:dyDescent="0.3">
      <c r="A47" s="2">
        <f t="shared" si="1"/>
        <v>10</v>
      </c>
      <c r="B47" s="242"/>
      <c r="C47" s="210">
        <v>3.2</v>
      </c>
      <c r="D47" s="23" t="s">
        <v>44</v>
      </c>
      <c r="E47" s="43">
        <v>495</v>
      </c>
      <c r="F47" s="36" t="s">
        <v>45</v>
      </c>
      <c r="G47" s="218">
        <v>6</v>
      </c>
      <c r="H47" s="218">
        <f>H88+1</f>
        <v>3</v>
      </c>
    </row>
    <row r="48" spans="1:10" x14ac:dyDescent="0.3">
      <c r="A48" s="2">
        <f t="shared" si="1"/>
        <v>11</v>
      </c>
      <c r="B48" s="242"/>
      <c r="C48" s="211"/>
      <c r="D48" s="23" t="s">
        <v>46</v>
      </c>
      <c r="E48" s="43">
        <v>337</v>
      </c>
      <c r="F48" s="36" t="s">
        <v>45</v>
      </c>
      <c r="G48" s="227"/>
      <c r="H48" s="227"/>
    </row>
    <row r="49" spans="1:8" x14ac:dyDescent="0.3">
      <c r="A49" s="2">
        <f t="shared" si="1"/>
        <v>12</v>
      </c>
      <c r="B49" s="242"/>
      <c r="C49" s="212"/>
      <c r="D49" s="23" t="s">
        <v>47</v>
      </c>
      <c r="E49" s="43">
        <v>496</v>
      </c>
      <c r="F49" s="36" t="s">
        <v>45</v>
      </c>
      <c r="G49" s="219"/>
      <c r="H49" s="219"/>
    </row>
    <row r="50" spans="1:8" ht="15.6" x14ac:dyDescent="0.3">
      <c r="A50" s="2">
        <f t="shared" si="1"/>
        <v>13</v>
      </c>
      <c r="B50" s="242"/>
      <c r="C50" s="210">
        <v>3.1</v>
      </c>
      <c r="D50" s="50" t="s">
        <v>100</v>
      </c>
      <c r="E50" s="43">
        <v>2750</v>
      </c>
      <c r="F50" s="7"/>
      <c r="G50" s="6"/>
      <c r="H50" s="38"/>
    </row>
    <row r="51" spans="1:8" ht="15.6" x14ac:dyDescent="0.3">
      <c r="A51" s="2">
        <f t="shared" si="1"/>
        <v>14</v>
      </c>
      <c r="B51" s="242"/>
      <c r="C51" s="212"/>
      <c r="D51" s="50" t="s">
        <v>99</v>
      </c>
      <c r="E51" s="43"/>
      <c r="F51" s="7"/>
      <c r="G51" s="6"/>
      <c r="H51" s="38"/>
    </row>
    <row r="52" spans="1:8" ht="15.6" x14ac:dyDescent="0.3">
      <c r="A52" s="2">
        <f t="shared" si="1"/>
        <v>15</v>
      </c>
      <c r="B52" s="242"/>
      <c r="C52" s="20">
        <v>4.0999999999999996</v>
      </c>
      <c r="D52" s="50" t="s">
        <v>101</v>
      </c>
      <c r="E52" s="43">
        <v>527</v>
      </c>
      <c r="F52" s="7"/>
      <c r="G52" s="6"/>
      <c r="H52" s="38"/>
    </row>
    <row r="53" spans="1:8" ht="15.6" x14ac:dyDescent="0.3">
      <c r="A53" s="2">
        <f t="shared" si="1"/>
        <v>16</v>
      </c>
      <c r="B53" s="242"/>
      <c r="C53" s="210">
        <v>4.2</v>
      </c>
      <c r="D53" s="50" t="s">
        <v>102</v>
      </c>
      <c r="E53" s="43">
        <v>1117</v>
      </c>
      <c r="F53" s="7"/>
      <c r="G53" s="6"/>
      <c r="H53" s="38"/>
    </row>
    <row r="54" spans="1:8" ht="15.6" x14ac:dyDescent="0.3">
      <c r="A54" s="2">
        <f t="shared" si="1"/>
        <v>17</v>
      </c>
      <c r="B54" s="242"/>
      <c r="C54" s="212"/>
      <c r="D54" s="50" t="s">
        <v>103</v>
      </c>
      <c r="E54" s="43"/>
      <c r="F54" s="7"/>
      <c r="G54" s="6"/>
      <c r="H54" s="38"/>
    </row>
    <row r="55" spans="1:8" ht="15.6" x14ac:dyDescent="0.3">
      <c r="A55" s="2">
        <f t="shared" si="1"/>
        <v>18</v>
      </c>
      <c r="B55" s="242"/>
      <c r="C55" s="210">
        <v>5.2</v>
      </c>
      <c r="D55" s="50" t="s">
        <v>104</v>
      </c>
      <c r="E55" s="43">
        <v>4337</v>
      </c>
      <c r="F55" s="7"/>
      <c r="G55" s="6"/>
      <c r="H55" s="38"/>
    </row>
    <row r="56" spans="1:8" ht="15.6" x14ac:dyDescent="0.3">
      <c r="A56" s="2"/>
      <c r="B56" s="242"/>
      <c r="C56" s="211"/>
      <c r="D56" s="50" t="s">
        <v>105</v>
      </c>
      <c r="E56" s="43"/>
      <c r="F56" s="7"/>
      <c r="G56" s="6"/>
      <c r="H56" s="38"/>
    </row>
    <row r="57" spans="1:8" ht="15.6" x14ac:dyDescent="0.3">
      <c r="A57" s="2">
        <f>+A55+1</f>
        <v>19</v>
      </c>
      <c r="B57" s="242"/>
      <c r="C57" s="212"/>
      <c r="D57" s="50" t="s">
        <v>106</v>
      </c>
      <c r="E57" s="43"/>
      <c r="F57" s="7"/>
      <c r="G57" s="6"/>
      <c r="H57" s="38"/>
    </row>
    <row r="58" spans="1:8" ht="15.6" x14ac:dyDescent="0.3">
      <c r="A58" s="2">
        <f t="shared" si="1"/>
        <v>20</v>
      </c>
      <c r="B58" s="242"/>
      <c r="C58" s="210">
        <v>7.2</v>
      </c>
      <c r="D58" s="50" t="s">
        <v>107</v>
      </c>
      <c r="E58" s="43">
        <v>2533</v>
      </c>
      <c r="F58" s="7"/>
      <c r="G58" s="6"/>
      <c r="H58" s="38"/>
    </row>
    <row r="59" spans="1:8" ht="15.6" x14ac:dyDescent="0.3">
      <c r="A59" s="2"/>
      <c r="B59" s="242"/>
      <c r="C59" s="211"/>
      <c r="D59" s="50" t="s">
        <v>108</v>
      </c>
      <c r="E59" s="43"/>
      <c r="F59" s="7"/>
      <c r="G59" s="6"/>
      <c r="H59" s="38"/>
    </row>
    <row r="60" spans="1:8" ht="15.6" x14ac:dyDescent="0.3">
      <c r="A60" s="2">
        <f>+A58+1</f>
        <v>21</v>
      </c>
      <c r="B60" s="242"/>
      <c r="C60" s="212"/>
      <c r="D60" s="50" t="s">
        <v>109</v>
      </c>
      <c r="E60" s="43"/>
      <c r="F60" s="7"/>
      <c r="G60" s="6"/>
      <c r="H60" s="38"/>
    </row>
    <row r="61" spans="1:8" ht="15.6" x14ac:dyDescent="0.3">
      <c r="A61" s="2">
        <f t="shared" si="1"/>
        <v>22</v>
      </c>
      <c r="B61" s="242"/>
      <c r="C61" s="210">
        <v>7.3</v>
      </c>
      <c r="D61" s="50" t="s">
        <v>110</v>
      </c>
      <c r="E61" s="43">
        <v>3014</v>
      </c>
      <c r="F61" s="7"/>
      <c r="G61" s="6"/>
      <c r="H61" s="38"/>
    </row>
    <row r="62" spans="1:8" ht="15.6" x14ac:dyDescent="0.3">
      <c r="A62" s="2"/>
      <c r="B62" s="242"/>
      <c r="C62" s="211"/>
      <c r="D62" s="50" t="s">
        <v>111</v>
      </c>
      <c r="E62" s="43"/>
      <c r="F62" s="7"/>
      <c r="G62" s="6"/>
      <c r="H62" s="38"/>
    </row>
    <row r="63" spans="1:8" ht="15.6" x14ac:dyDescent="0.3">
      <c r="A63" s="2">
        <f>+A61+1</f>
        <v>23</v>
      </c>
      <c r="B63" s="242"/>
      <c r="C63" s="212"/>
      <c r="D63" s="50" t="s">
        <v>112</v>
      </c>
      <c r="E63" s="43"/>
      <c r="F63" s="7"/>
      <c r="G63" s="6"/>
      <c r="H63" s="38"/>
    </row>
    <row r="64" spans="1:8" ht="15.6" x14ac:dyDescent="0.3">
      <c r="A64" s="2">
        <f t="shared" si="1"/>
        <v>24</v>
      </c>
      <c r="B64" s="242"/>
      <c r="C64" s="210">
        <v>7.4</v>
      </c>
      <c r="D64" s="50" t="s">
        <v>113</v>
      </c>
      <c r="E64" s="43">
        <v>4651</v>
      </c>
      <c r="F64" s="7"/>
      <c r="G64" s="6"/>
      <c r="H64" s="38"/>
    </row>
    <row r="65" spans="1:8" ht="15.6" x14ac:dyDescent="0.3">
      <c r="A65" s="2"/>
      <c r="B65" s="242"/>
      <c r="C65" s="211"/>
      <c r="D65" s="50" t="s">
        <v>115</v>
      </c>
      <c r="E65" s="43"/>
      <c r="F65" s="7"/>
      <c r="G65" s="6"/>
      <c r="H65" s="38"/>
    </row>
    <row r="66" spans="1:8" ht="15.6" x14ac:dyDescent="0.3">
      <c r="A66" s="2"/>
      <c r="B66" s="242"/>
      <c r="C66" s="211"/>
      <c r="D66" s="50" t="s">
        <v>114</v>
      </c>
      <c r="E66" s="43"/>
      <c r="F66" s="7"/>
      <c r="G66" s="6"/>
      <c r="H66" s="38"/>
    </row>
    <row r="67" spans="1:8" ht="15.6" x14ac:dyDescent="0.3">
      <c r="A67" s="2">
        <f>+A64+1</f>
        <v>25</v>
      </c>
      <c r="B67" s="242"/>
      <c r="C67" s="212"/>
      <c r="D67" s="23"/>
      <c r="E67" s="43"/>
      <c r="F67" s="7"/>
      <c r="G67" s="6"/>
      <c r="H67" s="38"/>
    </row>
    <row r="68" spans="1:8" x14ac:dyDescent="0.3">
      <c r="A68" s="11"/>
      <c r="B68" s="16"/>
      <c r="C68" s="16"/>
      <c r="D68" s="3" t="s">
        <v>29</v>
      </c>
      <c r="E68" s="44">
        <f>SUM(E38:E67)</f>
        <v>24702</v>
      </c>
      <c r="F68" s="13"/>
      <c r="G68" s="13"/>
      <c r="H68" s="7"/>
    </row>
    <row r="69" spans="1:8" x14ac:dyDescent="0.3">
      <c r="A69" s="2"/>
      <c r="B69" s="241" t="s">
        <v>116</v>
      </c>
      <c r="C69" s="210">
        <v>8.1</v>
      </c>
      <c r="D69" s="50" t="s">
        <v>117</v>
      </c>
      <c r="E69" s="220">
        <v>4410</v>
      </c>
      <c r="F69" s="7"/>
      <c r="G69" s="7"/>
      <c r="H69" s="7"/>
    </row>
    <row r="70" spans="1:8" x14ac:dyDescent="0.3">
      <c r="A70" s="2"/>
      <c r="B70" s="242"/>
      <c r="C70" s="211"/>
      <c r="D70" s="50" t="s">
        <v>118</v>
      </c>
      <c r="E70" s="221"/>
      <c r="F70" s="7"/>
      <c r="G70" s="7"/>
      <c r="H70" s="7"/>
    </row>
    <row r="71" spans="1:8" x14ac:dyDescent="0.3">
      <c r="A71" s="2"/>
      <c r="B71" s="242"/>
      <c r="C71" s="212"/>
      <c r="D71" s="50" t="s">
        <v>119</v>
      </c>
      <c r="E71" s="222"/>
      <c r="F71" s="7"/>
      <c r="G71" s="7"/>
      <c r="H71" s="7"/>
    </row>
    <row r="72" spans="1:8" ht="15.6" customHeight="1" x14ac:dyDescent="0.3">
      <c r="A72" s="2">
        <v>1</v>
      </c>
      <c r="B72" s="242"/>
      <c r="C72" s="210">
        <v>9.1</v>
      </c>
      <c r="D72" s="23" t="s">
        <v>49</v>
      </c>
      <c r="E72" s="2">
        <v>775</v>
      </c>
      <c r="F72" s="33" t="s">
        <v>50</v>
      </c>
      <c r="G72" s="38">
        <v>1</v>
      </c>
      <c r="H72" s="38">
        <f>H38+1</f>
        <v>5</v>
      </c>
    </row>
    <row r="73" spans="1:8" ht="15.6" x14ac:dyDescent="0.3">
      <c r="A73" s="2">
        <f>+A72+1</f>
        <v>2</v>
      </c>
      <c r="B73" s="242"/>
      <c r="C73" s="211"/>
      <c r="D73" s="23" t="s">
        <v>51</v>
      </c>
      <c r="E73" s="2">
        <v>1018</v>
      </c>
      <c r="F73" s="32" t="s">
        <v>52</v>
      </c>
      <c r="G73" s="38">
        <v>3</v>
      </c>
      <c r="H73" s="38">
        <f>H29+1</f>
        <v>9</v>
      </c>
    </row>
    <row r="74" spans="1:8" ht="15.6" x14ac:dyDescent="0.3">
      <c r="A74" s="2">
        <f t="shared" ref="A74:A84" si="2">+A73+1</f>
        <v>3</v>
      </c>
      <c r="B74" s="242"/>
      <c r="C74" s="212"/>
      <c r="D74" s="23" t="s">
        <v>53</v>
      </c>
      <c r="E74" s="2">
        <v>544</v>
      </c>
      <c r="F74" s="32" t="s">
        <v>54</v>
      </c>
      <c r="G74" s="38">
        <v>2</v>
      </c>
      <c r="H74" s="38">
        <f>H72+1</f>
        <v>6</v>
      </c>
    </row>
    <row r="75" spans="1:8" ht="15.6" x14ac:dyDescent="0.3">
      <c r="A75" s="2">
        <f t="shared" si="2"/>
        <v>4</v>
      </c>
      <c r="B75" s="242"/>
      <c r="C75" s="210">
        <v>9.1999999999999993</v>
      </c>
      <c r="D75" s="50" t="s">
        <v>122</v>
      </c>
      <c r="E75" s="43"/>
      <c r="F75" s="223"/>
      <c r="G75" s="38"/>
      <c r="H75" s="38"/>
    </row>
    <row r="76" spans="1:8" ht="15.6" x14ac:dyDescent="0.3">
      <c r="A76" s="2">
        <f t="shared" si="2"/>
        <v>5</v>
      </c>
      <c r="B76" s="242"/>
      <c r="C76" s="211"/>
      <c r="D76" s="50" t="s">
        <v>123</v>
      </c>
      <c r="E76" s="43"/>
      <c r="F76" s="224"/>
      <c r="G76" s="38"/>
      <c r="H76" s="38"/>
    </row>
    <row r="77" spans="1:8" ht="15.6" x14ac:dyDescent="0.3">
      <c r="A77" s="2">
        <f t="shared" si="2"/>
        <v>6</v>
      </c>
      <c r="B77" s="242"/>
      <c r="C77" s="211"/>
      <c r="D77" s="23" t="s">
        <v>57</v>
      </c>
      <c r="E77" s="43">
        <v>703</v>
      </c>
      <c r="F77" s="36" t="s">
        <v>58</v>
      </c>
      <c r="G77" s="38">
        <v>5</v>
      </c>
      <c r="H77" s="38">
        <f>H45+1</f>
        <v>19</v>
      </c>
    </row>
    <row r="78" spans="1:8" x14ac:dyDescent="0.3">
      <c r="A78" s="2">
        <f t="shared" si="2"/>
        <v>7</v>
      </c>
      <c r="B78" s="242"/>
      <c r="C78" s="211"/>
      <c r="D78" s="23" t="s">
        <v>59</v>
      </c>
      <c r="E78" s="43">
        <v>362</v>
      </c>
      <c r="F78" s="36" t="s">
        <v>60</v>
      </c>
      <c r="G78" s="218">
        <v>6</v>
      </c>
      <c r="H78" s="218">
        <f>H15+1</f>
        <v>5</v>
      </c>
    </row>
    <row r="79" spans="1:8" x14ac:dyDescent="0.3">
      <c r="A79" s="2">
        <f t="shared" si="2"/>
        <v>8</v>
      </c>
      <c r="B79" s="242"/>
      <c r="C79" s="211"/>
      <c r="D79" s="23" t="s">
        <v>61</v>
      </c>
      <c r="E79" s="43">
        <v>427</v>
      </c>
      <c r="F79" s="36" t="s">
        <v>60</v>
      </c>
      <c r="G79" s="219"/>
      <c r="H79" s="219"/>
    </row>
    <row r="80" spans="1:8" ht="15.6" x14ac:dyDescent="0.3">
      <c r="A80" s="2">
        <f t="shared" si="2"/>
        <v>9</v>
      </c>
      <c r="B80" s="242"/>
      <c r="C80" s="211"/>
      <c r="D80" s="23" t="s">
        <v>57</v>
      </c>
      <c r="E80" s="43"/>
      <c r="F80" s="223"/>
      <c r="G80" s="38"/>
      <c r="H80" s="38"/>
    </row>
    <row r="81" spans="1:11" ht="15.6" x14ac:dyDescent="0.3">
      <c r="A81" s="2">
        <f t="shared" si="2"/>
        <v>10</v>
      </c>
      <c r="B81" s="242"/>
      <c r="C81" s="212"/>
      <c r="D81" s="23" t="s">
        <v>57</v>
      </c>
      <c r="E81" s="43"/>
      <c r="F81" s="224"/>
      <c r="G81" s="38"/>
      <c r="H81" s="38"/>
    </row>
    <row r="82" spans="1:11" ht="15.6" x14ac:dyDescent="0.3">
      <c r="A82" s="2">
        <f t="shared" si="2"/>
        <v>11</v>
      </c>
      <c r="B82" s="242"/>
      <c r="C82" s="2">
        <v>10.1</v>
      </c>
      <c r="D82" s="25" t="s">
        <v>55</v>
      </c>
      <c r="E82" s="43">
        <v>478</v>
      </c>
      <c r="F82" s="32" t="s">
        <v>56</v>
      </c>
      <c r="G82" s="38">
        <v>4</v>
      </c>
      <c r="H82" s="38">
        <f>H40+1</f>
        <v>13</v>
      </c>
    </row>
    <row r="83" spans="1:11" ht="15.6" x14ac:dyDescent="0.3">
      <c r="A83" s="2">
        <f t="shared" si="2"/>
        <v>12</v>
      </c>
      <c r="B83" s="242"/>
      <c r="C83" s="2">
        <v>10.199999999999999</v>
      </c>
      <c r="D83" s="42" t="s">
        <v>120</v>
      </c>
      <c r="E83" s="216">
        <v>2083</v>
      </c>
      <c r="F83" s="7"/>
      <c r="G83" s="38"/>
      <c r="H83" s="38"/>
    </row>
    <row r="84" spans="1:11" ht="15.6" x14ac:dyDescent="0.3">
      <c r="A84" s="2">
        <f t="shared" si="2"/>
        <v>13</v>
      </c>
      <c r="B84" s="242"/>
      <c r="C84" s="2"/>
      <c r="D84" s="42" t="s">
        <v>121</v>
      </c>
      <c r="E84" s="217"/>
      <c r="F84" s="7"/>
      <c r="G84" s="38"/>
      <c r="H84" s="38"/>
    </row>
    <row r="85" spans="1:11" ht="15.6" x14ac:dyDescent="0.3">
      <c r="A85" s="11"/>
      <c r="B85" s="16"/>
      <c r="C85" s="16"/>
      <c r="D85" s="3" t="s">
        <v>29</v>
      </c>
      <c r="E85" s="44">
        <f>SUM(E69:E84)</f>
        <v>10800</v>
      </c>
      <c r="F85" s="13"/>
      <c r="G85" s="13"/>
      <c r="H85" s="7"/>
      <c r="K85" s="37"/>
    </row>
    <row r="86" spans="1:11" ht="15.6" x14ac:dyDescent="0.3">
      <c r="A86" s="2">
        <v>1</v>
      </c>
      <c r="B86" s="210" t="s">
        <v>62</v>
      </c>
      <c r="C86" s="2" t="s">
        <v>63</v>
      </c>
      <c r="D86" s="26" t="s">
        <v>64</v>
      </c>
      <c r="E86" s="18">
        <v>136</v>
      </c>
      <c r="F86" s="35" t="s">
        <v>65</v>
      </c>
      <c r="G86" s="7"/>
      <c r="H86" s="38">
        <v>1</v>
      </c>
    </row>
    <row r="87" spans="1:11" ht="15.6" x14ac:dyDescent="0.3">
      <c r="A87" s="2">
        <f>+A86+1</f>
        <v>2</v>
      </c>
      <c r="B87" s="211"/>
      <c r="C87" s="210">
        <v>1.5</v>
      </c>
      <c r="D87" s="23" t="s">
        <v>66</v>
      </c>
      <c r="E87" s="2">
        <v>263</v>
      </c>
      <c r="F87" s="32" t="s">
        <v>9</v>
      </c>
      <c r="G87" s="7"/>
      <c r="H87" s="38">
        <f>H28+1</f>
        <v>11</v>
      </c>
    </row>
    <row r="88" spans="1:11" ht="15.6" x14ac:dyDescent="0.3">
      <c r="A88" s="2">
        <f t="shared" ref="A88:A95" si="3">+A87+1</f>
        <v>3</v>
      </c>
      <c r="B88" s="211"/>
      <c r="C88" s="212"/>
      <c r="D88" s="25" t="s">
        <v>67</v>
      </c>
      <c r="E88" s="2">
        <v>351</v>
      </c>
      <c r="F88" s="36" t="s">
        <v>68</v>
      </c>
      <c r="G88" s="7"/>
      <c r="H88" s="38">
        <f>H89+1</f>
        <v>2</v>
      </c>
    </row>
    <row r="89" spans="1:11" ht="15.6" x14ac:dyDescent="0.3">
      <c r="A89" s="2"/>
      <c r="B89" s="211"/>
      <c r="C89" s="2">
        <v>5.0999999999999996</v>
      </c>
      <c r="D89" s="25" t="s">
        <v>73</v>
      </c>
      <c r="E89" s="2">
        <v>562</v>
      </c>
      <c r="F89" s="36" t="s">
        <v>21</v>
      </c>
      <c r="G89" s="7"/>
      <c r="H89" s="38">
        <f>H12+1</f>
        <v>1</v>
      </c>
    </row>
    <row r="90" spans="1:11" ht="15.6" x14ac:dyDescent="0.3">
      <c r="A90" s="2"/>
      <c r="B90" s="211"/>
      <c r="C90" s="215">
        <v>7.1</v>
      </c>
      <c r="D90" s="23" t="s">
        <v>69</v>
      </c>
      <c r="E90" s="2">
        <v>781</v>
      </c>
      <c r="F90" s="33" t="s">
        <v>70</v>
      </c>
      <c r="G90" s="7"/>
      <c r="H90" s="38">
        <f>H30+1</f>
        <v>3</v>
      </c>
    </row>
    <row r="91" spans="1:11" ht="15.6" x14ac:dyDescent="0.3">
      <c r="A91" s="2"/>
      <c r="B91" s="211"/>
      <c r="C91" s="215"/>
      <c r="D91" s="23" t="s">
        <v>71</v>
      </c>
      <c r="E91" s="2">
        <v>1535</v>
      </c>
      <c r="F91" s="34" t="s">
        <v>72</v>
      </c>
      <c r="G91" s="7"/>
      <c r="H91" s="38">
        <f>H42+1</f>
        <v>17</v>
      </c>
    </row>
    <row r="92" spans="1:11" ht="15.6" customHeight="1" x14ac:dyDescent="0.3">
      <c r="A92" s="2"/>
      <c r="B92" s="211"/>
      <c r="C92" s="210">
        <v>11.1</v>
      </c>
      <c r="D92" s="50" t="s">
        <v>125</v>
      </c>
      <c r="E92" s="210">
        <v>2613</v>
      </c>
      <c r="F92" s="40"/>
      <c r="G92" s="40"/>
      <c r="H92" s="40"/>
    </row>
    <row r="93" spans="1:11" x14ac:dyDescent="0.3">
      <c r="A93" s="2">
        <f>A88+1</f>
        <v>4</v>
      </c>
      <c r="B93" s="211"/>
      <c r="C93" s="212"/>
      <c r="D93" s="50" t="s">
        <v>124</v>
      </c>
      <c r="E93" s="212"/>
      <c r="F93" s="40"/>
      <c r="G93" s="40"/>
      <c r="H93" s="40"/>
    </row>
    <row r="94" spans="1:11" x14ac:dyDescent="0.3">
      <c r="A94" s="2">
        <f t="shared" si="3"/>
        <v>5</v>
      </c>
      <c r="B94" s="211"/>
      <c r="C94" s="210">
        <v>11.2</v>
      </c>
      <c r="D94" s="50" t="s">
        <v>126</v>
      </c>
      <c r="E94" s="210">
        <v>2339</v>
      </c>
      <c r="F94" s="40"/>
      <c r="G94" s="40"/>
      <c r="H94" s="40"/>
    </row>
    <row r="95" spans="1:11" x14ac:dyDescent="0.3">
      <c r="A95" s="2">
        <f t="shared" si="3"/>
        <v>6</v>
      </c>
      <c r="B95" s="212"/>
      <c r="C95" s="212"/>
      <c r="D95" s="50" t="s">
        <v>127</v>
      </c>
      <c r="E95" s="212"/>
      <c r="F95" s="40"/>
      <c r="G95" s="40"/>
      <c r="H95" s="40"/>
    </row>
    <row r="96" spans="1:11" x14ac:dyDescent="0.3">
      <c r="A96" s="11"/>
      <c r="B96" s="16"/>
      <c r="C96" s="16"/>
      <c r="D96" s="3" t="s">
        <v>29</v>
      </c>
      <c r="E96" s="44">
        <f>SUM(E86:E95)</f>
        <v>8580</v>
      </c>
      <c r="F96" s="13"/>
      <c r="G96" s="13"/>
      <c r="H96" s="7"/>
    </row>
    <row r="97" spans="1:11" x14ac:dyDescent="0.3">
      <c r="A97" s="11"/>
      <c r="B97" s="16"/>
      <c r="C97" s="16"/>
      <c r="D97" s="3" t="s">
        <v>74</v>
      </c>
      <c r="E97" s="30">
        <f>E96+E85+E68+E37</f>
        <v>71545</v>
      </c>
      <c r="F97" s="21"/>
      <c r="G97" s="87"/>
      <c r="H97" s="17"/>
      <c r="K97" s="22"/>
    </row>
    <row r="98" spans="1:11" x14ac:dyDescent="0.3">
      <c r="D98" s="23" t="s">
        <v>7</v>
      </c>
      <c r="E98" s="45">
        <f>E37</f>
        <v>27463</v>
      </c>
      <c r="F98" s="19"/>
      <c r="G98" s="19"/>
    </row>
    <row r="99" spans="1:11" x14ac:dyDescent="0.3">
      <c r="D99" s="23" t="s">
        <v>30</v>
      </c>
      <c r="E99" s="45">
        <f>E68</f>
        <v>24702</v>
      </c>
      <c r="F99" s="19"/>
      <c r="G99" s="19"/>
    </row>
    <row r="100" spans="1:11" x14ac:dyDescent="0.3">
      <c r="D100" s="23" t="s">
        <v>48</v>
      </c>
      <c r="E100" s="45">
        <f t="shared" ref="E100" si="4">E85</f>
        <v>10800</v>
      </c>
      <c r="F100" s="19"/>
      <c r="G100" s="19"/>
    </row>
    <row r="101" spans="1:11" x14ac:dyDescent="0.3">
      <c r="D101" s="23" t="s">
        <v>62</v>
      </c>
      <c r="E101" s="45">
        <f>E96</f>
        <v>8580</v>
      </c>
      <c r="F101" s="19"/>
      <c r="G101" s="19"/>
    </row>
    <row r="102" spans="1:11" x14ac:dyDescent="0.3">
      <c r="D102" s="29" t="s">
        <v>74</v>
      </c>
      <c r="E102" s="30">
        <f>SUM(E98:E101)</f>
        <v>71545</v>
      </c>
    </row>
  </sheetData>
  <mergeCells count="52">
    <mergeCell ref="B86:B95"/>
    <mergeCell ref="C87:C88"/>
    <mergeCell ref="B69:B84"/>
    <mergeCell ref="C28:C30"/>
    <mergeCell ref="C26:C27"/>
    <mergeCell ref="C38:C39"/>
    <mergeCell ref="C40:C41"/>
    <mergeCell ref="C42:C46"/>
    <mergeCell ref="C47:C49"/>
    <mergeCell ref="B38:B67"/>
    <mergeCell ref="C50:C51"/>
    <mergeCell ref="C53:C54"/>
    <mergeCell ref="C55:C57"/>
    <mergeCell ref="B3:B36"/>
    <mergeCell ref="C34:C36"/>
    <mergeCell ref="C15:C21"/>
    <mergeCell ref="C6:C8"/>
    <mergeCell ref="C9:C10"/>
    <mergeCell ref="C22:C25"/>
    <mergeCell ref="C3:C5"/>
    <mergeCell ref="H78:H79"/>
    <mergeCell ref="H40:H41"/>
    <mergeCell ref="H42:H44"/>
    <mergeCell ref="H45:H46"/>
    <mergeCell ref="C11:C14"/>
    <mergeCell ref="C31:C33"/>
    <mergeCell ref="H26:H27"/>
    <mergeCell ref="H15:H16"/>
    <mergeCell ref="C72:C74"/>
    <mergeCell ref="C58:C60"/>
    <mergeCell ref="C61:C63"/>
    <mergeCell ref="C64:C67"/>
    <mergeCell ref="G2:H2"/>
    <mergeCell ref="G40:G41"/>
    <mergeCell ref="G42:G44"/>
    <mergeCell ref="G45:G46"/>
    <mergeCell ref="G47:G49"/>
    <mergeCell ref="G26:G27"/>
    <mergeCell ref="G15:G16"/>
    <mergeCell ref="H47:H49"/>
    <mergeCell ref="E83:E84"/>
    <mergeCell ref="G78:G79"/>
    <mergeCell ref="C75:C81"/>
    <mergeCell ref="C69:C71"/>
    <mergeCell ref="E69:E71"/>
    <mergeCell ref="F75:F76"/>
    <mergeCell ref="F80:F81"/>
    <mergeCell ref="C90:C91"/>
    <mergeCell ref="C92:C93"/>
    <mergeCell ref="C94:C95"/>
    <mergeCell ref="E92:E93"/>
    <mergeCell ref="E94:E9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84" workbookViewId="0">
      <selection activeCell="A67" sqref="A1:XFD1048576"/>
    </sheetView>
  </sheetViews>
  <sheetFormatPr defaultColWidth="7" defaultRowHeight="15.6" x14ac:dyDescent="0.3"/>
  <cols>
    <col min="1" max="1" width="4.88671875" style="157" customWidth="1"/>
    <col min="2" max="2" width="4.44140625" style="158" bestFit="1" customWidth="1"/>
    <col min="3" max="3" width="5.6640625" style="159" bestFit="1" customWidth="1"/>
    <col min="4" max="4" width="10.33203125" style="159" bestFit="1" customWidth="1"/>
    <col min="5" max="5" width="10.33203125" style="159" hidden="1" customWidth="1"/>
    <col min="6" max="6" width="10.33203125" style="159" customWidth="1"/>
    <col min="7" max="7" width="10.33203125" style="165" hidden="1" customWidth="1"/>
    <col min="8" max="8" width="11.109375" style="166" bestFit="1" customWidth="1"/>
    <col min="9" max="9" width="11.88671875" style="166" bestFit="1" customWidth="1"/>
    <col min="10" max="10" width="41.77734375" style="107" customWidth="1"/>
    <col min="11" max="11" width="14" style="107" hidden="1" customWidth="1"/>
    <col min="12" max="12" width="13.33203125" style="107" hidden="1" customWidth="1"/>
    <col min="13" max="13" width="2.88671875" style="107" customWidth="1"/>
    <col min="14" max="16384" width="7" style="107"/>
  </cols>
  <sheetData>
    <row r="1" spans="1:13" ht="15.6" customHeight="1" x14ac:dyDescent="0.3">
      <c r="A1" s="258" t="s">
        <v>128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2" spans="1:13" ht="15.6" customHeight="1" x14ac:dyDescent="0.3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</row>
    <row r="3" spans="1:13" ht="18" x14ac:dyDescent="0.3">
      <c r="A3" s="108" t="s">
        <v>129</v>
      </c>
      <c r="B3" s="109" t="s">
        <v>130</v>
      </c>
      <c r="C3" s="109" t="s">
        <v>2</v>
      </c>
      <c r="D3" s="109" t="s">
        <v>131</v>
      </c>
      <c r="E3" s="109"/>
      <c r="F3" s="110" t="s">
        <v>132</v>
      </c>
      <c r="G3" s="111"/>
      <c r="H3" s="112" t="s">
        <v>132</v>
      </c>
      <c r="I3" s="113" t="s">
        <v>133</v>
      </c>
      <c r="J3" s="114" t="s">
        <v>134</v>
      </c>
      <c r="K3" s="114" t="s">
        <v>135</v>
      </c>
      <c r="L3" s="114" t="s">
        <v>136</v>
      </c>
    </row>
    <row r="4" spans="1:13" ht="14.4" x14ac:dyDescent="0.3">
      <c r="A4" s="259" t="s">
        <v>92</v>
      </c>
      <c r="B4" s="260">
        <v>1</v>
      </c>
      <c r="C4" s="250">
        <v>1.1000000000000001</v>
      </c>
      <c r="D4" s="115" t="s">
        <v>137</v>
      </c>
      <c r="E4" s="261">
        <v>17.940000000000001</v>
      </c>
      <c r="F4" s="261">
        <v>1197</v>
      </c>
      <c r="G4" s="264">
        <v>17.940000000000001</v>
      </c>
      <c r="H4" s="116">
        <v>425</v>
      </c>
      <c r="I4" s="116">
        <v>315</v>
      </c>
      <c r="J4" s="117" t="s">
        <v>138</v>
      </c>
      <c r="K4" s="267" t="s">
        <v>139</v>
      </c>
      <c r="L4" s="251" t="s">
        <v>140</v>
      </c>
    </row>
    <row r="5" spans="1:13" ht="14.4" customHeight="1" x14ac:dyDescent="0.3">
      <c r="A5" s="259"/>
      <c r="B5" s="260"/>
      <c r="C5" s="250"/>
      <c r="D5" s="115" t="s">
        <v>141</v>
      </c>
      <c r="E5" s="262"/>
      <c r="F5" s="262"/>
      <c r="G5" s="265"/>
      <c r="H5" s="116">
        <v>339</v>
      </c>
      <c r="I5" s="116">
        <v>252</v>
      </c>
      <c r="J5" s="118" t="s">
        <v>142</v>
      </c>
      <c r="K5" s="267"/>
      <c r="L5" s="251"/>
    </row>
    <row r="6" spans="1:13" ht="14.4" x14ac:dyDescent="0.3">
      <c r="A6" s="259"/>
      <c r="B6" s="260"/>
      <c r="C6" s="250"/>
      <c r="D6" s="115" t="s">
        <v>143</v>
      </c>
      <c r="E6" s="263"/>
      <c r="F6" s="263"/>
      <c r="G6" s="266"/>
      <c r="H6" s="116">
        <v>486</v>
      </c>
      <c r="I6" s="116">
        <v>369</v>
      </c>
      <c r="J6" s="117" t="s">
        <v>144</v>
      </c>
      <c r="K6" s="267"/>
      <c r="L6" s="251"/>
    </row>
    <row r="7" spans="1:13" ht="14.4" x14ac:dyDescent="0.3">
      <c r="A7" s="259"/>
      <c r="B7" s="260"/>
      <c r="C7" s="251">
        <v>1.2</v>
      </c>
      <c r="D7" s="120" t="s">
        <v>145</v>
      </c>
      <c r="E7" s="252">
        <v>23.53</v>
      </c>
      <c r="F7" s="252">
        <v>1937</v>
      </c>
      <c r="G7" s="255"/>
      <c r="H7" s="95">
        <v>614</v>
      </c>
      <c r="I7" s="95">
        <v>426</v>
      </c>
      <c r="J7" s="119" t="s">
        <v>146</v>
      </c>
      <c r="K7" s="251"/>
      <c r="L7" s="251"/>
    </row>
    <row r="8" spans="1:13" ht="14.4" x14ac:dyDescent="0.3">
      <c r="A8" s="259"/>
      <c r="B8" s="260"/>
      <c r="C8" s="251"/>
      <c r="D8" s="120" t="s">
        <v>148</v>
      </c>
      <c r="E8" s="253"/>
      <c r="F8" s="253"/>
      <c r="G8" s="256"/>
      <c r="H8" s="95">
        <f>527+261</f>
        <v>788</v>
      </c>
      <c r="I8" s="95"/>
      <c r="J8" s="119" t="s">
        <v>149</v>
      </c>
      <c r="K8" s="251"/>
      <c r="L8" s="251"/>
    </row>
    <row r="9" spans="1:13" ht="14.4" x14ac:dyDescent="0.3">
      <c r="A9" s="259"/>
      <c r="B9" s="260"/>
      <c r="C9" s="251"/>
      <c r="D9" s="120" t="s">
        <v>151</v>
      </c>
      <c r="E9" s="254"/>
      <c r="F9" s="254"/>
      <c r="G9" s="257"/>
      <c r="H9" s="95">
        <v>143</v>
      </c>
      <c r="I9" s="95">
        <v>113</v>
      </c>
      <c r="J9" s="119" t="s">
        <v>152</v>
      </c>
      <c r="K9" s="251"/>
      <c r="L9" s="251"/>
    </row>
    <row r="10" spans="1:13" ht="14.4" x14ac:dyDescent="0.3">
      <c r="A10" s="259"/>
      <c r="B10" s="260"/>
      <c r="C10" s="251">
        <v>1.3</v>
      </c>
      <c r="D10" s="120" t="s">
        <v>154</v>
      </c>
      <c r="E10" s="252">
        <v>17.59</v>
      </c>
      <c r="F10" s="252">
        <v>3252</v>
      </c>
      <c r="G10" s="255"/>
      <c r="H10" s="95">
        <v>1447</v>
      </c>
      <c r="I10" s="95"/>
      <c r="J10" s="121" t="s">
        <v>155</v>
      </c>
      <c r="K10" s="249"/>
      <c r="L10" s="251"/>
    </row>
    <row r="11" spans="1:13" ht="14.4" x14ac:dyDescent="0.3">
      <c r="A11" s="259"/>
      <c r="B11" s="260"/>
      <c r="C11" s="251"/>
      <c r="D11" s="120" t="s">
        <v>156</v>
      </c>
      <c r="E11" s="254"/>
      <c r="F11" s="254"/>
      <c r="G11" s="257"/>
      <c r="H11" s="95">
        <v>1835</v>
      </c>
      <c r="I11" s="95"/>
      <c r="J11" s="119" t="s">
        <v>157</v>
      </c>
      <c r="K11" s="249"/>
      <c r="L11" s="251"/>
    </row>
    <row r="12" spans="1:13" ht="14.4" x14ac:dyDescent="0.3">
      <c r="A12" s="259"/>
      <c r="B12" s="260"/>
      <c r="C12" s="250">
        <v>1.4</v>
      </c>
      <c r="D12" s="120" t="s">
        <v>159</v>
      </c>
      <c r="E12" s="252">
        <v>22.35</v>
      </c>
      <c r="F12" s="252">
        <v>3080</v>
      </c>
      <c r="G12" s="280">
        <v>4.4000000000000004</v>
      </c>
      <c r="H12" s="95">
        <v>1432</v>
      </c>
      <c r="I12" s="95">
        <v>298</v>
      </c>
      <c r="J12" s="119" t="s">
        <v>160</v>
      </c>
      <c r="K12" s="249"/>
      <c r="L12" s="251"/>
    </row>
    <row r="13" spans="1:13" ht="14.4" x14ac:dyDescent="0.3">
      <c r="A13" s="259"/>
      <c r="B13" s="260"/>
      <c r="C13" s="250"/>
      <c r="D13" s="120" t="s">
        <v>162</v>
      </c>
      <c r="E13" s="254"/>
      <c r="F13" s="254"/>
      <c r="G13" s="281"/>
      <c r="H13" s="95">
        <v>1648</v>
      </c>
      <c r="I13" s="95"/>
      <c r="J13" s="119" t="s">
        <v>163</v>
      </c>
      <c r="K13" s="249"/>
      <c r="L13" s="251"/>
    </row>
    <row r="14" spans="1:13" ht="14.4" x14ac:dyDescent="0.3">
      <c r="A14" s="259"/>
      <c r="B14" s="260">
        <v>2</v>
      </c>
      <c r="C14" s="268">
        <v>2.1</v>
      </c>
      <c r="D14" s="122" t="s">
        <v>158</v>
      </c>
      <c r="E14" s="261">
        <v>33.64</v>
      </c>
      <c r="F14" s="261">
        <v>2596</v>
      </c>
      <c r="G14" s="269">
        <v>33.64</v>
      </c>
      <c r="H14" s="123">
        <v>420</v>
      </c>
      <c r="I14" s="123">
        <v>628</v>
      </c>
      <c r="J14" s="272" t="s">
        <v>165</v>
      </c>
      <c r="K14" s="274" t="s">
        <v>139</v>
      </c>
      <c r="L14" s="251" t="s">
        <v>166</v>
      </c>
    </row>
    <row r="15" spans="1:13" ht="14.4" x14ac:dyDescent="0.3">
      <c r="A15" s="259"/>
      <c r="B15" s="260"/>
      <c r="C15" s="268"/>
      <c r="D15" s="122" t="s">
        <v>161</v>
      </c>
      <c r="E15" s="262"/>
      <c r="F15" s="262"/>
      <c r="G15" s="270"/>
      <c r="H15" s="123">
        <v>440</v>
      </c>
      <c r="I15" s="123"/>
      <c r="J15" s="273"/>
      <c r="K15" s="275"/>
      <c r="L15" s="251"/>
    </row>
    <row r="16" spans="1:13" ht="14.4" x14ac:dyDescent="0.3">
      <c r="A16" s="259"/>
      <c r="B16" s="260"/>
      <c r="C16" s="268"/>
      <c r="D16" s="115" t="s">
        <v>164</v>
      </c>
      <c r="E16" s="262"/>
      <c r="F16" s="262"/>
      <c r="G16" s="270"/>
      <c r="H16" s="116">
        <v>522</v>
      </c>
      <c r="I16" s="116">
        <v>406</v>
      </c>
      <c r="J16" s="117" t="s">
        <v>169</v>
      </c>
      <c r="K16" s="275"/>
      <c r="L16" s="251"/>
    </row>
    <row r="17" spans="1:12" ht="14.4" x14ac:dyDescent="0.3">
      <c r="A17" s="259"/>
      <c r="B17" s="260"/>
      <c r="C17" s="268"/>
      <c r="D17" s="115" t="s">
        <v>167</v>
      </c>
      <c r="E17" s="262"/>
      <c r="F17" s="262"/>
      <c r="G17" s="270"/>
      <c r="H17" s="116">
        <v>132</v>
      </c>
      <c r="I17" s="116">
        <v>99</v>
      </c>
      <c r="J17" s="117"/>
      <c r="K17" s="275"/>
      <c r="L17" s="251"/>
    </row>
    <row r="18" spans="1:12" ht="14.4" x14ac:dyDescent="0.3">
      <c r="A18" s="259"/>
      <c r="B18" s="260"/>
      <c r="C18" s="268"/>
      <c r="D18" s="122" t="s">
        <v>168</v>
      </c>
      <c r="E18" s="262"/>
      <c r="F18" s="262"/>
      <c r="G18" s="270"/>
      <c r="H18" s="123">
        <v>473</v>
      </c>
      <c r="I18" s="123">
        <v>391</v>
      </c>
      <c r="J18" s="118" t="s">
        <v>172</v>
      </c>
      <c r="K18" s="275"/>
      <c r="L18" s="251"/>
    </row>
    <row r="19" spans="1:12" ht="14.4" x14ac:dyDescent="0.3">
      <c r="A19" s="259"/>
      <c r="B19" s="260"/>
      <c r="C19" s="268"/>
      <c r="D19" s="122" t="s">
        <v>170</v>
      </c>
      <c r="E19" s="262"/>
      <c r="F19" s="262"/>
      <c r="G19" s="270"/>
      <c r="H19" s="123">
        <v>320</v>
      </c>
      <c r="I19" s="123">
        <v>217</v>
      </c>
      <c r="J19" s="118"/>
      <c r="K19" s="275"/>
      <c r="L19" s="251"/>
    </row>
    <row r="20" spans="1:12" ht="14.4" x14ac:dyDescent="0.3">
      <c r="A20" s="259"/>
      <c r="B20" s="260"/>
      <c r="C20" s="268"/>
      <c r="D20" s="122" t="s">
        <v>175</v>
      </c>
      <c r="E20" s="263"/>
      <c r="F20" s="263"/>
      <c r="G20" s="271"/>
      <c r="H20" s="123">
        <v>288</v>
      </c>
      <c r="I20" s="123">
        <v>186</v>
      </c>
      <c r="J20" s="118" t="s">
        <v>176</v>
      </c>
      <c r="K20" s="276"/>
      <c r="L20" s="251"/>
    </row>
    <row r="21" spans="1:12" ht="14.4" x14ac:dyDescent="0.3">
      <c r="A21" s="259"/>
      <c r="B21" s="260"/>
      <c r="C21" s="251">
        <v>2.2000000000000002</v>
      </c>
      <c r="D21" s="120" t="s">
        <v>177</v>
      </c>
      <c r="E21" s="252">
        <v>47.24</v>
      </c>
      <c r="F21" s="252">
        <v>4217</v>
      </c>
      <c r="G21" s="255"/>
      <c r="H21" s="95">
        <v>750</v>
      </c>
      <c r="I21" s="95">
        <v>54</v>
      </c>
      <c r="J21" s="119" t="s">
        <v>178</v>
      </c>
      <c r="K21" s="119"/>
      <c r="L21" s="251"/>
    </row>
    <row r="22" spans="1:12" ht="14.4" x14ac:dyDescent="0.3">
      <c r="A22" s="259"/>
      <c r="B22" s="260"/>
      <c r="C22" s="251"/>
      <c r="D22" s="120" t="s">
        <v>179</v>
      </c>
      <c r="E22" s="253"/>
      <c r="F22" s="253"/>
      <c r="G22" s="256"/>
      <c r="H22" s="95">
        <v>1666</v>
      </c>
      <c r="I22" s="95"/>
      <c r="J22" s="119" t="s">
        <v>180</v>
      </c>
      <c r="K22" s="119"/>
      <c r="L22" s="251"/>
    </row>
    <row r="23" spans="1:12" ht="14.4" x14ac:dyDescent="0.3">
      <c r="A23" s="259"/>
      <c r="B23" s="260"/>
      <c r="C23" s="251"/>
      <c r="D23" s="120" t="s">
        <v>181</v>
      </c>
      <c r="E23" s="253"/>
      <c r="F23" s="253"/>
      <c r="G23" s="256"/>
      <c r="H23" s="95">
        <v>1975</v>
      </c>
      <c r="I23" s="95"/>
      <c r="J23" s="119" t="s">
        <v>182</v>
      </c>
      <c r="K23" s="119"/>
      <c r="L23" s="251"/>
    </row>
    <row r="24" spans="1:12" ht="14.4" x14ac:dyDescent="0.3">
      <c r="A24" s="259"/>
      <c r="B24" s="260"/>
      <c r="C24" s="251"/>
      <c r="D24" s="120" t="s">
        <v>183</v>
      </c>
      <c r="E24" s="254"/>
      <c r="F24" s="254"/>
      <c r="G24" s="257"/>
      <c r="H24" s="95">
        <v>592</v>
      </c>
      <c r="I24" s="95"/>
      <c r="J24" s="121" t="s">
        <v>184</v>
      </c>
      <c r="K24" s="121"/>
      <c r="L24" s="251"/>
    </row>
    <row r="25" spans="1:12" ht="14.4" x14ac:dyDescent="0.3">
      <c r="A25" s="259"/>
      <c r="B25" s="260"/>
      <c r="C25" s="277">
        <v>2.2999999999999998</v>
      </c>
      <c r="D25" s="125" t="s">
        <v>171</v>
      </c>
      <c r="E25" s="278">
        <v>13.83</v>
      </c>
      <c r="F25" s="278">
        <v>1071</v>
      </c>
      <c r="G25" s="282">
        <v>13.83</v>
      </c>
      <c r="H25" s="126">
        <v>513</v>
      </c>
      <c r="I25" s="126">
        <v>445</v>
      </c>
      <c r="J25" s="284" t="s">
        <v>185</v>
      </c>
      <c r="K25" s="285" t="s">
        <v>186</v>
      </c>
      <c r="L25" s="251"/>
    </row>
    <row r="26" spans="1:12" ht="14.4" x14ac:dyDescent="0.3">
      <c r="A26" s="259"/>
      <c r="B26" s="260"/>
      <c r="C26" s="277"/>
      <c r="D26" s="125" t="s">
        <v>173</v>
      </c>
      <c r="E26" s="279"/>
      <c r="F26" s="279"/>
      <c r="G26" s="283"/>
      <c r="H26" s="126">
        <v>589</v>
      </c>
      <c r="I26" s="126">
        <v>353</v>
      </c>
      <c r="J26" s="284"/>
      <c r="K26" s="285"/>
      <c r="L26" s="251"/>
    </row>
    <row r="27" spans="1:12" ht="14.4" x14ac:dyDescent="0.3">
      <c r="A27" s="259"/>
      <c r="B27" s="260"/>
      <c r="C27" s="277">
        <v>2.4</v>
      </c>
      <c r="D27" s="125" t="s">
        <v>147</v>
      </c>
      <c r="E27" s="278">
        <v>21.01</v>
      </c>
      <c r="F27" s="278">
        <v>1693</v>
      </c>
      <c r="G27" s="282">
        <v>21.01</v>
      </c>
      <c r="H27" s="126">
        <v>507</v>
      </c>
      <c r="I27" s="126">
        <v>365</v>
      </c>
      <c r="J27" s="284" t="s">
        <v>187</v>
      </c>
      <c r="K27" s="277" t="s">
        <v>188</v>
      </c>
      <c r="L27" s="251"/>
    </row>
    <row r="28" spans="1:12" ht="14.4" x14ac:dyDescent="0.3">
      <c r="A28" s="259"/>
      <c r="B28" s="260"/>
      <c r="C28" s="277"/>
      <c r="D28" s="125" t="s">
        <v>150</v>
      </c>
      <c r="E28" s="286"/>
      <c r="F28" s="286"/>
      <c r="G28" s="287"/>
      <c r="H28" s="126">
        <v>475</v>
      </c>
      <c r="I28" s="126">
        <v>321</v>
      </c>
      <c r="J28" s="284"/>
      <c r="K28" s="277"/>
      <c r="L28" s="251"/>
    </row>
    <row r="29" spans="1:12" ht="14.4" x14ac:dyDescent="0.3">
      <c r="A29" s="259"/>
      <c r="B29" s="260"/>
      <c r="C29" s="277"/>
      <c r="D29" s="125" t="s">
        <v>153</v>
      </c>
      <c r="E29" s="279"/>
      <c r="F29" s="279"/>
      <c r="G29" s="283"/>
      <c r="H29" s="126">
        <v>711</v>
      </c>
      <c r="I29" s="126">
        <v>524</v>
      </c>
      <c r="J29" s="284"/>
      <c r="K29" s="277"/>
      <c r="L29" s="251"/>
    </row>
    <row r="30" spans="1:12" ht="14.4" x14ac:dyDescent="0.3">
      <c r="A30" s="259"/>
      <c r="B30" s="260">
        <v>6</v>
      </c>
      <c r="C30" s="250">
        <v>6.1</v>
      </c>
      <c r="D30" s="120" t="s">
        <v>189</v>
      </c>
      <c r="E30" s="252">
        <v>42.39</v>
      </c>
      <c r="F30" s="252">
        <v>3301</v>
      </c>
      <c r="G30" s="255">
        <v>8.8699999999999992</v>
      </c>
      <c r="H30" s="95">
        <f>1859-324</f>
        <v>1535</v>
      </c>
      <c r="I30" s="95"/>
      <c r="J30" s="119" t="s">
        <v>190</v>
      </c>
      <c r="K30" s="127"/>
      <c r="L30" s="251" t="s">
        <v>191</v>
      </c>
    </row>
    <row r="31" spans="1:12" ht="14.4" x14ac:dyDescent="0.3">
      <c r="A31" s="259"/>
      <c r="B31" s="260"/>
      <c r="C31" s="250"/>
      <c r="D31" s="115" t="s">
        <v>174</v>
      </c>
      <c r="E31" s="253"/>
      <c r="F31" s="253"/>
      <c r="G31" s="256"/>
      <c r="H31" s="95">
        <v>446</v>
      </c>
      <c r="I31" s="95">
        <v>262</v>
      </c>
      <c r="J31" s="117" t="s">
        <v>192</v>
      </c>
      <c r="K31" s="128" t="s">
        <v>139</v>
      </c>
      <c r="L31" s="251"/>
    </row>
    <row r="32" spans="1:12" ht="14.4" x14ac:dyDescent="0.3">
      <c r="A32" s="259"/>
      <c r="B32" s="260"/>
      <c r="C32" s="250"/>
      <c r="D32" s="120" t="s">
        <v>193</v>
      </c>
      <c r="E32" s="254"/>
      <c r="F32" s="254"/>
      <c r="G32" s="257"/>
      <c r="H32" s="95">
        <v>1320</v>
      </c>
      <c r="I32" s="95"/>
      <c r="J32" s="119" t="s">
        <v>194</v>
      </c>
      <c r="K32" s="129"/>
      <c r="L32" s="251"/>
    </row>
    <row r="33" spans="1:12" ht="14.4" x14ac:dyDescent="0.3">
      <c r="A33" s="259"/>
      <c r="B33" s="260"/>
      <c r="C33" s="251">
        <v>6.2</v>
      </c>
      <c r="D33" s="120" t="s">
        <v>195</v>
      </c>
      <c r="E33" s="252">
        <v>49.43</v>
      </c>
      <c r="F33" s="252">
        <v>4315</v>
      </c>
      <c r="G33" s="255"/>
      <c r="H33" s="95">
        <v>2519</v>
      </c>
      <c r="I33" s="95"/>
      <c r="J33" s="119" t="s">
        <v>196</v>
      </c>
      <c r="K33" s="251"/>
      <c r="L33" s="251"/>
    </row>
    <row r="34" spans="1:12" ht="14.4" x14ac:dyDescent="0.3">
      <c r="A34" s="259"/>
      <c r="B34" s="260"/>
      <c r="C34" s="251"/>
      <c r="D34" s="120" t="s">
        <v>197</v>
      </c>
      <c r="E34" s="253"/>
      <c r="F34" s="253"/>
      <c r="G34" s="256"/>
      <c r="H34" s="95">
        <v>862</v>
      </c>
      <c r="I34" s="95"/>
      <c r="J34" s="119" t="s">
        <v>198</v>
      </c>
      <c r="K34" s="251"/>
      <c r="L34" s="251"/>
    </row>
    <row r="35" spans="1:12" ht="14.4" x14ac:dyDescent="0.3">
      <c r="A35" s="259"/>
      <c r="B35" s="260"/>
      <c r="C35" s="251"/>
      <c r="D35" s="120" t="s">
        <v>199</v>
      </c>
      <c r="E35" s="254"/>
      <c r="F35" s="254"/>
      <c r="G35" s="257"/>
      <c r="H35" s="95">
        <v>934</v>
      </c>
      <c r="I35" s="95"/>
      <c r="J35" s="119" t="s">
        <v>200</v>
      </c>
      <c r="K35" s="251"/>
      <c r="L35" s="251"/>
    </row>
    <row r="36" spans="1:12" ht="18" x14ac:dyDescent="0.3">
      <c r="A36" s="130"/>
      <c r="B36" s="131"/>
      <c r="C36" s="132"/>
      <c r="D36" s="120"/>
      <c r="E36" s="132"/>
      <c r="F36" s="132"/>
      <c r="G36" s="133"/>
      <c r="H36" s="134">
        <f>SUM(H4:H35)</f>
        <v>27146</v>
      </c>
      <c r="I36" s="134">
        <f>SUM(I4:I35)</f>
        <v>6024</v>
      </c>
      <c r="J36" s="135"/>
      <c r="K36" s="135"/>
      <c r="L36" s="136"/>
    </row>
    <row r="37" spans="1:12" ht="28.8" customHeight="1" x14ac:dyDescent="0.3">
      <c r="A37" s="259" t="s">
        <v>98</v>
      </c>
      <c r="B37" s="312">
        <v>3</v>
      </c>
      <c r="C37" s="250">
        <v>3.1</v>
      </c>
      <c r="D37" s="115" t="s">
        <v>201</v>
      </c>
      <c r="E37" s="261">
        <v>38.659999999999997</v>
      </c>
      <c r="F37" s="261">
        <v>3536</v>
      </c>
      <c r="G37" s="264"/>
      <c r="H37" s="291"/>
      <c r="I37" s="95"/>
      <c r="J37" s="118" t="s">
        <v>202</v>
      </c>
      <c r="K37" s="296" t="s">
        <v>203</v>
      </c>
      <c r="L37" s="251" t="s">
        <v>166</v>
      </c>
    </row>
    <row r="38" spans="1:12" ht="43.2" x14ac:dyDescent="0.3">
      <c r="A38" s="259"/>
      <c r="B38" s="312"/>
      <c r="C38" s="250"/>
      <c r="D38" s="115" t="s">
        <v>204</v>
      </c>
      <c r="E38" s="263"/>
      <c r="F38" s="263"/>
      <c r="G38" s="266"/>
      <c r="H38" s="291"/>
      <c r="I38" s="95"/>
      <c r="J38" s="118" t="s">
        <v>205</v>
      </c>
      <c r="K38" s="296"/>
      <c r="L38" s="251"/>
    </row>
    <row r="39" spans="1:12" ht="14.4" customHeight="1" x14ac:dyDescent="0.3">
      <c r="A39" s="259"/>
      <c r="B39" s="312"/>
      <c r="C39" s="250">
        <v>3.2</v>
      </c>
      <c r="D39" s="115" t="s">
        <v>206</v>
      </c>
      <c r="E39" s="261">
        <v>31.82</v>
      </c>
      <c r="F39" s="261">
        <v>2826</v>
      </c>
      <c r="G39" s="288">
        <v>31.82</v>
      </c>
      <c r="H39" s="291">
        <v>1328</v>
      </c>
      <c r="I39" s="292">
        <v>2421</v>
      </c>
      <c r="J39" s="295" t="s">
        <v>207</v>
      </c>
      <c r="K39" s="296" t="s">
        <v>139</v>
      </c>
      <c r="L39" s="251"/>
    </row>
    <row r="40" spans="1:12" ht="14.4" x14ac:dyDescent="0.3">
      <c r="A40" s="259"/>
      <c r="B40" s="312"/>
      <c r="C40" s="250"/>
      <c r="D40" s="115" t="s">
        <v>208</v>
      </c>
      <c r="E40" s="262"/>
      <c r="F40" s="262"/>
      <c r="G40" s="289"/>
      <c r="H40" s="291"/>
      <c r="I40" s="293"/>
      <c r="J40" s="295"/>
      <c r="K40" s="296"/>
      <c r="L40" s="251"/>
    </row>
    <row r="41" spans="1:12" ht="14.4" x14ac:dyDescent="0.3">
      <c r="A41" s="259"/>
      <c r="B41" s="312"/>
      <c r="C41" s="250"/>
      <c r="D41" s="115" t="s">
        <v>211</v>
      </c>
      <c r="E41" s="262"/>
      <c r="F41" s="262"/>
      <c r="G41" s="289"/>
      <c r="H41" s="291"/>
      <c r="I41" s="293"/>
      <c r="J41" s="295"/>
      <c r="K41" s="296"/>
      <c r="L41" s="251"/>
    </row>
    <row r="42" spans="1:12" ht="28.8" x14ac:dyDescent="0.3">
      <c r="A42" s="259"/>
      <c r="B42" s="312"/>
      <c r="C42" s="250"/>
      <c r="D42" s="115" t="s">
        <v>214</v>
      </c>
      <c r="E42" s="263"/>
      <c r="F42" s="263"/>
      <c r="G42" s="290"/>
      <c r="H42" s="137">
        <v>1481</v>
      </c>
      <c r="I42" s="294"/>
      <c r="J42" s="118" t="s">
        <v>215</v>
      </c>
      <c r="K42" s="296"/>
      <c r="L42" s="251"/>
    </row>
    <row r="43" spans="1:12" ht="14.4" x14ac:dyDescent="0.3">
      <c r="A43" s="259"/>
      <c r="B43" s="312"/>
      <c r="C43" s="277">
        <v>3.3</v>
      </c>
      <c r="D43" s="115" t="s">
        <v>212</v>
      </c>
      <c r="E43" s="261">
        <v>28.09</v>
      </c>
      <c r="F43" s="261">
        <v>2284</v>
      </c>
      <c r="G43" s="264">
        <v>28.09</v>
      </c>
      <c r="H43" s="95">
        <v>1411</v>
      </c>
      <c r="I43" s="291">
        <v>1882</v>
      </c>
      <c r="J43" s="295" t="s">
        <v>217</v>
      </c>
      <c r="K43" s="274" t="s">
        <v>139</v>
      </c>
      <c r="L43" s="251"/>
    </row>
    <row r="44" spans="1:12" ht="14.4" x14ac:dyDescent="0.3">
      <c r="A44" s="259"/>
      <c r="B44" s="312"/>
      <c r="C44" s="277"/>
      <c r="D44" s="115" t="s">
        <v>216</v>
      </c>
      <c r="E44" s="263"/>
      <c r="F44" s="263"/>
      <c r="G44" s="266"/>
      <c r="H44" s="95">
        <v>921</v>
      </c>
      <c r="I44" s="291"/>
      <c r="J44" s="295"/>
      <c r="K44" s="276"/>
      <c r="L44" s="251"/>
    </row>
    <row r="45" spans="1:12" ht="57.6" x14ac:dyDescent="0.3">
      <c r="A45" s="259"/>
      <c r="B45" s="312"/>
      <c r="C45" s="125">
        <v>3.4</v>
      </c>
      <c r="D45" s="115" t="s">
        <v>209</v>
      </c>
      <c r="E45" s="115">
        <v>17.43</v>
      </c>
      <c r="F45" s="115">
        <v>890</v>
      </c>
      <c r="G45" s="116">
        <v>17.43</v>
      </c>
      <c r="H45" s="95">
        <v>890</v>
      </c>
      <c r="I45" s="95">
        <v>772</v>
      </c>
      <c r="J45" s="138" t="s">
        <v>218</v>
      </c>
      <c r="K45" s="139" t="s">
        <v>139</v>
      </c>
      <c r="L45" s="251"/>
    </row>
    <row r="46" spans="1:12" ht="43.2" x14ac:dyDescent="0.3">
      <c r="A46" s="259"/>
      <c r="B46" s="312"/>
      <c r="C46" s="277">
        <v>3.5</v>
      </c>
      <c r="D46" s="125" t="s">
        <v>210</v>
      </c>
      <c r="E46" s="278">
        <v>16.18</v>
      </c>
      <c r="F46" s="278">
        <v>1233</v>
      </c>
      <c r="G46" s="282">
        <v>16.18</v>
      </c>
      <c r="H46" s="137">
        <v>850</v>
      </c>
      <c r="I46" s="292">
        <v>932</v>
      </c>
      <c r="J46" s="140" t="s">
        <v>219</v>
      </c>
      <c r="K46" s="277" t="s">
        <v>186</v>
      </c>
      <c r="L46" s="251"/>
    </row>
    <row r="47" spans="1:12" ht="28.8" x14ac:dyDescent="0.3">
      <c r="A47" s="259"/>
      <c r="B47" s="312"/>
      <c r="C47" s="277"/>
      <c r="D47" s="125" t="s">
        <v>213</v>
      </c>
      <c r="E47" s="279"/>
      <c r="F47" s="279"/>
      <c r="G47" s="283"/>
      <c r="H47" s="137">
        <v>383</v>
      </c>
      <c r="I47" s="294"/>
      <c r="J47" s="140" t="s">
        <v>220</v>
      </c>
      <c r="K47" s="277"/>
      <c r="L47" s="251"/>
    </row>
    <row r="48" spans="1:12" ht="14.4" x14ac:dyDescent="0.3">
      <c r="A48" s="259"/>
      <c r="B48" s="260">
        <v>4</v>
      </c>
      <c r="C48" s="251">
        <v>4.0999999999999996</v>
      </c>
      <c r="D48" s="124" t="s">
        <v>221</v>
      </c>
      <c r="E48" s="297">
        <v>7.9</v>
      </c>
      <c r="F48" s="299">
        <v>517</v>
      </c>
      <c r="G48" s="301"/>
      <c r="H48" s="291">
        <v>555</v>
      </c>
      <c r="I48" s="291">
        <v>518</v>
      </c>
      <c r="J48" s="119" t="s">
        <v>222</v>
      </c>
      <c r="K48" s="251"/>
      <c r="L48" s="251" t="s">
        <v>223</v>
      </c>
    </row>
    <row r="49" spans="1:12" ht="14.4" x14ac:dyDescent="0.3">
      <c r="A49" s="259"/>
      <c r="B49" s="260"/>
      <c r="C49" s="251"/>
      <c r="D49" s="124" t="s">
        <v>224</v>
      </c>
      <c r="E49" s="298"/>
      <c r="F49" s="300"/>
      <c r="G49" s="302"/>
      <c r="H49" s="291"/>
      <c r="I49" s="291"/>
      <c r="J49" s="121" t="s">
        <v>225</v>
      </c>
      <c r="K49" s="251"/>
      <c r="L49" s="251"/>
    </row>
    <row r="50" spans="1:12" x14ac:dyDescent="0.3">
      <c r="A50" s="259"/>
      <c r="B50" s="260"/>
      <c r="C50" s="251">
        <v>4.2</v>
      </c>
      <c r="D50" s="141" t="s">
        <v>226</v>
      </c>
      <c r="E50" s="303">
        <v>21.95</v>
      </c>
      <c r="F50" s="303">
        <v>1117</v>
      </c>
      <c r="G50" s="306"/>
      <c r="H50" s="291">
        <v>1082</v>
      </c>
      <c r="I50" s="291">
        <v>1027</v>
      </c>
      <c r="J50" s="121" t="s">
        <v>227</v>
      </c>
      <c r="K50" s="251"/>
      <c r="L50" s="251"/>
    </row>
    <row r="51" spans="1:12" ht="14.4" x14ac:dyDescent="0.3">
      <c r="A51" s="259"/>
      <c r="B51" s="260"/>
      <c r="C51" s="251"/>
      <c r="D51" s="124" t="s">
        <v>228</v>
      </c>
      <c r="E51" s="304"/>
      <c r="F51" s="304"/>
      <c r="G51" s="307"/>
      <c r="H51" s="291"/>
      <c r="I51" s="291"/>
      <c r="J51" s="121" t="s">
        <v>229</v>
      </c>
      <c r="K51" s="251"/>
      <c r="L51" s="251"/>
    </row>
    <row r="52" spans="1:12" ht="14.4" x14ac:dyDescent="0.3">
      <c r="A52" s="259"/>
      <c r="B52" s="260"/>
      <c r="C52" s="251"/>
      <c r="D52" s="124" t="s">
        <v>230</v>
      </c>
      <c r="E52" s="305"/>
      <c r="F52" s="305"/>
      <c r="G52" s="308"/>
      <c r="H52" s="291"/>
      <c r="I52" s="291"/>
      <c r="J52" s="119" t="s">
        <v>231</v>
      </c>
      <c r="K52" s="251"/>
      <c r="L52" s="251"/>
    </row>
    <row r="53" spans="1:12" ht="28.8" x14ac:dyDescent="0.3">
      <c r="A53" s="259"/>
      <c r="B53" s="260">
        <v>5</v>
      </c>
      <c r="C53" s="251">
        <v>5.2</v>
      </c>
      <c r="D53" s="120" t="s">
        <v>232</v>
      </c>
      <c r="E53" s="252">
        <v>49.68</v>
      </c>
      <c r="F53" s="142">
        <v>1593</v>
      </c>
      <c r="G53" s="309"/>
      <c r="H53" s="142">
        <v>1593</v>
      </c>
      <c r="I53" s="142">
        <v>935</v>
      </c>
      <c r="J53" s="143" t="s">
        <v>233</v>
      </c>
      <c r="K53" s="251"/>
      <c r="L53" s="251" t="s">
        <v>191</v>
      </c>
    </row>
    <row r="54" spans="1:12" ht="57.6" x14ac:dyDescent="0.3">
      <c r="A54" s="259"/>
      <c r="B54" s="260"/>
      <c r="C54" s="251"/>
      <c r="D54" s="120" t="s">
        <v>234</v>
      </c>
      <c r="E54" s="253"/>
      <c r="F54" s="142">
        <v>1798</v>
      </c>
      <c r="G54" s="309"/>
      <c r="H54" s="142">
        <v>1798</v>
      </c>
      <c r="I54" s="142">
        <v>1426</v>
      </c>
      <c r="J54" s="143" t="s">
        <v>235</v>
      </c>
      <c r="K54" s="251"/>
      <c r="L54" s="251"/>
    </row>
    <row r="55" spans="1:12" ht="28.8" x14ac:dyDescent="0.3">
      <c r="A55" s="259"/>
      <c r="B55" s="260"/>
      <c r="C55" s="251"/>
      <c r="D55" s="120" t="s">
        <v>236</v>
      </c>
      <c r="E55" s="254"/>
      <c r="F55" s="142">
        <v>724</v>
      </c>
      <c r="G55" s="309"/>
      <c r="H55" s="142">
        <v>724</v>
      </c>
      <c r="I55" s="142">
        <v>545</v>
      </c>
      <c r="J55" s="143" t="s">
        <v>237</v>
      </c>
      <c r="K55" s="251"/>
      <c r="L55" s="251"/>
    </row>
    <row r="56" spans="1:12" ht="28.8" x14ac:dyDescent="0.3">
      <c r="A56" s="259"/>
      <c r="B56" s="260">
        <v>7</v>
      </c>
      <c r="C56" s="251">
        <v>7.2</v>
      </c>
      <c r="D56" s="120" t="s">
        <v>238</v>
      </c>
      <c r="E56" s="310">
        <v>27.95</v>
      </c>
      <c r="F56" s="291">
        <v>2895</v>
      </c>
      <c r="G56" s="311"/>
      <c r="H56" s="291"/>
      <c r="I56" s="95"/>
      <c r="J56" s="121" t="s">
        <v>239</v>
      </c>
      <c r="K56" s="251"/>
      <c r="L56" s="251" t="s">
        <v>240</v>
      </c>
    </row>
    <row r="57" spans="1:12" ht="28.8" x14ac:dyDescent="0.3">
      <c r="A57" s="259"/>
      <c r="B57" s="260"/>
      <c r="C57" s="251"/>
      <c r="D57" s="120" t="s">
        <v>241</v>
      </c>
      <c r="E57" s="310"/>
      <c r="F57" s="291"/>
      <c r="G57" s="311"/>
      <c r="H57" s="291"/>
      <c r="I57" s="95"/>
      <c r="J57" s="121" t="s">
        <v>242</v>
      </c>
      <c r="K57" s="251"/>
      <c r="L57" s="251"/>
    </row>
    <row r="58" spans="1:12" ht="28.8" x14ac:dyDescent="0.3">
      <c r="A58" s="259"/>
      <c r="B58" s="260"/>
      <c r="C58" s="251"/>
      <c r="D58" s="120" t="s">
        <v>243</v>
      </c>
      <c r="E58" s="310"/>
      <c r="F58" s="291"/>
      <c r="G58" s="311"/>
      <c r="H58" s="291"/>
      <c r="I58" s="95"/>
      <c r="J58" s="121" t="s">
        <v>244</v>
      </c>
      <c r="K58" s="251"/>
      <c r="L58" s="251"/>
    </row>
    <row r="59" spans="1:12" ht="28.8" x14ac:dyDescent="0.3">
      <c r="A59" s="259"/>
      <c r="B59" s="260"/>
      <c r="C59" s="251">
        <v>7.3</v>
      </c>
      <c r="D59" s="120" t="s">
        <v>245</v>
      </c>
      <c r="E59" s="310">
        <v>24.34</v>
      </c>
      <c r="F59" s="291">
        <v>2002</v>
      </c>
      <c r="G59" s="311"/>
      <c r="H59" s="291"/>
      <c r="I59" s="95"/>
      <c r="J59" s="121" t="s">
        <v>246</v>
      </c>
      <c r="K59" s="251"/>
      <c r="L59" s="251"/>
    </row>
    <row r="60" spans="1:12" ht="43.2" x14ac:dyDescent="0.3">
      <c r="A60" s="259"/>
      <c r="B60" s="260"/>
      <c r="C60" s="251"/>
      <c r="D60" s="120" t="s">
        <v>247</v>
      </c>
      <c r="E60" s="310"/>
      <c r="F60" s="291"/>
      <c r="G60" s="311"/>
      <c r="H60" s="291"/>
      <c r="I60" s="95"/>
      <c r="J60" s="121" t="s">
        <v>248</v>
      </c>
      <c r="K60" s="251"/>
      <c r="L60" s="251"/>
    </row>
    <row r="61" spans="1:12" ht="43.2" x14ac:dyDescent="0.3">
      <c r="A61" s="259"/>
      <c r="B61" s="260"/>
      <c r="C61" s="251"/>
      <c r="D61" s="120" t="s">
        <v>249</v>
      </c>
      <c r="E61" s="310"/>
      <c r="F61" s="291"/>
      <c r="G61" s="311"/>
      <c r="H61" s="291"/>
      <c r="I61" s="95"/>
      <c r="J61" s="121" t="s">
        <v>250</v>
      </c>
      <c r="K61" s="251"/>
      <c r="L61" s="251"/>
    </row>
    <row r="62" spans="1:12" ht="28.8" x14ac:dyDescent="0.3">
      <c r="A62" s="259"/>
      <c r="B62" s="260"/>
      <c r="C62" s="251">
        <v>7.4</v>
      </c>
      <c r="D62" s="120" t="s">
        <v>251</v>
      </c>
      <c r="E62" s="310">
        <v>34.28</v>
      </c>
      <c r="F62" s="291">
        <v>3999</v>
      </c>
      <c r="G62" s="311"/>
      <c r="H62" s="291"/>
      <c r="I62" s="95"/>
      <c r="J62" s="121" t="s">
        <v>252</v>
      </c>
      <c r="K62" s="251"/>
      <c r="L62" s="251"/>
    </row>
    <row r="63" spans="1:12" ht="28.8" x14ac:dyDescent="0.3">
      <c r="A63" s="259"/>
      <c r="B63" s="260"/>
      <c r="C63" s="251"/>
      <c r="D63" s="120" t="s">
        <v>253</v>
      </c>
      <c r="E63" s="310"/>
      <c r="F63" s="291"/>
      <c r="G63" s="311"/>
      <c r="H63" s="291"/>
      <c r="I63" s="95"/>
      <c r="J63" s="121" t="s">
        <v>254</v>
      </c>
      <c r="K63" s="251"/>
      <c r="L63" s="251"/>
    </row>
    <row r="64" spans="1:12" ht="28.8" x14ac:dyDescent="0.3">
      <c r="A64" s="259"/>
      <c r="B64" s="260"/>
      <c r="C64" s="251"/>
      <c r="D64" s="120" t="s">
        <v>255</v>
      </c>
      <c r="E64" s="310"/>
      <c r="F64" s="291"/>
      <c r="G64" s="311"/>
      <c r="H64" s="291"/>
      <c r="I64" s="95"/>
      <c r="J64" s="121" t="s">
        <v>256</v>
      </c>
      <c r="K64" s="251"/>
      <c r="L64" s="251"/>
    </row>
    <row r="65" spans="1:12" ht="28.8" x14ac:dyDescent="0.3">
      <c r="A65" s="259"/>
      <c r="B65" s="260"/>
      <c r="C65" s="251"/>
      <c r="D65" s="120" t="s">
        <v>257</v>
      </c>
      <c r="E65" s="310"/>
      <c r="F65" s="291"/>
      <c r="G65" s="311"/>
      <c r="H65" s="291"/>
      <c r="I65" s="95"/>
      <c r="J65" s="121" t="s">
        <v>258</v>
      </c>
      <c r="K65" s="251"/>
      <c r="L65" s="251"/>
    </row>
    <row r="66" spans="1:12" s="135" customFormat="1" ht="18" x14ac:dyDescent="0.3">
      <c r="A66" s="144"/>
      <c r="B66" s="131"/>
      <c r="C66" s="132"/>
      <c r="D66" s="132"/>
      <c r="E66" s="132"/>
      <c r="F66" s="145">
        <f>SUM(F37:G65)</f>
        <v>25507.52</v>
      </c>
      <c r="G66" s="146"/>
      <c r="H66" s="145">
        <f>SUM(H37:H65)</f>
        <v>13016</v>
      </c>
      <c r="I66" s="145">
        <f>SUM(I37:J65)</f>
        <v>10458</v>
      </c>
      <c r="J66" s="147"/>
      <c r="K66" s="147"/>
    </row>
    <row r="67" spans="1:12" ht="14.4" customHeight="1" x14ac:dyDescent="0.3">
      <c r="A67" s="259" t="s">
        <v>116</v>
      </c>
      <c r="B67" s="260">
        <v>8</v>
      </c>
      <c r="C67" s="251">
        <v>8.1</v>
      </c>
      <c r="D67" s="120" t="s">
        <v>259</v>
      </c>
      <c r="E67" s="251">
        <v>55.14</v>
      </c>
      <c r="F67" s="251">
        <v>3680</v>
      </c>
      <c r="G67" s="309"/>
      <c r="H67" s="95">
        <v>448</v>
      </c>
      <c r="I67" s="95">
        <v>256</v>
      </c>
      <c r="J67" s="313" t="s">
        <v>260</v>
      </c>
      <c r="K67" s="251"/>
      <c r="L67" s="251" t="s">
        <v>191</v>
      </c>
    </row>
    <row r="68" spans="1:12" ht="14.4" x14ac:dyDescent="0.3">
      <c r="A68" s="259"/>
      <c r="B68" s="260"/>
      <c r="C68" s="251"/>
      <c r="D68" s="120" t="s">
        <v>261</v>
      </c>
      <c r="E68" s="251"/>
      <c r="F68" s="251"/>
      <c r="G68" s="309"/>
      <c r="H68" s="95">
        <v>244</v>
      </c>
      <c r="I68" s="95">
        <v>162</v>
      </c>
      <c r="J68" s="313"/>
      <c r="K68" s="251"/>
      <c r="L68" s="251"/>
    </row>
    <row r="69" spans="1:12" ht="14.4" x14ac:dyDescent="0.3">
      <c r="A69" s="259"/>
      <c r="B69" s="260"/>
      <c r="C69" s="251"/>
      <c r="D69" s="120" t="s">
        <v>262</v>
      </c>
      <c r="E69" s="251"/>
      <c r="F69" s="251"/>
      <c r="G69" s="309"/>
      <c r="H69" s="95">
        <v>766</v>
      </c>
      <c r="I69" s="95">
        <v>366</v>
      </c>
      <c r="J69" s="313" t="s">
        <v>263</v>
      </c>
      <c r="K69" s="251"/>
      <c r="L69" s="251"/>
    </row>
    <row r="70" spans="1:12" ht="14.4" x14ac:dyDescent="0.3">
      <c r="A70" s="259"/>
      <c r="B70" s="260"/>
      <c r="C70" s="251"/>
      <c r="D70" s="120" t="s">
        <v>265</v>
      </c>
      <c r="E70" s="251"/>
      <c r="F70" s="251"/>
      <c r="G70" s="309"/>
      <c r="H70" s="95"/>
      <c r="I70" s="95"/>
      <c r="J70" s="313"/>
      <c r="K70" s="251"/>
      <c r="L70" s="251"/>
    </row>
    <row r="71" spans="1:12" ht="14.4" x14ac:dyDescent="0.3">
      <c r="A71" s="259"/>
      <c r="B71" s="260"/>
      <c r="C71" s="251"/>
      <c r="D71" s="120" t="s">
        <v>268</v>
      </c>
      <c r="E71" s="251"/>
      <c r="F71" s="251"/>
      <c r="G71" s="309"/>
      <c r="H71" s="95"/>
      <c r="I71" s="95"/>
      <c r="J71" s="313"/>
      <c r="K71" s="251"/>
      <c r="L71" s="251"/>
    </row>
    <row r="72" spans="1:12" ht="14.4" x14ac:dyDescent="0.3">
      <c r="A72" s="259"/>
      <c r="B72" s="260"/>
      <c r="C72" s="251"/>
      <c r="D72" s="120" t="s">
        <v>271</v>
      </c>
      <c r="E72" s="251"/>
      <c r="F72" s="251"/>
      <c r="G72" s="309"/>
      <c r="H72" s="95"/>
      <c r="I72" s="95"/>
      <c r="J72" s="313" t="s">
        <v>272</v>
      </c>
      <c r="K72" s="251"/>
      <c r="L72" s="251"/>
    </row>
    <row r="73" spans="1:12" ht="14.4" x14ac:dyDescent="0.3">
      <c r="A73" s="259"/>
      <c r="B73" s="260"/>
      <c r="C73" s="251"/>
      <c r="D73" s="120" t="s">
        <v>274</v>
      </c>
      <c r="E73" s="251"/>
      <c r="F73" s="251"/>
      <c r="G73" s="309"/>
      <c r="H73" s="95"/>
      <c r="I73" s="95"/>
      <c r="J73" s="313"/>
      <c r="K73" s="251"/>
      <c r="L73" s="251"/>
    </row>
    <row r="74" spans="1:12" ht="14.4" x14ac:dyDescent="0.3">
      <c r="A74" s="259"/>
      <c r="B74" s="260">
        <v>9</v>
      </c>
      <c r="C74" s="277">
        <v>9.1</v>
      </c>
      <c r="D74" s="125" t="s">
        <v>264</v>
      </c>
      <c r="E74" s="277">
        <v>21.74</v>
      </c>
      <c r="F74" s="277">
        <v>2337</v>
      </c>
      <c r="G74" s="315">
        <v>21.74</v>
      </c>
      <c r="H74" s="95">
        <v>805</v>
      </c>
      <c r="I74" s="95">
        <v>577</v>
      </c>
      <c r="J74" s="316" t="s">
        <v>276</v>
      </c>
      <c r="K74" s="277" t="s">
        <v>186</v>
      </c>
      <c r="L74" s="251"/>
    </row>
    <row r="75" spans="1:12" ht="14.4" x14ac:dyDescent="0.3">
      <c r="A75" s="259"/>
      <c r="B75" s="260"/>
      <c r="C75" s="277"/>
      <c r="D75" s="125" t="s">
        <v>267</v>
      </c>
      <c r="E75" s="277"/>
      <c r="F75" s="277"/>
      <c r="G75" s="315"/>
      <c r="H75" s="95">
        <v>1025</v>
      </c>
      <c r="I75" s="95">
        <v>864</v>
      </c>
      <c r="J75" s="316"/>
      <c r="K75" s="277"/>
      <c r="L75" s="251"/>
    </row>
    <row r="76" spans="1:12" ht="14.4" x14ac:dyDescent="0.3">
      <c r="A76" s="259"/>
      <c r="B76" s="260"/>
      <c r="C76" s="277"/>
      <c r="D76" s="125" t="s">
        <v>270</v>
      </c>
      <c r="E76" s="277"/>
      <c r="F76" s="277"/>
      <c r="G76" s="315"/>
      <c r="H76" s="95">
        <v>546</v>
      </c>
      <c r="I76" s="95">
        <v>405</v>
      </c>
      <c r="J76" s="316"/>
      <c r="K76" s="277"/>
      <c r="L76" s="251"/>
    </row>
    <row r="77" spans="1:12" ht="14.4" x14ac:dyDescent="0.3">
      <c r="A77" s="259"/>
      <c r="B77" s="260"/>
      <c r="C77" s="250">
        <v>9.1999999999999993</v>
      </c>
      <c r="D77" s="115" t="s">
        <v>278</v>
      </c>
      <c r="E77" s="250">
        <v>48.14</v>
      </c>
      <c r="F77" s="250">
        <v>3778</v>
      </c>
      <c r="G77" s="314">
        <v>48.14</v>
      </c>
      <c r="H77" s="95">
        <v>718</v>
      </c>
      <c r="I77" s="95">
        <v>692</v>
      </c>
      <c r="J77" s="118" t="s">
        <v>279</v>
      </c>
      <c r="K77" s="274" t="s">
        <v>203</v>
      </c>
      <c r="L77" s="251"/>
    </row>
    <row r="78" spans="1:12" ht="14.4" x14ac:dyDescent="0.3">
      <c r="A78" s="259"/>
      <c r="B78" s="260"/>
      <c r="C78" s="250"/>
      <c r="D78" s="115" t="s">
        <v>281</v>
      </c>
      <c r="E78" s="250"/>
      <c r="F78" s="250"/>
      <c r="G78" s="314"/>
      <c r="H78" s="95">
        <v>606</v>
      </c>
      <c r="I78" s="95">
        <v>645</v>
      </c>
      <c r="J78" s="118" t="s">
        <v>282</v>
      </c>
      <c r="K78" s="276"/>
      <c r="L78" s="251"/>
    </row>
    <row r="79" spans="1:12" ht="14.4" x14ac:dyDescent="0.3">
      <c r="A79" s="259"/>
      <c r="B79" s="260"/>
      <c r="C79" s="250"/>
      <c r="D79" s="115" t="s">
        <v>266</v>
      </c>
      <c r="E79" s="250"/>
      <c r="F79" s="250"/>
      <c r="G79" s="314"/>
      <c r="H79" s="95">
        <v>646</v>
      </c>
      <c r="I79" s="137">
        <v>511</v>
      </c>
      <c r="J79" s="118" t="s">
        <v>284</v>
      </c>
      <c r="K79" s="296" t="s">
        <v>139</v>
      </c>
      <c r="L79" s="251"/>
    </row>
    <row r="80" spans="1:12" ht="14.4" x14ac:dyDescent="0.3">
      <c r="A80" s="259"/>
      <c r="B80" s="260"/>
      <c r="C80" s="250"/>
      <c r="D80" s="115" t="s">
        <v>269</v>
      </c>
      <c r="E80" s="250"/>
      <c r="F80" s="250"/>
      <c r="G80" s="314"/>
      <c r="H80" s="95">
        <v>367</v>
      </c>
      <c r="I80" s="137">
        <v>320</v>
      </c>
      <c r="J80" s="118" t="s">
        <v>286</v>
      </c>
      <c r="K80" s="296"/>
      <c r="L80" s="251"/>
    </row>
    <row r="81" spans="1:12" ht="14.4" x14ac:dyDescent="0.3">
      <c r="A81" s="259"/>
      <c r="B81" s="260"/>
      <c r="C81" s="250"/>
      <c r="D81" s="115" t="s">
        <v>273</v>
      </c>
      <c r="E81" s="250"/>
      <c r="F81" s="250"/>
      <c r="G81" s="314"/>
      <c r="H81" s="95">
        <v>432</v>
      </c>
      <c r="I81" s="137">
        <v>337</v>
      </c>
      <c r="J81" s="118" t="s">
        <v>288</v>
      </c>
      <c r="K81" s="296"/>
      <c r="L81" s="251"/>
    </row>
    <row r="82" spans="1:12" ht="14.4" x14ac:dyDescent="0.3">
      <c r="A82" s="259"/>
      <c r="B82" s="260"/>
      <c r="C82" s="250"/>
      <c r="D82" s="115" t="s">
        <v>275</v>
      </c>
      <c r="E82" s="250"/>
      <c r="F82" s="250"/>
      <c r="G82" s="314"/>
      <c r="H82" s="95">
        <v>616</v>
      </c>
      <c r="I82" s="95">
        <v>520</v>
      </c>
      <c r="J82" s="118" t="s">
        <v>290</v>
      </c>
      <c r="K82" s="274" t="s">
        <v>139</v>
      </c>
      <c r="L82" s="251"/>
    </row>
    <row r="83" spans="1:12" ht="14.4" x14ac:dyDescent="0.3">
      <c r="A83" s="259"/>
      <c r="B83" s="260"/>
      <c r="C83" s="250"/>
      <c r="D83" s="115" t="s">
        <v>277</v>
      </c>
      <c r="E83" s="250"/>
      <c r="F83" s="250"/>
      <c r="G83" s="314"/>
      <c r="H83" s="95">
        <v>475</v>
      </c>
      <c r="I83" s="95">
        <v>376</v>
      </c>
      <c r="J83" s="118" t="s">
        <v>292</v>
      </c>
      <c r="K83" s="276"/>
      <c r="L83" s="251"/>
    </row>
    <row r="84" spans="1:12" ht="14.4" x14ac:dyDescent="0.3">
      <c r="A84" s="259"/>
      <c r="B84" s="260">
        <v>10</v>
      </c>
      <c r="C84" s="125">
        <v>10.1</v>
      </c>
      <c r="D84" s="115" t="s">
        <v>293</v>
      </c>
      <c r="E84" s="115">
        <v>11.93</v>
      </c>
      <c r="F84" s="115">
        <v>478</v>
      </c>
      <c r="G84" s="116">
        <v>11.93</v>
      </c>
      <c r="H84" s="95">
        <v>478</v>
      </c>
      <c r="I84" s="95">
        <v>408</v>
      </c>
      <c r="J84" s="117" t="s">
        <v>294</v>
      </c>
      <c r="K84" s="148" t="s">
        <v>139</v>
      </c>
      <c r="L84" s="291" t="s">
        <v>240</v>
      </c>
    </row>
    <row r="85" spans="1:12" ht="14.4" x14ac:dyDescent="0.3">
      <c r="A85" s="259"/>
      <c r="B85" s="260"/>
      <c r="C85" s="251">
        <v>10.199999999999999</v>
      </c>
      <c r="D85" s="120" t="s">
        <v>280</v>
      </c>
      <c r="E85" s="251">
        <v>31.82</v>
      </c>
      <c r="F85" s="251">
        <v>2908</v>
      </c>
      <c r="G85" s="309"/>
      <c r="H85" s="95">
        <v>487</v>
      </c>
      <c r="I85" s="95">
        <v>381</v>
      </c>
      <c r="J85" s="317" t="s">
        <v>295</v>
      </c>
      <c r="K85" s="251"/>
      <c r="L85" s="291"/>
    </row>
    <row r="86" spans="1:12" ht="14.4" x14ac:dyDescent="0.3">
      <c r="A86" s="259"/>
      <c r="B86" s="260"/>
      <c r="C86" s="251"/>
      <c r="D86" s="120" t="s">
        <v>283</v>
      </c>
      <c r="E86" s="251"/>
      <c r="F86" s="251"/>
      <c r="G86" s="309"/>
      <c r="H86" s="95">
        <v>296</v>
      </c>
      <c r="I86" s="95">
        <v>250</v>
      </c>
      <c r="J86" s="317"/>
      <c r="K86" s="251"/>
      <c r="L86" s="291"/>
    </row>
    <row r="87" spans="1:12" ht="14.4" x14ac:dyDescent="0.3">
      <c r="A87" s="259"/>
      <c r="B87" s="260"/>
      <c r="C87" s="251"/>
      <c r="D87" s="120" t="s">
        <v>285</v>
      </c>
      <c r="E87" s="251"/>
      <c r="F87" s="251"/>
      <c r="G87" s="309"/>
      <c r="H87" s="95">
        <v>319</v>
      </c>
      <c r="I87" s="95">
        <v>281</v>
      </c>
      <c r="J87" s="317"/>
      <c r="K87" s="251"/>
      <c r="L87" s="291"/>
    </row>
    <row r="88" spans="1:12" ht="14.4" x14ac:dyDescent="0.3">
      <c r="A88" s="259"/>
      <c r="B88" s="260"/>
      <c r="C88" s="251"/>
      <c r="D88" s="120" t="s">
        <v>287</v>
      </c>
      <c r="E88" s="251"/>
      <c r="F88" s="251"/>
      <c r="G88" s="309"/>
      <c r="H88" s="95">
        <v>361</v>
      </c>
      <c r="I88" s="95">
        <v>253</v>
      </c>
      <c r="J88" s="317" t="s">
        <v>296</v>
      </c>
      <c r="K88" s="251"/>
      <c r="L88" s="291"/>
    </row>
    <row r="89" spans="1:12" ht="14.4" x14ac:dyDescent="0.3">
      <c r="A89" s="259"/>
      <c r="B89" s="260"/>
      <c r="C89" s="251"/>
      <c r="D89" s="120" t="s">
        <v>289</v>
      </c>
      <c r="E89" s="251"/>
      <c r="F89" s="251"/>
      <c r="G89" s="309"/>
      <c r="H89" s="95">
        <v>315</v>
      </c>
      <c r="I89" s="95">
        <v>231</v>
      </c>
      <c r="J89" s="317"/>
      <c r="K89" s="251"/>
      <c r="L89" s="291"/>
    </row>
    <row r="90" spans="1:12" ht="14.4" x14ac:dyDescent="0.3">
      <c r="A90" s="259"/>
      <c r="B90" s="260"/>
      <c r="C90" s="251"/>
      <c r="D90" s="120" t="s">
        <v>291</v>
      </c>
      <c r="E90" s="251"/>
      <c r="F90" s="251"/>
      <c r="G90" s="309"/>
      <c r="H90" s="95">
        <v>491</v>
      </c>
      <c r="I90" s="95">
        <v>259</v>
      </c>
      <c r="J90" s="317"/>
      <c r="K90" s="251"/>
      <c r="L90" s="291"/>
    </row>
    <row r="91" spans="1:12" ht="18" x14ac:dyDescent="0.3">
      <c r="A91" s="130"/>
      <c r="B91" s="131"/>
      <c r="C91" s="132"/>
      <c r="D91" s="132"/>
      <c r="E91" s="132"/>
      <c r="F91" s="134">
        <f>SUM(F67:F90)</f>
        <v>13181</v>
      </c>
      <c r="G91" s="146"/>
      <c r="H91" s="134">
        <f>SUM(H67:H90)</f>
        <v>10441</v>
      </c>
      <c r="I91" s="134">
        <f>SUM(I67:I90)</f>
        <v>8094</v>
      </c>
      <c r="J91" s="135"/>
      <c r="K91" s="135"/>
      <c r="L91" s="149"/>
    </row>
    <row r="92" spans="1:12" ht="14.4" customHeight="1" x14ac:dyDescent="0.3">
      <c r="A92" s="259" t="s">
        <v>297</v>
      </c>
      <c r="B92" s="312">
        <v>1</v>
      </c>
      <c r="C92" s="278">
        <v>1.5</v>
      </c>
      <c r="D92" s="150" t="s">
        <v>298</v>
      </c>
      <c r="E92" s="261">
        <v>21.93</v>
      </c>
      <c r="F92" s="321">
        <v>1024</v>
      </c>
      <c r="G92" s="288">
        <v>21.93</v>
      </c>
      <c r="H92" s="95">
        <v>262</v>
      </c>
      <c r="I92" s="95">
        <v>237</v>
      </c>
      <c r="J92" s="118" t="s">
        <v>299</v>
      </c>
      <c r="K92" s="318" t="s">
        <v>139</v>
      </c>
      <c r="L92" s="251" t="s">
        <v>140</v>
      </c>
    </row>
    <row r="93" spans="1:12" ht="14.4" x14ac:dyDescent="0.3">
      <c r="A93" s="259"/>
      <c r="B93" s="312"/>
      <c r="C93" s="286"/>
      <c r="D93" s="150" t="s">
        <v>300</v>
      </c>
      <c r="E93" s="262"/>
      <c r="F93" s="322"/>
      <c r="G93" s="289"/>
      <c r="H93" s="95">
        <v>351</v>
      </c>
      <c r="I93" s="95">
        <v>285</v>
      </c>
      <c r="J93" s="117" t="s">
        <v>301</v>
      </c>
      <c r="K93" s="319"/>
      <c r="L93" s="251"/>
    </row>
    <row r="94" spans="1:12" ht="14.4" x14ac:dyDescent="0.3">
      <c r="A94" s="259"/>
      <c r="B94" s="312"/>
      <c r="C94" s="279"/>
      <c r="D94" s="150" t="s">
        <v>302</v>
      </c>
      <c r="E94" s="263"/>
      <c r="F94" s="323"/>
      <c r="G94" s="290"/>
      <c r="H94" s="95">
        <v>411</v>
      </c>
      <c r="I94" s="95">
        <v>299</v>
      </c>
      <c r="J94" s="118" t="s">
        <v>303</v>
      </c>
      <c r="K94" s="320"/>
      <c r="L94" s="251"/>
    </row>
    <row r="95" spans="1:12" ht="14.4" x14ac:dyDescent="0.3">
      <c r="A95" s="259"/>
      <c r="B95" s="260">
        <v>5</v>
      </c>
      <c r="C95" s="261">
        <v>5.0999999999999996</v>
      </c>
      <c r="D95" s="115" t="s">
        <v>305</v>
      </c>
      <c r="E95" s="261">
        <v>51.88</v>
      </c>
      <c r="F95" s="151">
        <v>565</v>
      </c>
      <c r="G95" s="269">
        <v>18.5</v>
      </c>
      <c r="H95" s="137">
        <v>565</v>
      </c>
      <c r="I95" s="95">
        <v>283</v>
      </c>
      <c r="J95" s="117" t="s">
        <v>306</v>
      </c>
      <c r="K95" s="152" t="s">
        <v>139</v>
      </c>
      <c r="L95" s="251" t="s">
        <v>191</v>
      </c>
    </row>
    <row r="96" spans="1:12" ht="14.4" x14ac:dyDescent="0.3">
      <c r="A96" s="259"/>
      <c r="B96" s="260"/>
      <c r="C96" s="262"/>
      <c r="D96" s="120" t="s">
        <v>308</v>
      </c>
      <c r="E96" s="262"/>
      <c r="F96" s="128"/>
      <c r="G96" s="270"/>
      <c r="H96" s="291"/>
      <c r="I96" s="95"/>
      <c r="J96" s="119" t="s">
        <v>309</v>
      </c>
      <c r="K96" s="142"/>
      <c r="L96" s="251"/>
    </row>
    <row r="97" spans="1:12" ht="14.4" x14ac:dyDescent="0.3">
      <c r="A97" s="259"/>
      <c r="B97" s="260"/>
      <c r="C97" s="263"/>
      <c r="D97" s="120" t="s">
        <v>310</v>
      </c>
      <c r="E97" s="263"/>
      <c r="F97" s="153"/>
      <c r="G97" s="271"/>
      <c r="H97" s="291"/>
      <c r="I97" s="95"/>
      <c r="J97" s="119" t="s">
        <v>311</v>
      </c>
      <c r="K97" s="142"/>
      <c r="L97" s="251"/>
    </row>
    <row r="98" spans="1:12" ht="14.4" x14ac:dyDescent="0.3">
      <c r="A98" s="259"/>
      <c r="B98" s="260">
        <v>8</v>
      </c>
      <c r="C98" s="261">
        <v>8.1999999999999993</v>
      </c>
      <c r="D98" s="150" t="s">
        <v>312</v>
      </c>
      <c r="E98" s="324">
        <v>39.799999999999997</v>
      </c>
      <c r="F98" s="321">
        <v>3335</v>
      </c>
      <c r="G98" s="264">
        <v>15.22</v>
      </c>
      <c r="H98" s="291">
        <v>1185</v>
      </c>
      <c r="I98" s="95">
        <v>59</v>
      </c>
      <c r="J98" s="117" t="s">
        <v>313</v>
      </c>
      <c r="K98" s="318" t="s">
        <v>314</v>
      </c>
      <c r="L98" s="251"/>
    </row>
    <row r="99" spans="1:12" ht="14.4" x14ac:dyDescent="0.3">
      <c r="A99" s="259"/>
      <c r="B99" s="260"/>
      <c r="C99" s="263"/>
      <c r="D99" s="150" t="s">
        <v>315</v>
      </c>
      <c r="E99" s="325"/>
      <c r="F99" s="323"/>
      <c r="G99" s="266"/>
      <c r="H99" s="291"/>
      <c r="I99" s="95"/>
      <c r="J99" s="117" t="s">
        <v>316</v>
      </c>
      <c r="K99" s="320"/>
      <c r="L99" s="251"/>
    </row>
    <row r="100" spans="1:12" ht="14.4" x14ac:dyDescent="0.3">
      <c r="A100" s="259"/>
      <c r="B100" s="312">
        <v>7</v>
      </c>
      <c r="C100" s="278">
        <v>7.1</v>
      </c>
      <c r="D100" s="154" t="s">
        <v>304</v>
      </c>
      <c r="E100" s="324">
        <v>29.2</v>
      </c>
      <c r="F100" s="321">
        <v>2343</v>
      </c>
      <c r="G100" s="264">
        <v>29.2</v>
      </c>
      <c r="H100" s="95">
        <v>1556</v>
      </c>
      <c r="I100" s="95">
        <v>1267</v>
      </c>
      <c r="J100" s="117" t="s">
        <v>317</v>
      </c>
      <c r="K100" s="318" t="s">
        <v>139</v>
      </c>
      <c r="L100" s="251" t="s">
        <v>240</v>
      </c>
    </row>
    <row r="101" spans="1:12" ht="14.4" x14ac:dyDescent="0.3">
      <c r="A101" s="259"/>
      <c r="B101" s="312"/>
      <c r="C101" s="279"/>
      <c r="D101" s="154" t="s">
        <v>307</v>
      </c>
      <c r="E101" s="325"/>
      <c r="F101" s="323"/>
      <c r="G101" s="266"/>
      <c r="H101" s="95">
        <v>787</v>
      </c>
      <c r="I101" s="95">
        <v>594</v>
      </c>
      <c r="J101" s="117" t="s">
        <v>317</v>
      </c>
      <c r="K101" s="320"/>
      <c r="L101" s="251"/>
    </row>
    <row r="102" spans="1:12" ht="14.4" x14ac:dyDescent="0.3">
      <c r="A102" s="259"/>
      <c r="B102" s="260">
        <v>11</v>
      </c>
      <c r="C102" s="326">
        <v>11.1</v>
      </c>
      <c r="D102" s="291" t="s">
        <v>318</v>
      </c>
      <c r="E102" s="328">
        <v>33</v>
      </c>
      <c r="F102" s="331">
        <v>3907</v>
      </c>
      <c r="G102" s="334"/>
      <c r="H102" s="291"/>
      <c r="I102" s="291">
        <v>0</v>
      </c>
      <c r="J102" s="155" t="s">
        <v>319</v>
      </c>
      <c r="K102" s="291"/>
      <c r="L102" s="251" t="s">
        <v>320</v>
      </c>
    </row>
    <row r="103" spans="1:12" ht="14.4" x14ac:dyDescent="0.3">
      <c r="A103" s="259"/>
      <c r="B103" s="260"/>
      <c r="C103" s="327"/>
      <c r="D103" s="291" t="s">
        <v>321</v>
      </c>
      <c r="E103" s="329"/>
      <c r="F103" s="332"/>
      <c r="G103" s="335"/>
      <c r="H103" s="291"/>
      <c r="I103" s="291"/>
      <c r="J103" s="155" t="s">
        <v>322</v>
      </c>
      <c r="K103" s="291"/>
      <c r="L103" s="251"/>
    </row>
    <row r="104" spans="1:12" ht="14.4" x14ac:dyDescent="0.3">
      <c r="A104" s="259"/>
      <c r="B104" s="260"/>
      <c r="C104" s="327"/>
      <c r="D104" s="291" t="s">
        <v>323</v>
      </c>
      <c r="E104" s="330"/>
      <c r="F104" s="333"/>
      <c r="G104" s="336"/>
      <c r="H104" s="291"/>
      <c r="I104" s="291"/>
      <c r="J104" s="155" t="s">
        <v>324</v>
      </c>
      <c r="K104" s="291"/>
      <c r="L104" s="251"/>
    </row>
    <row r="105" spans="1:12" ht="14.4" x14ac:dyDescent="0.3">
      <c r="A105" s="259"/>
      <c r="B105" s="260"/>
      <c r="C105" s="326">
        <v>11.2</v>
      </c>
      <c r="D105" s="291" t="s">
        <v>325</v>
      </c>
      <c r="E105" s="328">
        <v>38</v>
      </c>
      <c r="F105" s="331">
        <v>3350</v>
      </c>
      <c r="G105" s="334"/>
      <c r="H105" s="291"/>
      <c r="I105" s="291">
        <v>0</v>
      </c>
      <c r="J105" s="155" t="s">
        <v>326</v>
      </c>
      <c r="K105" s="291"/>
      <c r="L105" s="251"/>
    </row>
    <row r="106" spans="1:12" ht="14.4" x14ac:dyDescent="0.3">
      <c r="A106" s="259"/>
      <c r="B106" s="260"/>
      <c r="C106" s="327"/>
      <c r="D106" s="291" t="s">
        <v>327</v>
      </c>
      <c r="E106" s="329"/>
      <c r="F106" s="332"/>
      <c r="G106" s="335"/>
      <c r="H106" s="291"/>
      <c r="I106" s="291"/>
      <c r="J106" s="155" t="s">
        <v>328</v>
      </c>
      <c r="K106" s="291"/>
      <c r="L106" s="251"/>
    </row>
    <row r="107" spans="1:12" ht="14.4" x14ac:dyDescent="0.3">
      <c r="A107" s="259"/>
      <c r="B107" s="260"/>
      <c r="C107" s="327"/>
      <c r="D107" s="291" t="s">
        <v>329</v>
      </c>
      <c r="E107" s="330"/>
      <c r="F107" s="333"/>
      <c r="G107" s="336"/>
      <c r="H107" s="291"/>
      <c r="I107" s="291"/>
      <c r="J107" s="155" t="s">
        <v>330</v>
      </c>
      <c r="K107" s="291"/>
      <c r="L107" s="251"/>
    </row>
    <row r="108" spans="1:12" ht="14.4" x14ac:dyDescent="0.3">
      <c r="A108" s="259"/>
      <c r="B108" s="260" t="s">
        <v>63</v>
      </c>
      <c r="C108" s="337" t="s">
        <v>63</v>
      </c>
      <c r="D108" s="337" t="s">
        <v>63</v>
      </c>
      <c r="E108" s="338">
        <v>10.45</v>
      </c>
      <c r="F108" s="339">
        <v>136</v>
      </c>
      <c r="G108" s="340">
        <v>10.45</v>
      </c>
      <c r="H108" s="291">
        <v>136</v>
      </c>
      <c r="I108" s="291">
        <v>0</v>
      </c>
      <c r="J108" s="156" t="s">
        <v>331</v>
      </c>
      <c r="K108" s="337" t="s">
        <v>186</v>
      </c>
      <c r="L108" s="251"/>
    </row>
    <row r="109" spans="1:12" ht="14.4" x14ac:dyDescent="0.3">
      <c r="A109" s="259"/>
      <c r="B109" s="260"/>
      <c r="C109" s="337"/>
      <c r="D109" s="337" t="s">
        <v>332</v>
      </c>
      <c r="E109" s="338"/>
      <c r="F109" s="339"/>
      <c r="G109" s="340"/>
      <c r="H109" s="291"/>
      <c r="I109" s="291"/>
      <c r="J109" s="156" t="s">
        <v>333</v>
      </c>
      <c r="K109" s="337"/>
      <c r="L109" s="251"/>
    </row>
    <row r="110" spans="1:12" ht="14.4" x14ac:dyDescent="0.3">
      <c r="A110" s="259"/>
      <c r="B110" s="260"/>
      <c r="C110" s="337"/>
      <c r="D110" s="337" t="s">
        <v>334</v>
      </c>
      <c r="E110" s="338"/>
      <c r="F110" s="339"/>
      <c r="G110" s="340"/>
      <c r="H110" s="291"/>
      <c r="I110" s="291"/>
      <c r="J110" s="156" t="s">
        <v>335</v>
      </c>
      <c r="K110" s="337"/>
      <c r="L110" s="251"/>
    </row>
    <row r="111" spans="1:12" ht="18" x14ac:dyDescent="0.3">
      <c r="E111" s="160">
        <f>SUM(E3:E108)</f>
        <v>980.26</v>
      </c>
      <c r="F111" s="113">
        <f>SUM(F92:F110)</f>
        <v>14660</v>
      </c>
      <c r="G111" s="161">
        <f>SUM(G3:G108)</f>
        <v>370.32000000000005</v>
      </c>
      <c r="H111" s="113">
        <f>SUM(H92:H110)</f>
        <v>5253</v>
      </c>
      <c r="I111" s="113">
        <f>SUM(I92:I110)</f>
        <v>3024</v>
      </c>
    </row>
    <row r="112" spans="1:12" ht="18" x14ac:dyDescent="0.3">
      <c r="E112" s="162"/>
      <c r="F112" s="162"/>
      <c r="G112" s="163">
        <f>G111/E111</f>
        <v>0.37777732438332695</v>
      </c>
      <c r="H112" s="113"/>
      <c r="I112" s="164"/>
    </row>
    <row r="113" spans="8:9" ht="18" x14ac:dyDescent="0.3">
      <c r="H113" s="166">
        <f>H111+H91+H66+H36</f>
        <v>55856</v>
      </c>
      <c r="I113" s="113">
        <f>I111+I91+I66+I36</f>
        <v>27600</v>
      </c>
    </row>
  </sheetData>
  <mergeCells count="220">
    <mergeCell ref="B108:B110"/>
    <mergeCell ref="C108:C110"/>
    <mergeCell ref="D108:D110"/>
    <mergeCell ref="E108:E110"/>
    <mergeCell ref="F108:F110"/>
    <mergeCell ref="G108:G110"/>
    <mergeCell ref="H108:H110"/>
    <mergeCell ref="G102:G104"/>
    <mergeCell ref="H102:H104"/>
    <mergeCell ref="I102:I104"/>
    <mergeCell ref="K102:K104"/>
    <mergeCell ref="L102:L110"/>
    <mergeCell ref="C105:C107"/>
    <mergeCell ref="D105:D107"/>
    <mergeCell ref="E105:E107"/>
    <mergeCell ref="F105:F107"/>
    <mergeCell ref="G105:G107"/>
    <mergeCell ref="I108:I110"/>
    <mergeCell ref="K108:K110"/>
    <mergeCell ref="H105:H107"/>
    <mergeCell ref="I105:I107"/>
    <mergeCell ref="K105:K107"/>
    <mergeCell ref="F98:F99"/>
    <mergeCell ref="G98:G99"/>
    <mergeCell ref="H98:H99"/>
    <mergeCell ref="K98:K99"/>
    <mergeCell ref="B95:B97"/>
    <mergeCell ref="C95:C97"/>
    <mergeCell ref="E95:E97"/>
    <mergeCell ref="G95:G97"/>
    <mergeCell ref="L95:L99"/>
    <mergeCell ref="K92:K94"/>
    <mergeCell ref="L92:L94"/>
    <mergeCell ref="A92:A110"/>
    <mergeCell ref="B92:B94"/>
    <mergeCell ref="C92:C94"/>
    <mergeCell ref="E92:E94"/>
    <mergeCell ref="F92:F94"/>
    <mergeCell ref="G92:G94"/>
    <mergeCell ref="B100:B101"/>
    <mergeCell ref="C100:C101"/>
    <mergeCell ref="E100:E101"/>
    <mergeCell ref="F100:F101"/>
    <mergeCell ref="G100:G101"/>
    <mergeCell ref="K100:K101"/>
    <mergeCell ref="L100:L101"/>
    <mergeCell ref="B102:B107"/>
    <mergeCell ref="C102:C104"/>
    <mergeCell ref="D102:D104"/>
    <mergeCell ref="E102:E104"/>
    <mergeCell ref="F102:F104"/>
    <mergeCell ref="H96:H97"/>
    <mergeCell ref="B98:B99"/>
    <mergeCell ref="C98:C99"/>
    <mergeCell ref="E98:E99"/>
    <mergeCell ref="B84:B90"/>
    <mergeCell ref="L84:L90"/>
    <mergeCell ref="C85:C90"/>
    <mergeCell ref="E85:E90"/>
    <mergeCell ref="F85:F90"/>
    <mergeCell ref="G85:G90"/>
    <mergeCell ref="J85:J87"/>
    <mergeCell ref="K85:K90"/>
    <mergeCell ref="J88:J90"/>
    <mergeCell ref="C77:C83"/>
    <mergeCell ref="E77:E83"/>
    <mergeCell ref="F77:F83"/>
    <mergeCell ref="G77:G83"/>
    <mergeCell ref="K77:K78"/>
    <mergeCell ref="K79:K81"/>
    <mergeCell ref="K82:K83"/>
    <mergeCell ref="B74:B83"/>
    <mergeCell ref="C74:C76"/>
    <mergeCell ref="E74:E76"/>
    <mergeCell ref="F74:F76"/>
    <mergeCell ref="G74:G76"/>
    <mergeCell ref="J74:J76"/>
    <mergeCell ref="K74:K76"/>
    <mergeCell ref="J69:J71"/>
    <mergeCell ref="J67:J68"/>
    <mergeCell ref="K67:K73"/>
    <mergeCell ref="L67:L83"/>
    <mergeCell ref="J72:J73"/>
    <mergeCell ref="F62:F65"/>
    <mergeCell ref="G62:G65"/>
    <mergeCell ref="H62:H65"/>
    <mergeCell ref="K62:K65"/>
    <mergeCell ref="A67:A90"/>
    <mergeCell ref="B67:B73"/>
    <mergeCell ref="C67:C73"/>
    <mergeCell ref="E67:E73"/>
    <mergeCell ref="F67:F73"/>
    <mergeCell ref="G67:G73"/>
    <mergeCell ref="L56:L65"/>
    <mergeCell ref="C59:C61"/>
    <mergeCell ref="E59:E61"/>
    <mergeCell ref="F59:F61"/>
    <mergeCell ref="G59:G61"/>
    <mergeCell ref="H59:H61"/>
    <mergeCell ref="K59:K61"/>
    <mergeCell ref="C62:C65"/>
    <mergeCell ref="E62:E65"/>
    <mergeCell ref="B56:B65"/>
    <mergeCell ref="C56:C58"/>
    <mergeCell ref="E56:E58"/>
    <mergeCell ref="F56:F58"/>
    <mergeCell ref="G56:G58"/>
    <mergeCell ref="H56:H58"/>
    <mergeCell ref="K56:K58"/>
    <mergeCell ref="A37:A65"/>
    <mergeCell ref="B37:B47"/>
    <mergeCell ref="B53:B55"/>
    <mergeCell ref="C53:C55"/>
    <mergeCell ref="E53:E55"/>
    <mergeCell ref="G53:G55"/>
    <mergeCell ref="K53:K55"/>
    <mergeCell ref="L53:L55"/>
    <mergeCell ref="H50:H52"/>
    <mergeCell ref="I50:I52"/>
    <mergeCell ref="K50:K52"/>
    <mergeCell ref="E43:E44"/>
    <mergeCell ref="F43:F44"/>
    <mergeCell ref="G43:G44"/>
    <mergeCell ref="I43:I44"/>
    <mergeCell ref="J43:J44"/>
    <mergeCell ref="I48:I49"/>
    <mergeCell ref="K48:K49"/>
    <mergeCell ref="L48:L52"/>
    <mergeCell ref="B48:B52"/>
    <mergeCell ref="C48:C49"/>
    <mergeCell ref="E48:E49"/>
    <mergeCell ref="F48:F49"/>
    <mergeCell ref="G48:G49"/>
    <mergeCell ref="H48:H49"/>
    <mergeCell ref="C50:C52"/>
    <mergeCell ref="E50:E52"/>
    <mergeCell ref="F50:F52"/>
    <mergeCell ref="G50:G52"/>
    <mergeCell ref="C39:C42"/>
    <mergeCell ref="E39:E42"/>
    <mergeCell ref="F39:F42"/>
    <mergeCell ref="G39:G42"/>
    <mergeCell ref="H39:H41"/>
    <mergeCell ref="I39:I42"/>
    <mergeCell ref="J39:J41"/>
    <mergeCell ref="L37:L47"/>
    <mergeCell ref="K33:K35"/>
    <mergeCell ref="C37:C38"/>
    <mergeCell ref="E37:E38"/>
    <mergeCell ref="F37:F38"/>
    <mergeCell ref="G37:G38"/>
    <mergeCell ref="H37:H38"/>
    <mergeCell ref="K37:K38"/>
    <mergeCell ref="K39:K42"/>
    <mergeCell ref="C46:C47"/>
    <mergeCell ref="E46:E47"/>
    <mergeCell ref="F46:F47"/>
    <mergeCell ref="G46:G47"/>
    <mergeCell ref="I46:I47"/>
    <mergeCell ref="K46:K47"/>
    <mergeCell ref="K43:K44"/>
    <mergeCell ref="C43:C44"/>
    <mergeCell ref="B30:B35"/>
    <mergeCell ref="C30:C32"/>
    <mergeCell ref="E30:E32"/>
    <mergeCell ref="F30:F32"/>
    <mergeCell ref="G30:G32"/>
    <mergeCell ref="L30:L35"/>
    <mergeCell ref="C33:C35"/>
    <mergeCell ref="E33:E35"/>
    <mergeCell ref="F33:F35"/>
    <mergeCell ref="G33:G35"/>
    <mergeCell ref="F10:F11"/>
    <mergeCell ref="G10:G11"/>
    <mergeCell ref="K14:K20"/>
    <mergeCell ref="L14:L29"/>
    <mergeCell ref="C21:C24"/>
    <mergeCell ref="E21:E24"/>
    <mergeCell ref="F21:F24"/>
    <mergeCell ref="G21:G24"/>
    <mergeCell ref="C25:C26"/>
    <mergeCell ref="E25:E26"/>
    <mergeCell ref="E12:E13"/>
    <mergeCell ref="F12:F13"/>
    <mergeCell ref="G12:G13"/>
    <mergeCell ref="K12:K13"/>
    <mergeCell ref="F25:F26"/>
    <mergeCell ref="G25:G26"/>
    <mergeCell ref="J25:J26"/>
    <mergeCell ref="K25:K26"/>
    <mergeCell ref="C27:C29"/>
    <mergeCell ref="E27:E29"/>
    <mergeCell ref="F27:F29"/>
    <mergeCell ref="G27:G29"/>
    <mergeCell ref="J27:J29"/>
    <mergeCell ref="K27:K29"/>
    <mergeCell ref="K10:K11"/>
    <mergeCell ref="C12:C13"/>
    <mergeCell ref="C7:C9"/>
    <mergeCell ref="E7:E9"/>
    <mergeCell ref="F7:F9"/>
    <mergeCell ref="G7:G9"/>
    <mergeCell ref="K7:K9"/>
    <mergeCell ref="A1:M2"/>
    <mergeCell ref="A4:A35"/>
    <mergeCell ref="B4:B13"/>
    <mergeCell ref="C4:C6"/>
    <mergeCell ref="E4:E6"/>
    <mergeCell ref="F4:F6"/>
    <mergeCell ref="G4:G6"/>
    <mergeCell ref="K4:K6"/>
    <mergeCell ref="L4:L13"/>
    <mergeCell ref="B14:B29"/>
    <mergeCell ref="C14:C20"/>
    <mergeCell ref="E14:E20"/>
    <mergeCell ref="F14:F20"/>
    <mergeCell ref="G14:G20"/>
    <mergeCell ref="J14:J15"/>
    <mergeCell ref="C10:C11"/>
    <mergeCell ref="E10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69" workbookViewId="0">
      <selection activeCell="J4" sqref="J4:J108"/>
    </sheetView>
  </sheetViews>
  <sheetFormatPr defaultColWidth="7" defaultRowHeight="15.6" x14ac:dyDescent="0.3"/>
  <cols>
    <col min="1" max="1" width="4.88671875" style="157" customWidth="1"/>
    <col min="2" max="2" width="4.44140625" style="158" bestFit="1" customWidth="1"/>
    <col min="3" max="3" width="5.6640625" style="159" bestFit="1" customWidth="1"/>
    <col min="4" max="4" width="10.33203125" style="159" bestFit="1" customWidth="1"/>
    <col min="5" max="5" width="10.33203125" style="159" hidden="1" customWidth="1"/>
    <col min="6" max="6" width="10.33203125" style="159" customWidth="1"/>
    <col min="7" max="7" width="10.33203125" style="165" hidden="1" customWidth="1"/>
    <col min="8" max="8" width="11.109375" style="166" bestFit="1" customWidth="1"/>
    <col min="9" max="9" width="11.88671875" style="166" hidden="1" customWidth="1"/>
    <col min="10" max="10" width="41.77734375" style="107" customWidth="1"/>
    <col min="11" max="11" width="14" style="107" hidden="1" customWidth="1"/>
    <col min="12" max="12" width="13.33203125" style="107" hidden="1" customWidth="1"/>
    <col min="13" max="16384" width="7" style="107"/>
  </cols>
  <sheetData>
    <row r="1" spans="1:12" ht="15.6" customHeight="1" x14ac:dyDescent="0.3">
      <c r="A1" s="368">
        <f ca="1">TODAY()</f>
        <v>45208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2" ht="15.6" customHeight="1" x14ac:dyDescent="0.3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</row>
    <row r="3" spans="1:12" ht="46.8" x14ac:dyDescent="0.3">
      <c r="A3" s="108" t="s">
        <v>129</v>
      </c>
      <c r="B3" s="173" t="s">
        <v>130</v>
      </c>
      <c r="C3" s="173" t="s">
        <v>2</v>
      </c>
      <c r="D3" s="173" t="s">
        <v>131</v>
      </c>
      <c r="E3" s="173"/>
      <c r="F3" s="181" t="s">
        <v>338</v>
      </c>
      <c r="G3" s="111"/>
      <c r="H3" s="181" t="s">
        <v>339</v>
      </c>
      <c r="I3" s="192" t="s">
        <v>133</v>
      </c>
      <c r="J3" s="114" t="s">
        <v>134</v>
      </c>
      <c r="K3" s="162" t="s">
        <v>135</v>
      </c>
      <c r="L3" s="162" t="s">
        <v>136</v>
      </c>
    </row>
    <row r="4" spans="1:12" ht="14.4" x14ac:dyDescent="0.3">
      <c r="A4" s="259" t="s">
        <v>92</v>
      </c>
      <c r="B4" s="260">
        <v>1</v>
      </c>
      <c r="C4" s="251">
        <v>1.1000000000000001</v>
      </c>
      <c r="D4" s="169" t="s">
        <v>137</v>
      </c>
      <c r="E4" s="252">
        <v>17.940000000000001</v>
      </c>
      <c r="F4" s="252">
        <v>1197</v>
      </c>
      <c r="G4" s="255">
        <v>17.940000000000001</v>
      </c>
      <c r="H4" s="172">
        <v>425</v>
      </c>
      <c r="I4" s="172">
        <v>315</v>
      </c>
      <c r="J4" s="119" t="s">
        <v>138</v>
      </c>
      <c r="K4" s="363" t="s">
        <v>139</v>
      </c>
      <c r="L4" s="251" t="s">
        <v>140</v>
      </c>
    </row>
    <row r="5" spans="1:12" ht="14.4" customHeight="1" x14ac:dyDescent="0.3">
      <c r="A5" s="259"/>
      <c r="B5" s="260"/>
      <c r="C5" s="251"/>
      <c r="D5" s="169" t="s">
        <v>141</v>
      </c>
      <c r="E5" s="253"/>
      <c r="F5" s="253"/>
      <c r="G5" s="256"/>
      <c r="H5" s="172">
        <v>339</v>
      </c>
      <c r="I5" s="172">
        <v>252</v>
      </c>
      <c r="J5" s="121" t="s">
        <v>142</v>
      </c>
      <c r="K5" s="363"/>
      <c r="L5" s="251"/>
    </row>
    <row r="6" spans="1:12" ht="14.4" x14ac:dyDescent="0.3">
      <c r="A6" s="259"/>
      <c r="B6" s="260"/>
      <c r="C6" s="251"/>
      <c r="D6" s="169" t="s">
        <v>143</v>
      </c>
      <c r="E6" s="254"/>
      <c r="F6" s="254"/>
      <c r="G6" s="257"/>
      <c r="H6" s="172">
        <v>486</v>
      </c>
      <c r="I6" s="172">
        <v>369</v>
      </c>
      <c r="J6" s="119" t="s">
        <v>144</v>
      </c>
      <c r="K6" s="363"/>
      <c r="L6" s="251"/>
    </row>
    <row r="7" spans="1:12" ht="14.4" x14ac:dyDescent="0.3">
      <c r="A7" s="259"/>
      <c r="B7" s="260"/>
      <c r="C7" s="251">
        <v>1.2</v>
      </c>
      <c r="D7" s="169" t="s">
        <v>145</v>
      </c>
      <c r="E7" s="252">
        <v>23.53</v>
      </c>
      <c r="F7" s="252">
        <v>1937</v>
      </c>
      <c r="G7" s="255"/>
      <c r="H7" s="171">
        <v>614</v>
      </c>
      <c r="I7" s="171">
        <v>426</v>
      </c>
      <c r="J7" s="119" t="s">
        <v>146</v>
      </c>
      <c r="K7" s="251"/>
      <c r="L7" s="251"/>
    </row>
    <row r="8" spans="1:12" ht="14.4" x14ac:dyDescent="0.3">
      <c r="A8" s="259"/>
      <c r="B8" s="260"/>
      <c r="C8" s="251"/>
      <c r="D8" s="169" t="s">
        <v>148</v>
      </c>
      <c r="E8" s="253"/>
      <c r="F8" s="253"/>
      <c r="G8" s="256"/>
      <c r="H8" s="171">
        <f>527+261</f>
        <v>788</v>
      </c>
      <c r="I8" s="171"/>
      <c r="J8" s="119" t="s">
        <v>149</v>
      </c>
      <c r="K8" s="251"/>
      <c r="L8" s="251"/>
    </row>
    <row r="9" spans="1:12" ht="14.4" x14ac:dyDescent="0.3">
      <c r="A9" s="259"/>
      <c r="B9" s="260"/>
      <c r="C9" s="251"/>
      <c r="D9" s="169" t="s">
        <v>151</v>
      </c>
      <c r="E9" s="254"/>
      <c r="F9" s="254"/>
      <c r="G9" s="257"/>
      <c r="H9" s="171">
        <v>143</v>
      </c>
      <c r="I9" s="171">
        <v>113</v>
      </c>
      <c r="J9" s="119" t="s">
        <v>152</v>
      </c>
      <c r="K9" s="251"/>
      <c r="L9" s="251"/>
    </row>
    <row r="10" spans="1:12" ht="14.4" x14ac:dyDescent="0.3">
      <c r="A10" s="259"/>
      <c r="B10" s="260"/>
      <c r="C10" s="251">
        <v>1.3</v>
      </c>
      <c r="D10" s="169" t="s">
        <v>154</v>
      </c>
      <c r="E10" s="252">
        <v>17.59</v>
      </c>
      <c r="F10" s="252">
        <v>3252</v>
      </c>
      <c r="G10" s="255"/>
      <c r="H10" s="171">
        <v>1447</v>
      </c>
      <c r="I10" s="171"/>
      <c r="J10" s="121" t="s">
        <v>155</v>
      </c>
      <c r="K10" s="249"/>
      <c r="L10" s="251"/>
    </row>
    <row r="11" spans="1:12" ht="14.4" x14ac:dyDescent="0.3">
      <c r="A11" s="259"/>
      <c r="B11" s="260"/>
      <c r="C11" s="251"/>
      <c r="D11" s="169" t="s">
        <v>156</v>
      </c>
      <c r="E11" s="254"/>
      <c r="F11" s="254"/>
      <c r="G11" s="257"/>
      <c r="H11" s="171">
        <v>1835</v>
      </c>
      <c r="I11" s="171"/>
      <c r="J11" s="119" t="s">
        <v>157</v>
      </c>
      <c r="K11" s="249"/>
      <c r="L11" s="251"/>
    </row>
    <row r="12" spans="1:12" ht="14.4" x14ac:dyDescent="0.3">
      <c r="A12" s="259"/>
      <c r="B12" s="260"/>
      <c r="C12" s="251">
        <v>1.4</v>
      </c>
      <c r="D12" s="169" t="s">
        <v>159</v>
      </c>
      <c r="E12" s="252">
        <v>22.35</v>
      </c>
      <c r="F12" s="252">
        <v>3080</v>
      </c>
      <c r="G12" s="280">
        <v>4.4000000000000004</v>
      </c>
      <c r="H12" s="171">
        <v>1432</v>
      </c>
      <c r="I12" s="171">
        <v>298</v>
      </c>
      <c r="J12" s="119" t="s">
        <v>160</v>
      </c>
      <c r="K12" s="249"/>
      <c r="L12" s="251"/>
    </row>
    <row r="13" spans="1:12" ht="14.4" x14ac:dyDescent="0.3">
      <c r="A13" s="259"/>
      <c r="B13" s="260"/>
      <c r="C13" s="251"/>
      <c r="D13" s="169" t="s">
        <v>162</v>
      </c>
      <c r="E13" s="254"/>
      <c r="F13" s="254"/>
      <c r="G13" s="281"/>
      <c r="H13" s="171">
        <v>1648</v>
      </c>
      <c r="I13" s="171"/>
      <c r="J13" s="119" t="s">
        <v>163</v>
      </c>
      <c r="K13" s="249"/>
      <c r="L13" s="251"/>
    </row>
    <row r="14" spans="1:12" ht="14.4" x14ac:dyDescent="0.3">
      <c r="A14" s="259"/>
      <c r="B14" s="260">
        <v>2</v>
      </c>
      <c r="C14" s="364">
        <v>2.1</v>
      </c>
      <c r="D14" s="124" t="s">
        <v>158</v>
      </c>
      <c r="E14" s="252">
        <v>33.64</v>
      </c>
      <c r="F14" s="252">
        <v>2596</v>
      </c>
      <c r="G14" s="280">
        <v>33.64</v>
      </c>
      <c r="H14" s="183">
        <v>420</v>
      </c>
      <c r="I14" s="183">
        <v>628</v>
      </c>
      <c r="J14" s="365" t="s">
        <v>165</v>
      </c>
      <c r="K14" s="360" t="s">
        <v>139</v>
      </c>
      <c r="L14" s="251" t="s">
        <v>166</v>
      </c>
    </row>
    <row r="15" spans="1:12" ht="14.4" x14ac:dyDescent="0.3">
      <c r="A15" s="259"/>
      <c r="B15" s="260"/>
      <c r="C15" s="364"/>
      <c r="D15" s="124" t="s">
        <v>161</v>
      </c>
      <c r="E15" s="253"/>
      <c r="F15" s="253"/>
      <c r="G15" s="352"/>
      <c r="H15" s="183">
        <v>440</v>
      </c>
      <c r="I15" s="183"/>
      <c r="J15" s="366"/>
      <c r="K15" s="367"/>
      <c r="L15" s="251"/>
    </row>
    <row r="16" spans="1:12" ht="14.4" x14ac:dyDescent="0.3">
      <c r="A16" s="259"/>
      <c r="B16" s="260"/>
      <c r="C16" s="364"/>
      <c r="D16" s="169" t="s">
        <v>164</v>
      </c>
      <c r="E16" s="253"/>
      <c r="F16" s="253"/>
      <c r="G16" s="352"/>
      <c r="H16" s="172">
        <v>522</v>
      </c>
      <c r="I16" s="172">
        <v>406</v>
      </c>
      <c r="J16" s="119" t="s">
        <v>169</v>
      </c>
      <c r="K16" s="367"/>
      <c r="L16" s="251"/>
    </row>
    <row r="17" spans="1:12" ht="14.4" x14ac:dyDescent="0.3">
      <c r="A17" s="259"/>
      <c r="B17" s="260"/>
      <c r="C17" s="364"/>
      <c r="D17" s="169" t="s">
        <v>167</v>
      </c>
      <c r="E17" s="253"/>
      <c r="F17" s="253"/>
      <c r="G17" s="352"/>
      <c r="H17" s="172">
        <v>132</v>
      </c>
      <c r="I17" s="172">
        <v>99</v>
      </c>
      <c r="J17" s="119"/>
      <c r="K17" s="367"/>
      <c r="L17" s="251"/>
    </row>
    <row r="18" spans="1:12" ht="14.4" x14ac:dyDescent="0.3">
      <c r="A18" s="259"/>
      <c r="B18" s="260"/>
      <c r="C18" s="364"/>
      <c r="D18" s="124" t="s">
        <v>168</v>
      </c>
      <c r="E18" s="253"/>
      <c r="F18" s="253"/>
      <c r="G18" s="352"/>
      <c r="H18" s="183">
        <v>473</v>
      </c>
      <c r="I18" s="183">
        <v>391</v>
      </c>
      <c r="J18" s="121" t="s">
        <v>172</v>
      </c>
      <c r="K18" s="367"/>
      <c r="L18" s="251"/>
    </row>
    <row r="19" spans="1:12" ht="14.4" x14ac:dyDescent="0.3">
      <c r="A19" s="259"/>
      <c r="B19" s="260"/>
      <c r="C19" s="364"/>
      <c r="D19" s="124" t="s">
        <v>170</v>
      </c>
      <c r="E19" s="253"/>
      <c r="F19" s="253"/>
      <c r="G19" s="352"/>
      <c r="H19" s="183">
        <v>320</v>
      </c>
      <c r="I19" s="183">
        <v>217</v>
      </c>
      <c r="J19" s="121"/>
      <c r="K19" s="367"/>
      <c r="L19" s="251"/>
    </row>
    <row r="20" spans="1:12" ht="14.4" x14ac:dyDescent="0.3">
      <c r="A20" s="259"/>
      <c r="B20" s="260"/>
      <c r="C20" s="364"/>
      <c r="D20" s="124" t="s">
        <v>175</v>
      </c>
      <c r="E20" s="254"/>
      <c r="F20" s="254"/>
      <c r="G20" s="281"/>
      <c r="H20" s="183">
        <v>288</v>
      </c>
      <c r="I20" s="183">
        <v>186</v>
      </c>
      <c r="J20" s="121" t="s">
        <v>176</v>
      </c>
      <c r="K20" s="361"/>
      <c r="L20" s="251"/>
    </row>
    <row r="21" spans="1:12" ht="14.4" x14ac:dyDescent="0.3">
      <c r="A21" s="259"/>
      <c r="B21" s="260"/>
      <c r="C21" s="251">
        <v>2.2000000000000002</v>
      </c>
      <c r="D21" s="169" t="s">
        <v>177</v>
      </c>
      <c r="E21" s="252">
        <v>47.24</v>
      </c>
      <c r="F21" s="252">
        <v>4217</v>
      </c>
      <c r="G21" s="255"/>
      <c r="H21" s="171">
        <v>750</v>
      </c>
      <c r="I21" s="171">
        <v>54</v>
      </c>
      <c r="J21" s="119" t="s">
        <v>178</v>
      </c>
      <c r="K21" s="119"/>
      <c r="L21" s="251"/>
    </row>
    <row r="22" spans="1:12" ht="14.4" x14ac:dyDescent="0.3">
      <c r="A22" s="259"/>
      <c r="B22" s="260"/>
      <c r="C22" s="251"/>
      <c r="D22" s="169" t="s">
        <v>179</v>
      </c>
      <c r="E22" s="253"/>
      <c r="F22" s="253"/>
      <c r="G22" s="256"/>
      <c r="H22" s="171">
        <v>1666</v>
      </c>
      <c r="I22" s="171"/>
      <c r="J22" s="119" t="s">
        <v>180</v>
      </c>
      <c r="K22" s="119"/>
      <c r="L22" s="251"/>
    </row>
    <row r="23" spans="1:12" ht="14.4" x14ac:dyDescent="0.3">
      <c r="A23" s="259"/>
      <c r="B23" s="260"/>
      <c r="C23" s="251"/>
      <c r="D23" s="169" t="s">
        <v>181</v>
      </c>
      <c r="E23" s="253"/>
      <c r="F23" s="253"/>
      <c r="G23" s="256"/>
      <c r="H23" s="171">
        <v>1975</v>
      </c>
      <c r="I23" s="171"/>
      <c r="J23" s="119" t="s">
        <v>182</v>
      </c>
      <c r="K23" s="119"/>
      <c r="L23" s="251"/>
    </row>
    <row r="24" spans="1:12" ht="14.4" x14ac:dyDescent="0.3">
      <c r="A24" s="259"/>
      <c r="B24" s="260"/>
      <c r="C24" s="251"/>
      <c r="D24" s="169" t="s">
        <v>183</v>
      </c>
      <c r="E24" s="254"/>
      <c r="F24" s="254"/>
      <c r="G24" s="257"/>
      <c r="H24" s="171">
        <v>592</v>
      </c>
      <c r="I24" s="171"/>
      <c r="J24" s="121" t="s">
        <v>184</v>
      </c>
      <c r="K24" s="121"/>
      <c r="L24" s="251"/>
    </row>
    <row r="25" spans="1:12" ht="14.4" x14ac:dyDescent="0.3">
      <c r="A25" s="259"/>
      <c r="B25" s="260"/>
      <c r="C25" s="251">
        <v>2.2999999999999998</v>
      </c>
      <c r="D25" s="169" t="s">
        <v>171</v>
      </c>
      <c r="E25" s="252">
        <v>13.83</v>
      </c>
      <c r="F25" s="252">
        <v>1071</v>
      </c>
      <c r="G25" s="255">
        <v>13.83</v>
      </c>
      <c r="H25" s="171">
        <v>513</v>
      </c>
      <c r="I25" s="171">
        <v>445</v>
      </c>
      <c r="J25" s="317" t="s">
        <v>185</v>
      </c>
      <c r="K25" s="363" t="s">
        <v>186</v>
      </c>
      <c r="L25" s="251"/>
    </row>
    <row r="26" spans="1:12" ht="14.4" x14ac:dyDescent="0.3">
      <c r="A26" s="259"/>
      <c r="B26" s="260"/>
      <c r="C26" s="251"/>
      <c r="D26" s="169" t="s">
        <v>173</v>
      </c>
      <c r="E26" s="254"/>
      <c r="F26" s="254"/>
      <c r="G26" s="257"/>
      <c r="H26" s="171">
        <v>589</v>
      </c>
      <c r="I26" s="171">
        <v>353</v>
      </c>
      <c r="J26" s="317"/>
      <c r="K26" s="363"/>
      <c r="L26" s="251"/>
    </row>
    <row r="27" spans="1:12" ht="14.4" x14ac:dyDescent="0.3">
      <c r="A27" s="259"/>
      <c r="B27" s="260"/>
      <c r="C27" s="251">
        <v>2.4</v>
      </c>
      <c r="D27" s="169" t="s">
        <v>147</v>
      </c>
      <c r="E27" s="252">
        <v>21.01</v>
      </c>
      <c r="F27" s="252">
        <v>1693</v>
      </c>
      <c r="G27" s="255">
        <v>21.01</v>
      </c>
      <c r="H27" s="171">
        <v>507</v>
      </c>
      <c r="I27" s="171">
        <v>365</v>
      </c>
      <c r="J27" s="317" t="s">
        <v>187</v>
      </c>
      <c r="K27" s="251" t="s">
        <v>188</v>
      </c>
      <c r="L27" s="251"/>
    </row>
    <row r="28" spans="1:12" ht="14.4" x14ac:dyDescent="0.3">
      <c r="A28" s="259"/>
      <c r="B28" s="260"/>
      <c r="C28" s="251"/>
      <c r="D28" s="169" t="s">
        <v>150</v>
      </c>
      <c r="E28" s="253"/>
      <c r="F28" s="253"/>
      <c r="G28" s="256"/>
      <c r="H28" s="171">
        <v>475</v>
      </c>
      <c r="I28" s="171">
        <v>321</v>
      </c>
      <c r="J28" s="317"/>
      <c r="K28" s="251"/>
      <c r="L28" s="251"/>
    </row>
    <row r="29" spans="1:12" ht="14.4" x14ac:dyDescent="0.3">
      <c r="A29" s="259"/>
      <c r="B29" s="260"/>
      <c r="C29" s="251"/>
      <c r="D29" s="169" t="s">
        <v>153</v>
      </c>
      <c r="E29" s="254"/>
      <c r="F29" s="254"/>
      <c r="G29" s="257"/>
      <c r="H29" s="171">
        <v>711</v>
      </c>
      <c r="I29" s="171">
        <v>524</v>
      </c>
      <c r="J29" s="317"/>
      <c r="K29" s="251"/>
      <c r="L29" s="251"/>
    </row>
    <row r="30" spans="1:12" ht="14.4" x14ac:dyDescent="0.3">
      <c r="A30" s="259"/>
      <c r="B30" s="260">
        <v>6</v>
      </c>
      <c r="C30" s="251">
        <v>6.1</v>
      </c>
      <c r="D30" s="169" t="s">
        <v>189</v>
      </c>
      <c r="E30" s="252">
        <v>42.39</v>
      </c>
      <c r="F30" s="252">
        <v>3301</v>
      </c>
      <c r="G30" s="255">
        <v>8.8699999999999992</v>
      </c>
      <c r="H30" s="171">
        <f>1859-324</f>
        <v>1535</v>
      </c>
      <c r="I30" s="171"/>
      <c r="J30" s="119" t="s">
        <v>190</v>
      </c>
      <c r="K30" s="127"/>
      <c r="L30" s="251" t="s">
        <v>191</v>
      </c>
    </row>
    <row r="31" spans="1:12" ht="14.4" x14ac:dyDescent="0.3">
      <c r="A31" s="259"/>
      <c r="B31" s="260"/>
      <c r="C31" s="251"/>
      <c r="D31" s="169" t="s">
        <v>174</v>
      </c>
      <c r="E31" s="253"/>
      <c r="F31" s="253"/>
      <c r="G31" s="256"/>
      <c r="H31" s="171">
        <v>446</v>
      </c>
      <c r="I31" s="171">
        <v>262</v>
      </c>
      <c r="J31" s="119" t="s">
        <v>192</v>
      </c>
      <c r="K31" s="184" t="s">
        <v>139</v>
      </c>
      <c r="L31" s="251"/>
    </row>
    <row r="32" spans="1:12" ht="14.4" x14ac:dyDescent="0.3">
      <c r="A32" s="259"/>
      <c r="B32" s="260"/>
      <c r="C32" s="251"/>
      <c r="D32" s="169" t="s">
        <v>193</v>
      </c>
      <c r="E32" s="254"/>
      <c r="F32" s="254"/>
      <c r="G32" s="257"/>
      <c r="H32" s="171">
        <v>1320</v>
      </c>
      <c r="I32" s="171"/>
      <c r="J32" s="119" t="s">
        <v>194</v>
      </c>
      <c r="K32" s="129"/>
      <c r="L32" s="251"/>
    </row>
    <row r="33" spans="1:12" ht="14.4" x14ac:dyDescent="0.3">
      <c r="A33" s="259"/>
      <c r="B33" s="260"/>
      <c r="C33" s="251">
        <v>6.2</v>
      </c>
      <c r="D33" s="169" t="s">
        <v>195</v>
      </c>
      <c r="E33" s="252">
        <v>49.43</v>
      </c>
      <c r="F33" s="252">
        <v>4315</v>
      </c>
      <c r="G33" s="255"/>
      <c r="H33" s="171">
        <v>2519</v>
      </c>
      <c r="I33" s="171"/>
      <c r="J33" s="119" t="s">
        <v>196</v>
      </c>
      <c r="K33" s="251"/>
      <c r="L33" s="251"/>
    </row>
    <row r="34" spans="1:12" ht="14.4" x14ac:dyDescent="0.3">
      <c r="A34" s="259"/>
      <c r="B34" s="260"/>
      <c r="C34" s="251"/>
      <c r="D34" s="169" t="s">
        <v>197</v>
      </c>
      <c r="E34" s="253"/>
      <c r="F34" s="253"/>
      <c r="G34" s="256"/>
      <c r="H34" s="171">
        <v>862</v>
      </c>
      <c r="I34" s="171"/>
      <c r="J34" s="119" t="s">
        <v>198</v>
      </c>
      <c r="K34" s="251"/>
      <c r="L34" s="251"/>
    </row>
    <row r="35" spans="1:12" ht="14.4" x14ac:dyDescent="0.3">
      <c r="A35" s="259"/>
      <c r="B35" s="260"/>
      <c r="C35" s="251"/>
      <c r="D35" s="169" t="s">
        <v>199</v>
      </c>
      <c r="E35" s="254"/>
      <c r="F35" s="254"/>
      <c r="G35" s="257"/>
      <c r="H35" s="171">
        <v>934</v>
      </c>
      <c r="I35" s="171"/>
      <c r="J35" s="119" t="s">
        <v>200</v>
      </c>
      <c r="K35" s="251"/>
      <c r="L35" s="251"/>
    </row>
    <row r="36" spans="1:12" ht="18" x14ac:dyDescent="0.3">
      <c r="A36" s="193"/>
      <c r="B36" s="194"/>
      <c r="C36" s="195"/>
      <c r="D36" s="170"/>
      <c r="E36" s="195"/>
      <c r="F36" s="196">
        <f>SUM(F4:G35)</f>
        <v>26758.69</v>
      </c>
      <c r="G36" s="197"/>
      <c r="H36" s="198">
        <f>SUM(H4:H35)</f>
        <v>27146</v>
      </c>
      <c r="I36" s="198">
        <f>SUM(I4:I35)</f>
        <v>6024</v>
      </c>
      <c r="J36" s="199"/>
      <c r="K36" s="135"/>
      <c r="L36" s="136"/>
    </row>
    <row r="37" spans="1:12" ht="28.8" x14ac:dyDescent="0.3">
      <c r="A37" s="259" t="s">
        <v>98</v>
      </c>
      <c r="B37" s="260">
        <v>3</v>
      </c>
      <c r="C37" s="251">
        <v>3.1</v>
      </c>
      <c r="D37" s="169" t="s">
        <v>201</v>
      </c>
      <c r="E37" s="252">
        <v>38.659999999999997</v>
      </c>
      <c r="F37" s="252">
        <v>3536</v>
      </c>
      <c r="G37" s="255"/>
      <c r="H37" s="171">
        <v>1694</v>
      </c>
      <c r="I37" s="171"/>
      <c r="J37" s="121" t="s">
        <v>202</v>
      </c>
      <c r="K37" s="362" t="s">
        <v>203</v>
      </c>
      <c r="L37" s="251" t="s">
        <v>166</v>
      </c>
    </row>
    <row r="38" spans="1:12" ht="43.2" x14ac:dyDescent="0.3">
      <c r="A38" s="259"/>
      <c r="B38" s="260"/>
      <c r="C38" s="251"/>
      <c r="D38" s="169" t="s">
        <v>204</v>
      </c>
      <c r="E38" s="254"/>
      <c r="F38" s="254"/>
      <c r="G38" s="257"/>
      <c r="H38" s="168">
        <v>1842</v>
      </c>
      <c r="I38" s="171"/>
      <c r="J38" s="121" t="s">
        <v>205</v>
      </c>
      <c r="K38" s="362"/>
      <c r="L38" s="251"/>
    </row>
    <row r="39" spans="1:12" ht="14.4" x14ac:dyDescent="0.3">
      <c r="A39" s="259"/>
      <c r="B39" s="260"/>
      <c r="C39" s="251">
        <v>3.2</v>
      </c>
      <c r="D39" s="169" t="s">
        <v>206</v>
      </c>
      <c r="E39" s="252">
        <v>31.82</v>
      </c>
      <c r="F39" s="252">
        <v>2826</v>
      </c>
      <c r="G39" s="355">
        <v>31.82</v>
      </c>
      <c r="H39" s="291">
        <v>1328</v>
      </c>
      <c r="I39" s="292">
        <v>2421</v>
      </c>
      <c r="J39" s="313" t="s">
        <v>207</v>
      </c>
      <c r="K39" s="362" t="s">
        <v>139</v>
      </c>
      <c r="L39" s="251"/>
    </row>
    <row r="40" spans="1:12" ht="14.4" x14ac:dyDescent="0.3">
      <c r="A40" s="259"/>
      <c r="B40" s="260"/>
      <c r="C40" s="251"/>
      <c r="D40" s="169" t="s">
        <v>208</v>
      </c>
      <c r="E40" s="253"/>
      <c r="F40" s="253"/>
      <c r="G40" s="356"/>
      <c r="H40" s="291"/>
      <c r="I40" s="293"/>
      <c r="J40" s="313"/>
      <c r="K40" s="362"/>
      <c r="L40" s="251"/>
    </row>
    <row r="41" spans="1:12" ht="14.4" x14ac:dyDescent="0.3">
      <c r="A41" s="259"/>
      <c r="B41" s="260"/>
      <c r="C41" s="251"/>
      <c r="D41" s="169" t="s">
        <v>211</v>
      </c>
      <c r="E41" s="253"/>
      <c r="F41" s="253"/>
      <c r="G41" s="356"/>
      <c r="H41" s="291"/>
      <c r="I41" s="293"/>
      <c r="J41" s="313"/>
      <c r="K41" s="362"/>
      <c r="L41" s="251"/>
    </row>
    <row r="42" spans="1:12" ht="28.8" x14ac:dyDescent="0.3">
      <c r="A42" s="259"/>
      <c r="B42" s="260"/>
      <c r="C42" s="251"/>
      <c r="D42" s="169" t="s">
        <v>214</v>
      </c>
      <c r="E42" s="254"/>
      <c r="F42" s="254"/>
      <c r="G42" s="357"/>
      <c r="H42" s="137">
        <v>1481</v>
      </c>
      <c r="I42" s="294"/>
      <c r="J42" s="121" t="s">
        <v>215</v>
      </c>
      <c r="K42" s="362"/>
      <c r="L42" s="251"/>
    </row>
    <row r="43" spans="1:12" ht="14.4" x14ac:dyDescent="0.3">
      <c r="A43" s="259"/>
      <c r="B43" s="260"/>
      <c r="C43" s="251">
        <v>3.3</v>
      </c>
      <c r="D43" s="169" t="s">
        <v>212</v>
      </c>
      <c r="E43" s="252">
        <v>28.09</v>
      </c>
      <c r="F43" s="252">
        <v>2284</v>
      </c>
      <c r="G43" s="255">
        <v>28.09</v>
      </c>
      <c r="H43" s="171">
        <v>1411</v>
      </c>
      <c r="I43" s="291">
        <v>1882</v>
      </c>
      <c r="J43" s="313" t="s">
        <v>217</v>
      </c>
      <c r="K43" s="360" t="s">
        <v>139</v>
      </c>
      <c r="L43" s="251"/>
    </row>
    <row r="44" spans="1:12" ht="14.4" x14ac:dyDescent="0.3">
      <c r="A44" s="259"/>
      <c r="B44" s="260"/>
      <c r="C44" s="251"/>
      <c r="D44" s="169" t="s">
        <v>216</v>
      </c>
      <c r="E44" s="254"/>
      <c r="F44" s="254"/>
      <c r="G44" s="257"/>
      <c r="H44" s="171">
        <v>921</v>
      </c>
      <c r="I44" s="291"/>
      <c r="J44" s="313"/>
      <c r="K44" s="361"/>
      <c r="L44" s="251"/>
    </row>
    <row r="45" spans="1:12" ht="57.6" x14ac:dyDescent="0.3">
      <c r="A45" s="259"/>
      <c r="B45" s="260"/>
      <c r="C45" s="169">
        <v>3.4</v>
      </c>
      <c r="D45" s="169" t="s">
        <v>209</v>
      </c>
      <c r="E45" s="169">
        <v>17.43</v>
      </c>
      <c r="F45" s="169">
        <v>890</v>
      </c>
      <c r="G45" s="172">
        <v>17.43</v>
      </c>
      <c r="H45" s="171">
        <v>890</v>
      </c>
      <c r="I45" s="171">
        <v>772</v>
      </c>
      <c r="J45" s="185" t="s">
        <v>218</v>
      </c>
      <c r="K45" s="186" t="s">
        <v>139</v>
      </c>
      <c r="L45" s="251"/>
    </row>
    <row r="46" spans="1:12" ht="43.2" x14ac:dyDescent="0.3">
      <c r="A46" s="259"/>
      <c r="B46" s="260"/>
      <c r="C46" s="251">
        <v>3.5</v>
      </c>
      <c r="D46" s="169" t="s">
        <v>210</v>
      </c>
      <c r="E46" s="252">
        <v>16.18</v>
      </c>
      <c r="F46" s="252">
        <v>1233</v>
      </c>
      <c r="G46" s="255">
        <v>16.18</v>
      </c>
      <c r="H46" s="137">
        <v>850</v>
      </c>
      <c r="I46" s="292">
        <v>932</v>
      </c>
      <c r="J46" s="121" t="s">
        <v>219</v>
      </c>
      <c r="K46" s="251" t="s">
        <v>186</v>
      </c>
      <c r="L46" s="251"/>
    </row>
    <row r="47" spans="1:12" ht="28.8" x14ac:dyDescent="0.3">
      <c r="A47" s="259"/>
      <c r="B47" s="260"/>
      <c r="C47" s="251"/>
      <c r="D47" s="169" t="s">
        <v>213</v>
      </c>
      <c r="E47" s="254"/>
      <c r="F47" s="254"/>
      <c r="G47" s="257"/>
      <c r="H47" s="137">
        <v>383</v>
      </c>
      <c r="I47" s="294"/>
      <c r="J47" s="121" t="s">
        <v>220</v>
      </c>
      <c r="K47" s="251"/>
      <c r="L47" s="251"/>
    </row>
    <row r="48" spans="1:12" ht="14.4" x14ac:dyDescent="0.3">
      <c r="A48" s="259"/>
      <c r="B48" s="260">
        <v>4</v>
      </c>
      <c r="C48" s="251">
        <v>4.0999999999999996</v>
      </c>
      <c r="D48" s="124" t="s">
        <v>221</v>
      </c>
      <c r="E48" s="297">
        <v>7.9</v>
      </c>
      <c r="F48" s="299">
        <v>517</v>
      </c>
      <c r="G48" s="301"/>
      <c r="H48" s="291">
        <v>555</v>
      </c>
      <c r="I48" s="291">
        <v>518</v>
      </c>
      <c r="J48" s="119" t="s">
        <v>222</v>
      </c>
      <c r="K48" s="251"/>
      <c r="L48" s="251" t="s">
        <v>223</v>
      </c>
    </row>
    <row r="49" spans="1:12" ht="14.4" x14ac:dyDescent="0.3">
      <c r="A49" s="259"/>
      <c r="B49" s="260"/>
      <c r="C49" s="251"/>
      <c r="D49" s="124" t="s">
        <v>224</v>
      </c>
      <c r="E49" s="298"/>
      <c r="F49" s="300"/>
      <c r="G49" s="302"/>
      <c r="H49" s="291"/>
      <c r="I49" s="291"/>
      <c r="J49" s="121" t="s">
        <v>225</v>
      </c>
      <c r="K49" s="251"/>
      <c r="L49" s="251"/>
    </row>
    <row r="50" spans="1:12" x14ac:dyDescent="0.3">
      <c r="A50" s="259"/>
      <c r="B50" s="260"/>
      <c r="C50" s="251">
        <v>4.2</v>
      </c>
      <c r="D50" s="141" t="s">
        <v>226</v>
      </c>
      <c r="E50" s="303">
        <v>21.95</v>
      </c>
      <c r="F50" s="303">
        <v>1117</v>
      </c>
      <c r="G50" s="306"/>
      <c r="H50" s="291">
        <v>1082</v>
      </c>
      <c r="I50" s="291">
        <v>1027</v>
      </c>
      <c r="J50" s="121" t="s">
        <v>227</v>
      </c>
      <c r="K50" s="251"/>
      <c r="L50" s="251"/>
    </row>
    <row r="51" spans="1:12" ht="14.4" x14ac:dyDescent="0.3">
      <c r="A51" s="259"/>
      <c r="B51" s="260"/>
      <c r="C51" s="251"/>
      <c r="D51" s="124" t="s">
        <v>228</v>
      </c>
      <c r="E51" s="304"/>
      <c r="F51" s="304"/>
      <c r="G51" s="307"/>
      <c r="H51" s="291"/>
      <c r="I51" s="291"/>
      <c r="J51" s="121" t="s">
        <v>229</v>
      </c>
      <c r="K51" s="251"/>
      <c r="L51" s="251"/>
    </row>
    <row r="52" spans="1:12" ht="14.4" x14ac:dyDescent="0.3">
      <c r="A52" s="259"/>
      <c r="B52" s="260"/>
      <c r="C52" s="251"/>
      <c r="D52" s="124" t="s">
        <v>230</v>
      </c>
      <c r="E52" s="305"/>
      <c r="F52" s="305"/>
      <c r="G52" s="308"/>
      <c r="H52" s="291"/>
      <c r="I52" s="291"/>
      <c r="J52" s="119" t="s">
        <v>231</v>
      </c>
      <c r="K52" s="251"/>
      <c r="L52" s="251"/>
    </row>
    <row r="53" spans="1:12" ht="28.8" x14ac:dyDescent="0.3">
      <c r="A53" s="259"/>
      <c r="B53" s="260">
        <v>5</v>
      </c>
      <c r="C53" s="251">
        <v>5.2</v>
      </c>
      <c r="D53" s="169" t="s">
        <v>232</v>
      </c>
      <c r="E53" s="252">
        <v>49.68</v>
      </c>
      <c r="F53" s="142">
        <v>1593</v>
      </c>
      <c r="G53" s="309"/>
      <c r="H53" s="142">
        <v>1593</v>
      </c>
      <c r="I53" s="142">
        <v>935</v>
      </c>
      <c r="J53" s="143" t="s">
        <v>233</v>
      </c>
      <c r="K53" s="251"/>
      <c r="L53" s="251" t="s">
        <v>191</v>
      </c>
    </row>
    <row r="54" spans="1:12" ht="57.6" x14ac:dyDescent="0.3">
      <c r="A54" s="259"/>
      <c r="B54" s="260"/>
      <c r="C54" s="251"/>
      <c r="D54" s="169" t="s">
        <v>234</v>
      </c>
      <c r="E54" s="253"/>
      <c r="F54" s="142">
        <v>1798</v>
      </c>
      <c r="G54" s="309"/>
      <c r="H54" s="142">
        <v>1798</v>
      </c>
      <c r="I54" s="142">
        <v>1426</v>
      </c>
      <c r="J54" s="143" t="s">
        <v>235</v>
      </c>
      <c r="K54" s="251"/>
      <c r="L54" s="251"/>
    </row>
    <row r="55" spans="1:12" ht="28.8" x14ac:dyDescent="0.3">
      <c r="A55" s="259"/>
      <c r="B55" s="260"/>
      <c r="C55" s="251"/>
      <c r="D55" s="169" t="s">
        <v>236</v>
      </c>
      <c r="E55" s="254"/>
      <c r="F55" s="142">
        <v>724</v>
      </c>
      <c r="G55" s="309"/>
      <c r="H55" s="142">
        <v>724</v>
      </c>
      <c r="I55" s="142">
        <v>545</v>
      </c>
      <c r="J55" s="143" t="s">
        <v>237</v>
      </c>
      <c r="K55" s="251"/>
      <c r="L55" s="251"/>
    </row>
    <row r="56" spans="1:12" ht="28.8" x14ac:dyDescent="0.3">
      <c r="A56" s="259"/>
      <c r="B56" s="260">
        <v>7</v>
      </c>
      <c r="C56" s="251">
        <v>7.2</v>
      </c>
      <c r="D56" s="169" t="s">
        <v>238</v>
      </c>
      <c r="E56" s="310">
        <v>27.95</v>
      </c>
      <c r="F56" s="291">
        <v>2895</v>
      </c>
      <c r="G56" s="311"/>
      <c r="H56" s="171">
        <v>1259</v>
      </c>
      <c r="I56" s="171"/>
      <c r="J56" s="121" t="s">
        <v>239</v>
      </c>
      <c r="K56" s="251"/>
      <c r="L56" s="251" t="s">
        <v>240</v>
      </c>
    </row>
    <row r="57" spans="1:12" ht="28.8" x14ac:dyDescent="0.3">
      <c r="A57" s="259"/>
      <c r="B57" s="260"/>
      <c r="C57" s="251"/>
      <c r="D57" s="169" t="s">
        <v>241</v>
      </c>
      <c r="E57" s="310"/>
      <c r="F57" s="291"/>
      <c r="G57" s="311"/>
      <c r="H57" s="171">
        <v>1124</v>
      </c>
      <c r="I57" s="171"/>
      <c r="J57" s="121" t="s">
        <v>242</v>
      </c>
      <c r="K57" s="251"/>
      <c r="L57" s="251"/>
    </row>
    <row r="58" spans="1:12" ht="28.8" x14ac:dyDescent="0.3">
      <c r="A58" s="259"/>
      <c r="B58" s="260"/>
      <c r="C58" s="251"/>
      <c r="D58" s="169" t="s">
        <v>243</v>
      </c>
      <c r="E58" s="310"/>
      <c r="F58" s="291"/>
      <c r="G58" s="311"/>
      <c r="H58" s="171">
        <v>528</v>
      </c>
      <c r="I58" s="171"/>
      <c r="J58" s="121" t="s">
        <v>244</v>
      </c>
      <c r="K58" s="251"/>
      <c r="L58" s="251"/>
    </row>
    <row r="59" spans="1:12" ht="28.8" x14ac:dyDescent="0.3">
      <c r="A59" s="259"/>
      <c r="B59" s="260"/>
      <c r="C59" s="251">
        <v>7.3</v>
      </c>
      <c r="D59" s="169" t="s">
        <v>245</v>
      </c>
      <c r="E59" s="310">
        <v>24.34</v>
      </c>
      <c r="F59" s="291">
        <v>2002</v>
      </c>
      <c r="G59" s="311"/>
      <c r="H59" s="171">
        <v>913</v>
      </c>
      <c r="I59" s="171"/>
      <c r="J59" s="121" t="s">
        <v>246</v>
      </c>
      <c r="K59" s="251"/>
      <c r="L59" s="251"/>
    </row>
    <row r="60" spans="1:12" ht="43.2" x14ac:dyDescent="0.3">
      <c r="A60" s="259"/>
      <c r="B60" s="260"/>
      <c r="C60" s="251"/>
      <c r="D60" s="169" t="s">
        <v>247</v>
      </c>
      <c r="E60" s="310"/>
      <c r="F60" s="291"/>
      <c r="G60" s="311"/>
      <c r="H60" s="171">
        <v>1226</v>
      </c>
      <c r="I60" s="171"/>
      <c r="J60" s="121" t="s">
        <v>248</v>
      </c>
      <c r="K60" s="251"/>
      <c r="L60" s="251"/>
    </row>
    <row r="61" spans="1:12" ht="43.2" x14ac:dyDescent="0.3">
      <c r="A61" s="259"/>
      <c r="B61" s="260"/>
      <c r="C61" s="251"/>
      <c r="D61" s="169" t="s">
        <v>249</v>
      </c>
      <c r="E61" s="310"/>
      <c r="F61" s="291"/>
      <c r="G61" s="311"/>
      <c r="H61" s="171">
        <v>1356</v>
      </c>
      <c r="I61" s="171"/>
      <c r="J61" s="121" t="s">
        <v>250</v>
      </c>
      <c r="K61" s="251"/>
      <c r="L61" s="251"/>
    </row>
    <row r="62" spans="1:12" ht="28.8" x14ac:dyDescent="0.3">
      <c r="A62" s="259"/>
      <c r="B62" s="260"/>
      <c r="C62" s="251">
        <v>7.4</v>
      </c>
      <c r="D62" s="169" t="s">
        <v>251</v>
      </c>
      <c r="E62" s="310">
        <v>34.28</v>
      </c>
      <c r="F62" s="291">
        <v>3999</v>
      </c>
      <c r="G62" s="311"/>
      <c r="H62" s="171">
        <v>1788</v>
      </c>
      <c r="I62" s="171"/>
      <c r="J62" s="121" t="s">
        <v>252</v>
      </c>
      <c r="K62" s="251"/>
      <c r="L62" s="251"/>
    </row>
    <row r="63" spans="1:12" ht="28.8" x14ac:dyDescent="0.3">
      <c r="A63" s="259"/>
      <c r="B63" s="260"/>
      <c r="C63" s="251"/>
      <c r="D63" s="169" t="s">
        <v>253</v>
      </c>
      <c r="E63" s="310"/>
      <c r="F63" s="291"/>
      <c r="G63" s="311"/>
      <c r="H63" s="171">
        <v>821</v>
      </c>
      <c r="I63" s="171"/>
      <c r="J63" s="121" t="s">
        <v>254</v>
      </c>
      <c r="K63" s="251"/>
      <c r="L63" s="251"/>
    </row>
    <row r="64" spans="1:12" ht="28.8" x14ac:dyDescent="0.3">
      <c r="A64" s="259"/>
      <c r="B64" s="260"/>
      <c r="C64" s="251"/>
      <c r="D64" s="169" t="s">
        <v>255</v>
      </c>
      <c r="E64" s="310"/>
      <c r="F64" s="291"/>
      <c r="G64" s="311"/>
      <c r="H64" s="171">
        <v>3334</v>
      </c>
      <c r="I64" s="171"/>
      <c r="J64" s="121" t="s">
        <v>256</v>
      </c>
      <c r="K64" s="251"/>
      <c r="L64" s="251"/>
    </row>
    <row r="65" spans="1:12" ht="28.8" x14ac:dyDescent="0.3">
      <c r="A65" s="259"/>
      <c r="B65" s="260"/>
      <c r="C65" s="251"/>
      <c r="D65" s="169" t="s">
        <v>257</v>
      </c>
      <c r="E65" s="310"/>
      <c r="F65" s="291"/>
      <c r="G65" s="311"/>
      <c r="H65" s="171">
        <v>521</v>
      </c>
      <c r="I65" s="171"/>
      <c r="J65" s="121" t="s">
        <v>258</v>
      </c>
      <c r="K65" s="251"/>
      <c r="L65" s="251"/>
    </row>
    <row r="66" spans="1:12" s="135" customFormat="1" ht="18" x14ac:dyDescent="0.3">
      <c r="A66" s="200"/>
      <c r="B66" s="194"/>
      <c r="C66" s="195"/>
      <c r="D66" s="195"/>
      <c r="E66" s="195"/>
      <c r="F66" s="201">
        <f>SUM(F37:G65)</f>
        <v>25507.52</v>
      </c>
      <c r="G66" s="202"/>
      <c r="H66" s="201">
        <f>SUM(H37:H65)</f>
        <v>29422</v>
      </c>
      <c r="I66" s="201">
        <f>SUM(I37:J65)</f>
        <v>10458</v>
      </c>
      <c r="J66" s="203"/>
      <c r="K66" s="147"/>
    </row>
    <row r="67" spans="1:12" ht="14.4" x14ac:dyDescent="0.3">
      <c r="A67" s="259" t="s">
        <v>116</v>
      </c>
      <c r="B67" s="260">
        <v>8</v>
      </c>
      <c r="C67" s="251">
        <v>8.1</v>
      </c>
      <c r="D67" s="169" t="s">
        <v>259</v>
      </c>
      <c r="E67" s="251">
        <v>55.14</v>
      </c>
      <c r="F67" s="251">
        <v>3680</v>
      </c>
      <c r="G67" s="309"/>
      <c r="H67" s="171">
        <v>448</v>
      </c>
      <c r="I67" s="171">
        <v>256</v>
      </c>
      <c r="J67" s="313" t="s">
        <v>260</v>
      </c>
      <c r="K67" s="251"/>
      <c r="L67" s="251" t="s">
        <v>191</v>
      </c>
    </row>
    <row r="68" spans="1:12" ht="14.4" x14ac:dyDescent="0.3">
      <c r="A68" s="259"/>
      <c r="B68" s="260"/>
      <c r="C68" s="251"/>
      <c r="D68" s="169" t="s">
        <v>261</v>
      </c>
      <c r="E68" s="251"/>
      <c r="F68" s="251"/>
      <c r="G68" s="309"/>
      <c r="H68" s="171">
        <v>244</v>
      </c>
      <c r="I68" s="171">
        <v>162</v>
      </c>
      <c r="J68" s="313"/>
      <c r="K68" s="251"/>
      <c r="L68" s="251"/>
    </row>
    <row r="69" spans="1:12" ht="14.4" x14ac:dyDescent="0.3">
      <c r="A69" s="259"/>
      <c r="B69" s="260"/>
      <c r="C69" s="251"/>
      <c r="D69" s="169" t="s">
        <v>262</v>
      </c>
      <c r="E69" s="251"/>
      <c r="F69" s="251"/>
      <c r="G69" s="309"/>
      <c r="H69" s="171">
        <v>766</v>
      </c>
      <c r="I69" s="171">
        <v>366</v>
      </c>
      <c r="J69" s="313" t="s">
        <v>263</v>
      </c>
      <c r="K69" s="251"/>
      <c r="L69" s="251"/>
    </row>
    <row r="70" spans="1:12" ht="14.4" x14ac:dyDescent="0.3">
      <c r="A70" s="259"/>
      <c r="B70" s="260"/>
      <c r="C70" s="251"/>
      <c r="D70" s="169" t="s">
        <v>265</v>
      </c>
      <c r="E70" s="251"/>
      <c r="F70" s="251"/>
      <c r="G70" s="309"/>
      <c r="H70" s="171"/>
      <c r="I70" s="171"/>
      <c r="J70" s="313"/>
      <c r="K70" s="251"/>
      <c r="L70" s="251"/>
    </row>
    <row r="71" spans="1:12" ht="14.4" x14ac:dyDescent="0.3">
      <c r="A71" s="259"/>
      <c r="B71" s="260"/>
      <c r="C71" s="251"/>
      <c r="D71" s="169" t="s">
        <v>268</v>
      </c>
      <c r="E71" s="251"/>
      <c r="F71" s="251"/>
      <c r="G71" s="309"/>
      <c r="H71" s="171"/>
      <c r="I71" s="171"/>
      <c r="J71" s="313"/>
      <c r="K71" s="251"/>
      <c r="L71" s="251"/>
    </row>
    <row r="72" spans="1:12" ht="14.4" x14ac:dyDescent="0.3">
      <c r="A72" s="259"/>
      <c r="B72" s="260"/>
      <c r="C72" s="251"/>
      <c r="D72" s="169" t="s">
        <v>271</v>
      </c>
      <c r="E72" s="251"/>
      <c r="F72" s="251"/>
      <c r="G72" s="309"/>
      <c r="H72" s="171"/>
      <c r="I72" s="171"/>
      <c r="J72" s="313" t="s">
        <v>272</v>
      </c>
      <c r="K72" s="251"/>
      <c r="L72" s="251"/>
    </row>
    <row r="73" spans="1:12" ht="14.4" x14ac:dyDescent="0.3">
      <c r="A73" s="259"/>
      <c r="B73" s="260"/>
      <c r="C73" s="251"/>
      <c r="D73" s="169" t="s">
        <v>274</v>
      </c>
      <c r="E73" s="251"/>
      <c r="F73" s="251"/>
      <c r="G73" s="309"/>
      <c r="H73" s="171"/>
      <c r="I73" s="171"/>
      <c r="J73" s="313"/>
      <c r="K73" s="251"/>
      <c r="L73" s="251"/>
    </row>
    <row r="74" spans="1:12" ht="14.4" x14ac:dyDescent="0.3">
      <c r="A74" s="259"/>
      <c r="B74" s="260">
        <v>9</v>
      </c>
      <c r="C74" s="251">
        <v>9.1</v>
      </c>
      <c r="D74" s="169" t="s">
        <v>264</v>
      </c>
      <c r="E74" s="251">
        <v>21.74</v>
      </c>
      <c r="F74" s="251">
        <v>2337</v>
      </c>
      <c r="G74" s="309">
        <v>21.74</v>
      </c>
      <c r="H74" s="171">
        <v>805</v>
      </c>
      <c r="I74" s="171">
        <v>577</v>
      </c>
      <c r="J74" s="358" t="s">
        <v>276</v>
      </c>
      <c r="K74" s="251" t="s">
        <v>186</v>
      </c>
      <c r="L74" s="251"/>
    </row>
    <row r="75" spans="1:12" ht="14.4" x14ac:dyDescent="0.3">
      <c r="A75" s="259"/>
      <c r="B75" s="260"/>
      <c r="C75" s="251"/>
      <c r="D75" s="169" t="s">
        <v>267</v>
      </c>
      <c r="E75" s="251"/>
      <c r="F75" s="251"/>
      <c r="G75" s="309"/>
      <c r="H75" s="171">
        <v>1025</v>
      </c>
      <c r="I75" s="171">
        <v>864</v>
      </c>
      <c r="J75" s="358"/>
      <c r="K75" s="251"/>
      <c r="L75" s="251"/>
    </row>
    <row r="76" spans="1:12" ht="14.4" x14ac:dyDescent="0.3">
      <c r="A76" s="259"/>
      <c r="B76" s="260"/>
      <c r="C76" s="251"/>
      <c r="D76" s="169" t="s">
        <v>270</v>
      </c>
      <c r="E76" s="251"/>
      <c r="F76" s="251"/>
      <c r="G76" s="309"/>
      <c r="H76" s="171">
        <v>546</v>
      </c>
      <c r="I76" s="171">
        <v>405</v>
      </c>
      <c r="J76" s="358"/>
      <c r="K76" s="251"/>
      <c r="L76" s="251"/>
    </row>
    <row r="77" spans="1:12" ht="14.4" x14ac:dyDescent="0.3">
      <c r="A77" s="259"/>
      <c r="B77" s="260"/>
      <c r="C77" s="251">
        <v>9.1999999999999993</v>
      </c>
      <c r="D77" s="169" t="s">
        <v>278</v>
      </c>
      <c r="E77" s="251">
        <v>48.14</v>
      </c>
      <c r="F77" s="251">
        <v>3778</v>
      </c>
      <c r="G77" s="359">
        <v>48.14</v>
      </c>
      <c r="H77" s="171">
        <v>718</v>
      </c>
      <c r="I77" s="171">
        <v>692</v>
      </c>
      <c r="J77" s="121" t="s">
        <v>279</v>
      </c>
      <c r="K77" s="360" t="s">
        <v>203</v>
      </c>
      <c r="L77" s="251"/>
    </row>
    <row r="78" spans="1:12" ht="14.4" x14ac:dyDescent="0.3">
      <c r="A78" s="259"/>
      <c r="B78" s="260"/>
      <c r="C78" s="251"/>
      <c r="D78" s="169" t="s">
        <v>281</v>
      </c>
      <c r="E78" s="251"/>
      <c r="F78" s="251"/>
      <c r="G78" s="359"/>
      <c r="H78" s="171">
        <v>606</v>
      </c>
      <c r="I78" s="171">
        <v>645</v>
      </c>
      <c r="J78" s="121" t="s">
        <v>282</v>
      </c>
      <c r="K78" s="361"/>
      <c r="L78" s="251"/>
    </row>
    <row r="79" spans="1:12" ht="14.4" x14ac:dyDescent="0.3">
      <c r="A79" s="259"/>
      <c r="B79" s="260"/>
      <c r="C79" s="251"/>
      <c r="D79" s="169" t="s">
        <v>266</v>
      </c>
      <c r="E79" s="251"/>
      <c r="F79" s="251"/>
      <c r="G79" s="359"/>
      <c r="H79" s="171">
        <v>646</v>
      </c>
      <c r="I79" s="137">
        <v>511</v>
      </c>
      <c r="J79" s="121" t="s">
        <v>284</v>
      </c>
      <c r="K79" s="362" t="s">
        <v>139</v>
      </c>
      <c r="L79" s="251"/>
    </row>
    <row r="80" spans="1:12" ht="14.4" x14ac:dyDescent="0.3">
      <c r="A80" s="259"/>
      <c r="B80" s="260"/>
      <c r="C80" s="251"/>
      <c r="D80" s="169" t="s">
        <v>269</v>
      </c>
      <c r="E80" s="251"/>
      <c r="F80" s="251"/>
      <c r="G80" s="359"/>
      <c r="H80" s="171">
        <v>367</v>
      </c>
      <c r="I80" s="137">
        <v>320</v>
      </c>
      <c r="J80" s="121" t="s">
        <v>286</v>
      </c>
      <c r="K80" s="362"/>
      <c r="L80" s="251"/>
    </row>
    <row r="81" spans="1:12" ht="14.4" x14ac:dyDescent="0.3">
      <c r="A81" s="259"/>
      <c r="B81" s="260"/>
      <c r="C81" s="251"/>
      <c r="D81" s="169" t="s">
        <v>273</v>
      </c>
      <c r="E81" s="251"/>
      <c r="F81" s="251"/>
      <c r="G81" s="359"/>
      <c r="H81" s="171">
        <v>432</v>
      </c>
      <c r="I81" s="137">
        <v>337</v>
      </c>
      <c r="J81" s="121" t="s">
        <v>288</v>
      </c>
      <c r="K81" s="362"/>
      <c r="L81" s="251"/>
    </row>
    <row r="82" spans="1:12" ht="14.4" x14ac:dyDescent="0.3">
      <c r="A82" s="259"/>
      <c r="B82" s="260"/>
      <c r="C82" s="251"/>
      <c r="D82" s="169" t="s">
        <v>275</v>
      </c>
      <c r="E82" s="251"/>
      <c r="F82" s="251"/>
      <c r="G82" s="359"/>
      <c r="H82" s="171">
        <v>616</v>
      </c>
      <c r="I82" s="171">
        <v>520</v>
      </c>
      <c r="J82" s="121" t="s">
        <v>290</v>
      </c>
      <c r="K82" s="360" t="s">
        <v>139</v>
      </c>
      <c r="L82" s="251"/>
    </row>
    <row r="83" spans="1:12" ht="14.4" x14ac:dyDescent="0.3">
      <c r="A83" s="259"/>
      <c r="B83" s="260"/>
      <c r="C83" s="251"/>
      <c r="D83" s="169" t="s">
        <v>277</v>
      </c>
      <c r="E83" s="251"/>
      <c r="F83" s="251"/>
      <c r="G83" s="359"/>
      <c r="H83" s="171">
        <v>475</v>
      </c>
      <c r="I83" s="171">
        <v>376</v>
      </c>
      <c r="J83" s="121" t="s">
        <v>292</v>
      </c>
      <c r="K83" s="361"/>
      <c r="L83" s="251"/>
    </row>
    <row r="84" spans="1:12" ht="14.4" x14ac:dyDescent="0.3">
      <c r="A84" s="259"/>
      <c r="B84" s="260">
        <v>10</v>
      </c>
      <c r="C84" s="169">
        <v>10.1</v>
      </c>
      <c r="D84" s="169" t="s">
        <v>293</v>
      </c>
      <c r="E84" s="169">
        <v>11.93</v>
      </c>
      <c r="F84" s="169">
        <v>478</v>
      </c>
      <c r="G84" s="172">
        <v>11.93</v>
      </c>
      <c r="H84" s="171">
        <v>478</v>
      </c>
      <c r="I84" s="171">
        <v>408</v>
      </c>
      <c r="J84" s="119" t="s">
        <v>294</v>
      </c>
      <c r="K84" s="187" t="s">
        <v>139</v>
      </c>
      <c r="L84" s="291" t="s">
        <v>240</v>
      </c>
    </row>
    <row r="85" spans="1:12" ht="14.4" x14ac:dyDescent="0.3">
      <c r="A85" s="259"/>
      <c r="B85" s="260"/>
      <c r="C85" s="251">
        <v>10.199999999999999</v>
      </c>
      <c r="D85" s="169" t="s">
        <v>280</v>
      </c>
      <c r="E85" s="251">
        <v>31.82</v>
      </c>
      <c r="F85" s="251">
        <v>2908</v>
      </c>
      <c r="G85" s="309"/>
      <c r="H85" s="171">
        <v>487</v>
      </c>
      <c r="I85" s="171">
        <v>381</v>
      </c>
      <c r="J85" s="317" t="s">
        <v>295</v>
      </c>
      <c r="K85" s="251"/>
      <c r="L85" s="291"/>
    </row>
    <row r="86" spans="1:12" ht="14.4" x14ac:dyDescent="0.3">
      <c r="A86" s="259"/>
      <c r="B86" s="260"/>
      <c r="C86" s="251"/>
      <c r="D86" s="169" t="s">
        <v>283</v>
      </c>
      <c r="E86" s="251"/>
      <c r="F86" s="251"/>
      <c r="G86" s="309"/>
      <c r="H86" s="171">
        <v>296</v>
      </c>
      <c r="I86" s="171">
        <v>250</v>
      </c>
      <c r="J86" s="317"/>
      <c r="K86" s="251"/>
      <c r="L86" s="291"/>
    </row>
    <row r="87" spans="1:12" ht="14.4" x14ac:dyDescent="0.3">
      <c r="A87" s="259"/>
      <c r="B87" s="260"/>
      <c r="C87" s="251"/>
      <c r="D87" s="169" t="s">
        <v>285</v>
      </c>
      <c r="E87" s="251"/>
      <c r="F87" s="251"/>
      <c r="G87" s="309"/>
      <c r="H87" s="171">
        <v>319</v>
      </c>
      <c r="I87" s="171">
        <v>281</v>
      </c>
      <c r="J87" s="317"/>
      <c r="K87" s="251"/>
      <c r="L87" s="291"/>
    </row>
    <row r="88" spans="1:12" ht="14.4" x14ac:dyDescent="0.3">
      <c r="A88" s="259"/>
      <c r="B88" s="260"/>
      <c r="C88" s="251"/>
      <c r="D88" s="169" t="s">
        <v>287</v>
      </c>
      <c r="E88" s="251"/>
      <c r="F88" s="251"/>
      <c r="G88" s="309"/>
      <c r="H88" s="171">
        <v>361</v>
      </c>
      <c r="I88" s="171">
        <v>253</v>
      </c>
      <c r="J88" s="317" t="s">
        <v>296</v>
      </c>
      <c r="K88" s="251"/>
      <c r="L88" s="291"/>
    </row>
    <row r="89" spans="1:12" ht="14.4" x14ac:dyDescent="0.3">
      <c r="A89" s="259"/>
      <c r="B89" s="260"/>
      <c r="C89" s="251"/>
      <c r="D89" s="169" t="s">
        <v>289</v>
      </c>
      <c r="E89" s="251"/>
      <c r="F89" s="251"/>
      <c r="G89" s="309"/>
      <c r="H89" s="171">
        <v>315</v>
      </c>
      <c r="I89" s="171">
        <v>231</v>
      </c>
      <c r="J89" s="317"/>
      <c r="K89" s="251"/>
      <c r="L89" s="291"/>
    </row>
    <row r="90" spans="1:12" ht="14.4" x14ac:dyDescent="0.3">
      <c r="A90" s="259"/>
      <c r="B90" s="260"/>
      <c r="C90" s="251"/>
      <c r="D90" s="169" t="s">
        <v>291</v>
      </c>
      <c r="E90" s="251"/>
      <c r="F90" s="251"/>
      <c r="G90" s="309"/>
      <c r="H90" s="171">
        <v>491</v>
      </c>
      <c r="I90" s="171">
        <v>259</v>
      </c>
      <c r="J90" s="317"/>
      <c r="K90" s="251"/>
      <c r="L90" s="291"/>
    </row>
    <row r="91" spans="1:12" ht="18" x14ac:dyDescent="0.3">
      <c r="A91" s="193"/>
      <c r="B91" s="194"/>
      <c r="C91" s="195"/>
      <c r="D91" s="195"/>
      <c r="E91" s="195"/>
      <c r="F91" s="198">
        <f>SUM(F67:F90)</f>
        <v>13181</v>
      </c>
      <c r="G91" s="202"/>
      <c r="H91" s="198">
        <f>SUM(H67:H90)</f>
        <v>10441</v>
      </c>
      <c r="I91" s="198">
        <f>SUM(I67:I90)</f>
        <v>8094</v>
      </c>
      <c r="J91" s="199"/>
      <c r="K91" s="135"/>
      <c r="L91" s="149"/>
    </row>
    <row r="92" spans="1:12" ht="14.4" x14ac:dyDescent="0.3">
      <c r="A92" s="259" t="s">
        <v>297</v>
      </c>
      <c r="B92" s="260">
        <v>1</v>
      </c>
      <c r="C92" s="252">
        <v>1.5</v>
      </c>
      <c r="D92" s="188" t="s">
        <v>298</v>
      </c>
      <c r="E92" s="252">
        <v>21.93</v>
      </c>
      <c r="F92" s="347">
        <v>1024</v>
      </c>
      <c r="G92" s="355">
        <v>21.93</v>
      </c>
      <c r="H92" s="171">
        <v>262</v>
      </c>
      <c r="I92" s="171">
        <v>237</v>
      </c>
      <c r="J92" s="121" t="s">
        <v>299</v>
      </c>
      <c r="K92" s="341" t="s">
        <v>139</v>
      </c>
      <c r="L92" s="251" t="s">
        <v>140</v>
      </c>
    </row>
    <row r="93" spans="1:12" ht="14.4" x14ac:dyDescent="0.3">
      <c r="A93" s="259"/>
      <c r="B93" s="260"/>
      <c r="C93" s="253"/>
      <c r="D93" s="188" t="s">
        <v>300</v>
      </c>
      <c r="E93" s="253"/>
      <c r="F93" s="354"/>
      <c r="G93" s="356"/>
      <c r="H93" s="171">
        <v>357</v>
      </c>
      <c r="I93" s="171">
        <v>285</v>
      </c>
      <c r="J93" s="119" t="s">
        <v>301</v>
      </c>
      <c r="K93" s="351"/>
      <c r="L93" s="251"/>
    </row>
    <row r="94" spans="1:12" ht="14.4" x14ac:dyDescent="0.3">
      <c r="A94" s="259"/>
      <c r="B94" s="260"/>
      <c r="C94" s="254"/>
      <c r="D94" s="188" t="s">
        <v>302</v>
      </c>
      <c r="E94" s="254"/>
      <c r="F94" s="348"/>
      <c r="G94" s="357"/>
      <c r="H94" s="171">
        <v>386</v>
      </c>
      <c r="I94" s="171">
        <v>299</v>
      </c>
      <c r="J94" s="121" t="s">
        <v>303</v>
      </c>
      <c r="K94" s="342"/>
      <c r="L94" s="251"/>
    </row>
    <row r="95" spans="1:12" ht="14.4" x14ac:dyDescent="0.3">
      <c r="A95" s="259"/>
      <c r="B95" s="260">
        <v>5</v>
      </c>
      <c r="C95" s="252">
        <v>5.0999999999999996</v>
      </c>
      <c r="D95" s="169" t="s">
        <v>305</v>
      </c>
      <c r="E95" s="252">
        <v>51.88</v>
      </c>
      <c r="F95" s="353">
        <f>H95+H96+H97</f>
        <v>5265</v>
      </c>
      <c r="G95" s="280">
        <v>18.5</v>
      </c>
      <c r="H95" s="137">
        <v>565</v>
      </c>
      <c r="I95" s="171">
        <v>283</v>
      </c>
      <c r="J95" s="119" t="s">
        <v>306</v>
      </c>
      <c r="K95" s="189" t="s">
        <v>139</v>
      </c>
      <c r="L95" s="251" t="s">
        <v>191</v>
      </c>
    </row>
    <row r="96" spans="1:12" ht="14.4" x14ac:dyDescent="0.3">
      <c r="A96" s="259"/>
      <c r="B96" s="260"/>
      <c r="C96" s="253"/>
      <c r="D96" s="169" t="s">
        <v>308</v>
      </c>
      <c r="E96" s="253"/>
      <c r="F96" s="256"/>
      <c r="G96" s="352"/>
      <c r="H96" s="171">
        <v>2600</v>
      </c>
      <c r="I96" s="171"/>
      <c r="J96" s="119" t="s">
        <v>309</v>
      </c>
      <c r="K96" s="142"/>
      <c r="L96" s="251"/>
    </row>
    <row r="97" spans="1:12" ht="14.4" x14ac:dyDescent="0.3">
      <c r="A97" s="259"/>
      <c r="B97" s="260"/>
      <c r="C97" s="254"/>
      <c r="D97" s="169" t="s">
        <v>310</v>
      </c>
      <c r="E97" s="254"/>
      <c r="F97" s="257"/>
      <c r="G97" s="281"/>
      <c r="H97" s="171">
        <v>2100</v>
      </c>
      <c r="I97" s="171"/>
      <c r="J97" s="119" t="s">
        <v>311</v>
      </c>
      <c r="K97" s="142"/>
      <c r="L97" s="251"/>
    </row>
    <row r="98" spans="1:12" ht="14.4" x14ac:dyDescent="0.3">
      <c r="A98" s="259"/>
      <c r="B98" s="260">
        <v>8</v>
      </c>
      <c r="C98" s="252">
        <v>8.1999999999999993</v>
      </c>
      <c r="D98" s="188" t="s">
        <v>312</v>
      </c>
      <c r="E98" s="345">
        <v>39.799999999999997</v>
      </c>
      <c r="F98" s="347">
        <v>3335</v>
      </c>
      <c r="G98" s="255">
        <v>15.22</v>
      </c>
      <c r="H98" s="175">
        <v>1185</v>
      </c>
      <c r="I98" s="171">
        <v>59</v>
      </c>
      <c r="J98" s="119" t="s">
        <v>313</v>
      </c>
      <c r="K98" s="341" t="s">
        <v>314</v>
      </c>
      <c r="L98" s="251"/>
    </row>
    <row r="99" spans="1:12" ht="14.4" x14ac:dyDescent="0.3">
      <c r="A99" s="259"/>
      <c r="B99" s="260"/>
      <c r="C99" s="254"/>
      <c r="D99" s="188" t="s">
        <v>315</v>
      </c>
      <c r="E99" s="346"/>
      <c r="F99" s="348"/>
      <c r="G99" s="257"/>
      <c r="H99" s="167">
        <f>F98-H98</f>
        <v>2150</v>
      </c>
      <c r="I99" s="171"/>
      <c r="J99" s="119" t="s">
        <v>316</v>
      </c>
      <c r="K99" s="342"/>
      <c r="L99" s="251"/>
    </row>
    <row r="100" spans="1:12" ht="14.4" x14ac:dyDescent="0.3">
      <c r="A100" s="259"/>
      <c r="B100" s="260">
        <v>7</v>
      </c>
      <c r="C100" s="252">
        <v>7.1</v>
      </c>
      <c r="D100" s="190" t="s">
        <v>304</v>
      </c>
      <c r="E100" s="345">
        <v>29.2</v>
      </c>
      <c r="F100" s="347">
        <v>2343</v>
      </c>
      <c r="G100" s="255">
        <v>29.2</v>
      </c>
      <c r="H100" s="171">
        <v>1556</v>
      </c>
      <c r="I100" s="171">
        <v>1267</v>
      </c>
      <c r="J100" s="119" t="s">
        <v>317</v>
      </c>
      <c r="K100" s="341" t="s">
        <v>139</v>
      </c>
      <c r="L100" s="251" t="s">
        <v>240</v>
      </c>
    </row>
    <row r="101" spans="1:12" ht="14.4" x14ac:dyDescent="0.3">
      <c r="A101" s="259"/>
      <c r="B101" s="260"/>
      <c r="C101" s="254"/>
      <c r="D101" s="190" t="s">
        <v>307</v>
      </c>
      <c r="E101" s="346"/>
      <c r="F101" s="348"/>
      <c r="G101" s="257"/>
      <c r="H101" s="171">
        <v>787</v>
      </c>
      <c r="I101" s="171">
        <v>594</v>
      </c>
      <c r="J101" s="119" t="s">
        <v>317</v>
      </c>
      <c r="K101" s="342"/>
      <c r="L101" s="251"/>
    </row>
    <row r="102" spans="1:12" ht="14.4" x14ac:dyDescent="0.3">
      <c r="A102" s="259"/>
      <c r="B102" s="260">
        <v>11</v>
      </c>
      <c r="C102" s="326">
        <v>11.1</v>
      </c>
      <c r="D102" s="175" t="s">
        <v>318</v>
      </c>
      <c r="E102" s="328">
        <v>33</v>
      </c>
      <c r="F102" s="343">
        <v>3907</v>
      </c>
      <c r="G102" s="334"/>
      <c r="H102" s="171">
        <v>1800</v>
      </c>
      <c r="I102" s="291">
        <v>0</v>
      </c>
      <c r="J102" s="174" t="s">
        <v>319</v>
      </c>
      <c r="K102" s="291"/>
      <c r="L102" s="251" t="s">
        <v>320</v>
      </c>
    </row>
    <row r="103" spans="1:12" ht="14.4" x14ac:dyDescent="0.3">
      <c r="A103" s="259"/>
      <c r="B103" s="260"/>
      <c r="C103" s="327"/>
      <c r="D103" s="176" t="s">
        <v>321</v>
      </c>
      <c r="E103" s="329"/>
      <c r="F103" s="344"/>
      <c r="G103" s="335"/>
      <c r="H103" s="171">
        <f>F102-H102</f>
        <v>2107</v>
      </c>
      <c r="I103" s="291"/>
      <c r="J103" s="174" t="s">
        <v>336</v>
      </c>
      <c r="K103" s="291"/>
      <c r="L103" s="251"/>
    </row>
    <row r="104" spans="1:12" ht="14.4" x14ac:dyDescent="0.3">
      <c r="A104" s="259"/>
      <c r="B104" s="260"/>
      <c r="C104" s="326">
        <v>11.2</v>
      </c>
      <c r="D104" s="175" t="s">
        <v>325</v>
      </c>
      <c r="E104" s="328">
        <v>38</v>
      </c>
      <c r="F104" s="343">
        <v>3350</v>
      </c>
      <c r="G104" s="334"/>
      <c r="H104" s="137">
        <v>1550</v>
      </c>
      <c r="I104" s="291">
        <v>0</v>
      </c>
      <c r="J104" s="174" t="s">
        <v>326</v>
      </c>
      <c r="K104" s="291"/>
      <c r="L104" s="251"/>
    </row>
    <row r="105" spans="1:12" ht="14.4" x14ac:dyDescent="0.3">
      <c r="A105" s="259"/>
      <c r="B105" s="260"/>
      <c r="C105" s="327"/>
      <c r="D105" s="176" t="s">
        <v>327</v>
      </c>
      <c r="E105" s="329"/>
      <c r="F105" s="344"/>
      <c r="G105" s="335"/>
      <c r="H105" s="137">
        <v>1800</v>
      </c>
      <c r="I105" s="291"/>
      <c r="J105" s="174" t="s">
        <v>337</v>
      </c>
      <c r="K105" s="291"/>
      <c r="L105" s="251"/>
    </row>
    <row r="106" spans="1:12" ht="14.4" x14ac:dyDescent="0.3">
      <c r="A106" s="259"/>
      <c r="B106" s="260" t="s">
        <v>63</v>
      </c>
      <c r="C106" s="291" t="s">
        <v>63</v>
      </c>
      <c r="D106" s="291" t="s">
        <v>63</v>
      </c>
      <c r="E106" s="310">
        <v>10.45</v>
      </c>
      <c r="F106" s="349">
        <v>136</v>
      </c>
      <c r="G106" s="350">
        <v>10.45</v>
      </c>
      <c r="H106" s="291">
        <v>136</v>
      </c>
      <c r="I106" s="291">
        <v>0</v>
      </c>
      <c r="J106" s="174" t="s">
        <v>331</v>
      </c>
      <c r="K106" s="291" t="s">
        <v>186</v>
      </c>
      <c r="L106" s="251"/>
    </row>
    <row r="107" spans="1:12" ht="14.4" x14ac:dyDescent="0.3">
      <c r="A107" s="259"/>
      <c r="B107" s="260"/>
      <c r="C107" s="291"/>
      <c r="D107" s="291" t="s">
        <v>332</v>
      </c>
      <c r="E107" s="310"/>
      <c r="F107" s="349"/>
      <c r="G107" s="350"/>
      <c r="H107" s="291"/>
      <c r="I107" s="291"/>
      <c r="J107" s="174" t="s">
        <v>333</v>
      </c>
      <c r="K107" s="291"/>
      <c r="L107" s="251"/>
    </row>
    <row r="108" spans="1:12" ht="14.4" x14ac:dyDescent="0.3">
      <c r="A108" s="259"/>
      <c r="B108" s="260"/>
      <c r="C108" s="291"/>
      <c r="D108" s="291" t="s">
        <v>334</v>
      </c>
      <c r="E108" s="310"/>
      <c r="F108" s="349"/>
      <c r="G108" s="350"/>
      <c r="H108" s="291"/>
      <c r="I108" s="291"/>
      <c r="J108" s="174" t="s">
        <v>335</v>
      </c>
      <c r="K108" s="291"/>
      <c r="L108" s="251"/>
    </row>
    <row r="109" spans="1:12" ht="18" x14ac:dyDescent="0.3">
      <c r="A109" s="204"/>
      <c r="B109" s="205"/>
      <c r="C109" s="206"/>
      <c r="D109" s="206"/>
      <c r="E109" s="207">
        <f>SUM(E3:E106)</f>
        <v>980.26</v>
      </c>
      <c r="F109" s="192">
        <f>SUM(F92:F108)</f>
        <v>19360</v>
      </c>
      <c r="G109" s="208">
        <f>SUM(G3:G106)</f>
        <v>370.32000000000005</v>
      </c>
      <c r="H109" s="192">
        <f>SUM(H92:H108)</f>
        <v>19341</v>
      </c>
      <c r="I109" s="192">
        <f>SUM(I92:I108)</f>
        <v>3024</v>
      </c>
      <c r="J109" s="209"/>
    </row>
  </sheetData>
  <mergeCells count="211">
    <mergeCell ref="A1:L2"/>
    <mergeCell ref="A4:A35"/>
    <mergeCell ref="B4:B13"/>
    <mergeCell ref="C4:C6"/>
    <mergeCell ref="E4:E6"/>
    <mergeCell ref="F4:F6"/>
    <mergeCell ref="G4:G6"/>
    <mergeCell ref="K4:K6"/>
    <mergeCell ref="L4:L13"/>
    <mergeCell ref="C7:C9"/>
    <mergeCell ref="E7:E9"/>
    <mergeCell ref="F7:F9"/>
    <mergeCell ref="G7:G9"/>
    <mergeCell ref="K7:K9"/>
    <mergeCell ref="C10:C11"/>
    <mergeCell ref="E10:E11"/>
    <mergeCell ref="F10:F11"/>
    <mergeCell ref="G10:G11"/>
    <mergeCell ref="K10:K11"/>
    <mergeCell ref="C12:C13"/>
    <mergeCell ref="E12:E13"/>
    <mergeCell ref="F12:F13"/>
    <mergeCell ref="G12:G13"/>
    <mergeCell ref="K12:K13"/>
    <mergeCell ref="B14:B29"/>
    <mergeCell ref="C14:C20"/>
    <mergeCell ref="E14:E20"/>
    <mergeCell ref="F14:F20"/>
    <mergeCell ref="G14:G20"/>
    <mergeCell ref="J14:J15"/>
    <mergeCell ref="K14:K20"/>
    <mergeCell ref="L14:L29"/>
    <mergeCell ref="C21:C24"/>
    <mergeCell ref="E21:E24"/>
    <mergeCell ref="F21:F24"/>
    <mergeCell ref="G21:G24"/>
    <mergeCell ref="C25:C26"/>
    <mergeCell ref="E25:E26"/>
    <mergeCell ref="F25:F26"/>
    <mergeCell ref="L30:L35"/>
    <mergeCell ref="C33:C35"/>
    <mergeCell ref="E33:E35"/>
    <mergeCell ref="F33:F35"/>
    <mergeCell ref="G33:G35"/>
    <mergeCell ref="G25:G26"/>
    <mergeCell ref="J25:J26"/>
    <mergeCell ref="K25:K26"/>
    <mergeCell ref="C27:C29"/>
    <mergeCell ref="E27:E29"/>
    <mergeCell ref="F27:F29"/>
    <mergeCell ref="G27:G29"/>
    <mergeCell ref="J27:J29"/>
    <mergeCell ref="K27:K29"/>
    <mergeCell ref="K33:K35"/>
    <mergeCell ref="B30:B35"/>
    <mergeCell ref="C30:C32"/>
    <mergeCell ref="E30:E32"/>
    <mergeCell ref="F30:F32"/>
    <mergeCell ref="G30:G32"/>
    <mergeCell ref="B48:B52"/>
    <mergeCell ref="C48:C49"/>
    <mergeCell ref="E48:E49"/>
    <mergeCell ref="F48:F49"/>
    <mergeCell ref="G48:G49"/>
    <mergeCell ref="L37:L47"/>
    <mergeCell ref="C39:C42"/>
    <mergeCell ref="E39:E42"/>
    <mergeCell ref="F39:F42"/>
    <mergeCell ref="G39:G42"/>
    <mergeCell ref="H39:H41"/>
    <mergeCell ref="I39:I42"/>
    <mergeCell ref="J39:J41"/>
    <mergeCell ref="K39:K42"/>
    <mergeCell ref="C43:C44"/>
    <mergeCell ref="F43:F44"/>
    <mergeCell ref="G43:G44"/>
    <mergeCell ref="I43:I44"/>
    <mergeCell ref="J43:J44"/>
    <mergeCell ref="K43:K44"/>
    <mergeCell ref="C46:C47"/>
    <mergeCell ref="E46:E47"/>
    <mergeCell ref="F46:F47"/>
    <mergeCell ref="G46:G47"/>
    <mergeCell ref="I46:I47"/>
    <mergeCell ref="K46:K47"/>
    <mergeCell ref="C37:C38"/>
    <mergeCell ref="E37:E38"/>
    <mergeCell ref="F37:F38"/>
    <mergeCell ref="G53:G55"/>
    <mergeCell ref="K53:K55"/>
    <mergeCell ref="L53:L55"/>
    <mergeCell ref="L48:L52"/>
    <mergeCell ref="C50:C52"/>
    <mergeCell ref="E50:E52"/>
    <mergeCell ref="F50:F52"/>
    <mergeCell ref="G50:G52"/>
    <mergeCell ref="H50:H52"/>
    <mergeCell ref="I50:I52"/>
    <mergeCell ref="K50:K52"/>
    <mergeCell ref="H48:H49"/>
    <mergeCell ref="I48:I49"/>
    <mergeCell ref="K48:K49"/>
    <mergeCell ref="C53:C55"/>
    <mergeCell ref="E53:E55"/>
    <mergeCell ref="L56:L65"/>
    <mergeCell ref="C59:C61"/>
    <mergeCell ref="E59:E61"/>
    <mergeCell ref="F59:F61"/>
    <mergeCell ref="G59:G61"/>
    <mergeCell ref="K59:K61"/>
    <mergeCell ref="C62:C65"/>
    <mergeCell ref="E62:E65"/>
    <mergeCell ref="C56:C58"/>
    <mergeCell ref="E56:E58"/>
    <mergeCell ref="F56:F58"/>
    <mergeCell ref="G56:G58"/>
    <mergeCell ref="F62:F65"/>
    <mergeCell ref="G62:G65"/>
    <mergeCell ref="K62:K65"/>
    <mergeCell ref="A67:A90"/>
    <mergeCell ref="B67:B73"/>
    <mergeCell ref="C67:C73"/>
    <mergeCell ref="E67:E73"/>
    <mergeCell ref="F67:F73"/>
    <mergeCell ref="G67:G73"/>
    <mergeCell ref="J67:J68"/>
    <mergeCell ref="K67:K73"/>
    <mergeCell ref="C77:C83"/>
    <mergeCell ref="B56:B65"/>
    <mergeCell ref="E77:E83"/>
    <mergeCell ref="F77:F83"/>
    <mergeCell ref="G77:G83"/>
    <mergeCell ref="K77:K78"/>
    <mergeCell ref="K79:K81"/>
    <mergeCell ref="K82:K83"/>
    <mergeCell ref="K56:K58"/>
    <mergeCell ref="A37:A65"/>
    <mergeCell ref="B37:B47"/>
    <mergeCell ref="G37:G38"/>
    <mergeCell ref="K37:K38"/>
    <mergeCell ref="E43:E44"/>
    <mergeCell ref="B53:B55"/>
    <mergeCell ref="L67:L83"/>
    <mergeCell ref="J69:J71"/>
    <mergeCell ref="J72:J73"/>
    <mergeCell ref="B84:B90"/>
    <mergeCell ref="L84:L90"/>
    <mergeCell ref="C85:C90"/>
    <mergeCell ref="E85:E90"/>
    <mergeCell ref="F85:F90"/>
    <mergeCell ref="G85:G90"/>
    <mergeCell ref="J85:J87"/>
    <mergeCell ref="K85:K90"/>
    <mergeCell ref="J88:J90"/>
    <mergeCell ref="B74:B83"/>
    <mergeCell ref="C74:C76"/>
    <mergeCell ref="E74:E76"/>
    <mergeCell ref="F74:F76"/>
    <mergeCell ref="G74:G76"/>
    <mergeCell ref="J74:J76"/>
    <mergeCell ref="K74:K76"/>
    <mergeCell ref="A92:A108"/>
    <mergeCell ref="B92:B94"/>
    <mergeCell ref="C92:C94"/>
    <mergeCell ref="E92:E94"/>
    <mergeCell ref="F92:F94"/>
    <mergeCell ref="G92:G94"/>
    <mergeCell ref="E98:E99"/>
    <mergeCell ref="F98:F99"/>
    <mergeCell ref="G98:G99"/>
    <mergeCell ref="B106:B108"/>
    <mergeCell ref="C104:C105"/>
    <mergeCell ref="E104:E105"/>
    <mergeCell ref="F104:F105"/>
    <mergeCell ref="G104:G105"/>
    <mergeCell ref="H106:H108"/>
    <mergeCell ref="I106:I108"/>
    <mergeCell ref="K92:K94"/>
    <mergeCell ref="L92:L94"/>
    <mergeCell ref="B95:B97"/>
    <mergeCell ref="C95:C97"/>
    <mergeCell ref="E95:E97"/>
    <mergeCell ref="G95:G97"/>
    <mergeCell ref="L95:L99"/>
    <mergeCell ref="B98:B99"/>
    <mergeCell ref="C98:C99"/>
    <mergeCell ref="F95:F97"/>
    <mergeCell ref="L102:L108"/>
    <mergeCell ref="K98:K99"/>
    <mergeCell ref="I104:I105"/>
    <mergeCell ref="K104:K105"/>
    <mergeCell ref="C106:C108"/>
    <mergeCell ref="L100:L101"/>
    <mergeCell ref="B102:B105"/>
    <mergeCell ref="C102:C103"/>
    <mergeCell ref="E102:E103"/>
    <mergeCell ref="F102:F103"/>
    <mergeCell ref="G102:G103"/>
    <mergeCell ref="I102:I103"/>
    <mergeCell ref="K102:K103"/>
    <mergeCell ref="B100:B101"/>
    <mergeCell ref="C100:C101"/>
    <mergeCell ref="E100:E101"/>
    <mergeCell ref="F100:F101"/>
    <mergeCell ref="G100:G101"/>
    <mergeCell ref="K100:K101"/>
    <mergeCell ref="K106:K108"/>
    <mergeCell ref="D106:D108"/>
    <mergeCell ref="E106:E108"/>
    <mergeCell ref="F106:F108"/>
    <mergeCell ref="G106:G1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8" sqref="C8"/>
    </sheetView>
  </sheetViews>
  <sheetFormatPr defaultRowHeight="14.4" x14ac:dyDescent="0.3"/>
  <cols>
    <col min="2" max="2" width="20.109375" customWidth="1"/>
    <col min="3" max="3" width="43.6640625" customWidth="1"/>
  </cols>
  <sheetData>
    <row r="1" spans="1:4" x14ac:dyDescent="0.3">
      <c r="A1" s="371" t="s">
        <v>131</v>
      </c>
      <c r="B1" s="371" t="s">
        <v>340</v>
      </c>
      <c r="C1" s="370" t="s">
        <v>341</v>
      </c>
      <c r="D1" s="370" t="s">
        <v>342</v>
      </c>
    </row>
    <row r="2" spans="1:4" x14ac:dyDescent="0.3">
      <c r="A2" s="178" t="s">
        <v>137</v>
      </c>
      <c r="B2" s="179">
        <v>425</v>
      </c>
      <c r="C2" s="119" t="s">
        <v>138</v>
      </c>
      <c r="D2" s="370">
        <v>1</v>
      </c>
    </row>
    <row r="3" spans="1:4" ht="72" x14ac:dyDescent="0.3">
      <c r="A3" s="178" t="s">
        <v>141</v>
      </c>
      <c r="B3" s="179">
        <v>339</v>
      </c>
      <c r="C3" s="121" t="s">
        <v>142</v>
      </c>
      <c r="D3" s="370">
        <v>1</v>
      </c>
    </row>
    <row r="4" spans="1:4" x14ac:dyDescent="0.3">
      <c r="A4" s="178" t="s">
        <v>143</v>
      </c>
      <c r="B4" s="179">
        <v>486</v>
      </c>
      <c r="C4" s="119" t="s">
        <v>144</v>
      </c>
      <c r="D4" s="370">
        <v>1</v>
      </c>
    </row>
    <row r="5" spans="1:4" x14ac:dyDescent="0.3">
      <c r="A5" s="178" t="s">
        <v>145</v>
      </c>
      <c r="B5" s="177">
        <v>614</v>
      </c>
      <c r="C5" s="119" t="s">
        <v>146</v>
      </c>
      <c r="D5" s="370">
        <v>1</v>
      </c>
    </row>
    <row r="6" spans="1:4" x14ac:dyDescent="0.3">
      <c r="A6" s="178" t="s">
        <v>148</v>
      </c>
      <c r="B6" s="177">
        <f>527+261</f>
        <v>788</v>
      </c>
      <c r="C6" s="119" t="s">
        <v>149</v>
      </c>
      <c r="D6" s="370">
        <v>1</v>
      </c>
    </row>
    <row r="7" spans="1:4" x14ac:dyDescent="0.3">
      <c r="A7" s="178" t="s">
        <v>151</v>
      </c>
      <c r="B7" s="177">
        <v>143</v>
      </c>
      <c r="C7" s="119" t="s">
        <v>152</v>
      </c>
      <c r="D7" s="370">
        <v>1</v>
      </c>
    </row>
    <row r="8" spans="1:4" ht="115.2" x14ac:dyDescent="0.3">
      <c r="A8" s="178" t="s">
        <v>154</v>
      </c>
      <c r="B8" s="177">
        <v>1447</v>
      </c>
      <c r="C8" s="121" t="s">
        <v>155</v>
      </c>
      <c r="D8" s="370">
        <v>1</v>
      </c>
    </row>
    <row r="9" spans="1:4" x14ac:dyDescent="0.3">
      <c r="A9" s="178" t="s">
        <v>156</v>
      </c>
      <c r="B9" s="177">
        <v>1835</v>
      </c>
      <c r="C9" s="119" t="s">
        <v>157</v>
      </c>
      <c r="D9" s="370">
        <v>1</v>
      </c>
    </row>
    <row r="10" spans="1:4" x14ac:dyDescent="0.3">
      <c r="A10" s="178" t="s">
        <v>159</v>
      </c>
      <c r="B10" s="177">
        <v>1432</v>
      </c>
      <c r="C10" s="119" t="s">
        <v>160</v>
      </c>
      <c r="D10" s="370">
        <v>1</v>
      </c>
    </row>
    <row r="11" spans="1:4" x14ac:dyDescent="0.3">
      <c r="A11" s="178" t="s">
        <v>162</v>
      </c>
      <c r="B11" s="177">
        <v>1648</v>
      </c>
      <c r="C11" s="119" t="s">
        <v>163</v>
      </c>
      <c r="D11" s="370">
        <v>1</v>
      </c>
    </row>
    <row r="12" spans="1:4" x14ac:dyDescent="0.3">
      <c r="A12" s="182" t="s">
        <v>158</v>
      </c>
      <c r="B12" s="183">
        <v>420</v>
      </c>
      <c r="C12" s="313" t="s">
        <v>165</v>
      </c>
      <c r="D12" s="370">
        <v>1</v>
      </c>
    </row>
    <row r="13" spans="1:4" x14ac:dyDescent="0.3">
      <c r="A13" s="182" t="s">
        <v>161</v>
      </c>
      <c r="B13" s="183">
        <v>440</v>
      </c>
      <c r="C13" s="313"/>
      <c r="D13" s="370">
        <v>1</v>
      </c>
    </row>
    <row r="14" spans="1:4" x14ac:dyDescent="0.3">
      <c r="A14" s="178" t="s">
        <v>164</v>
      </c>
      <c r="B14" s="179">
        <v>522</v>
      </c>
      <c r="C14" s="119" t="s">
        <v>169</v>
      </c>
      <c r="D14" s="370">
        <v>1</v>
      </c>
    </row>
    <row r="15" spans="1:4" x14ac:dyDescent="0.3">
      <c r="A15" s="178" t="s">
        <v>167</v>
      </c>
      <c r="B15" s="179">
        <v>132</v>
      </c>
      <c r="C15" s="119"/>
      <c r="D15" s="370">
        <v>1</v>
      </c>
    </row>
    <row r="16" spans="1:4" ht="57.6" x14ac:dyDescent="0.3">
      <c r="A16" s="182" t="s">
        <v>168</v>
      </c>
      <c r="B16" s="183">
        <v>473</v>
      </c>
      <c r="C16" s="121" t="s">
        <v>172</v>
      </c>
      <c r="D16" s="370">
        <v>1</v>
      </c>
    </row>
    <row r="17" spans="1:4" x14ac:dyDescent="0.3">
      <c r="A17" s="182" t="s">
        <v>170</v>
      </c>
      <c r="B17" s="183">
        <v>320</v>
      </c>
      <c r="C17" s="121"/>
      <c r="D17" s="370">
        <v>1</v>
      </c>
    </row>
    <row r="18" spans="1:4" ht="72" x14ac:dyDescent="0.3">
      <c r="A18" s="182" t="s">
        <v>175</v>
      </c>
      <c r="B18" s="183">
        <v>288</v>
      </c>
      <c r="C18" s="121" t="s">
        <v>176</v>
      </c>
      <c r="D18" s="370">
        <v>1</v>
      </c>
    </row>
    <row r="19" spans="1:4" x14ac:dyDescent="0.3">
      <c r="A19" s="178" t="s">
        <v>177</v>
      </c>
      <c r="B19" s="177">
        <v>750</v>
      </c>
      <c r="C19" s="119" t="s">
        <v>178</v>
      </c>
      <c r="D19" s="370">
        <v>1</v>
      </c>
    </row>
    <row r="20" spans="1:4" x14ac:dyDescent="0.3">
      <c r="A20" s="178" t="s">
        <v>179</v>
      </c>
      <c r="B20" s="177">
        <v>1666</v>
      </c>
      <c r="C20" s="119" t="s">
        <v>180</v>
      </c>
      <c r="D20" s="370">
        <v>1</v>
      </c>
    </row>
    <row r="21" spans="1:4" x14ac:dyDescent="0.3">
      <c r="A21" s="178" t="s">
        <v>181</v>
      </c>
      <c r="B21" s="177">
        <v>1975</v>
      </c>
      <c r="C21" s="119" t="s">
        <v>182</v>
      </c>
      <c r="D21" s="370">
        <v>1</v>
      </c>
    </row>
    <row r="22" spans="1:4" ht="28.8" x14ac:dyDescent="0.3">
      <c r="A22" s="178" t="s">
        <v>183</v>
      </c>
      <c r="B22" s="177">
        <v>592</v>
      </c>
      <c r="C22" s="121" t="s">
        <v>184</v>
      </c>
      <c r="D22" s="370">
        <v>1</v>
      </c>
    </row>
    <row r="23" spans="1:4" x14ac:dyDescent="0.3">
      <c r="A23" s="178" t="s">
        <v>171</v>
      </c>
      <c r="B23" s="177">
        <v>513</v>
      </c>
      <c r="C23" s="317" t="s">
        <v>185</v>
      </c>
      <c r="D23" s="370">
        <v>1</v>
      </c>
    </row>
    <row r="24" spans="1:4" x14ac:dyDescent="0.3">
      <c r="A24" s="178" t="s">
        <v>173</v>
      </c>
      <c r="B24" s="177">
        <v>589</v>
      </c>
      <c r="C24" s="317"/>
      <c r="D24" s="370">
        <v>1</v>
      </c>
    </row>
    <row r="25" spans="1:4" x14ac:dyDescent="0.3">
      <c r="A25" s="178" t="s">
        <v>147</v>
      </c>
      <c r="B25" s="177">
        <v>507</v>
      </c>
      <c r="C25" s="317" t="s">
        <v>187</v>
      </c>
      <c r="D25" s="370">
        <v>1</v>
      </c>
    </row>
    <row r="26" spans="1:4" x14ac:dyDescent="0.3">
      <c r="A26" s="178" t="s">
        <v>150</v>
      </c>
      <c r="B26" s="177">
        <v>475</v>
      </c>
      <c r="C26" s="317"/>
      <c r="D26" s="370">
        <v>1</v>
      </c>
    </row>
    <row r="27" spans="1:4" x14ac:dyDescent="0.3">
      <c r="A27" s="178" t="s">
        <v>153</v>
      </c>
      <c r="B27" s="177">
        <v>711</v>
      </c>
      <c r="C27" s="317"/>
      <c r="D27" s="370">
        <v>1</v>
      </c>
    </row>
    <row r="28" spans="1:4" x14ac:dyDescent="0.3">
      <c r="A28" s="178" t="s">
        <v>189</v>
      </c>
      <c r="B28" s="177">
        <f>1859-324</f>
        <v>1535</v>
      </c>
      <c r="C28" s="119" t="s">
        <v>190</v>
      </c>
      <c r="D28" s="370">
        <v>1</v>
      </c>
    </row>
    <row r="29" spans="1:4" x14ac:dyDescent="0.3">
      <c r="A29" s="178" t="s">
        <v>174</v>
      </c>
      <c r="B29" s="177">
        <v>446</v>
      </c>
      <c r="C29" s="119" t="s">
        <v>192</v>
      </c>
      <c r="D29" s="370">
        <v>1</v>
      </c>
    </row>
    <row r="30" spans="1:4" x14ac:dyDescent="0.3">
      <c r="A30" s="178" t="s">
        <v>193</v>
      </c>
      <c r="B30" s="177">
        <v>1320</v>
      </c>
      <c r="C30" s="119" t="s">
        <v>194</v>
      </c>
      <c r="D30" s="370">
        <v>1</v>
      </c>
    </row>
    <row r="31" spans="1:4" x14ac:dyDescent="0.3">
      <c r="A31" s="178" t="s">
        <v>195</v>
      </c>
      <c r="B31" s="177">
        <v>2519</v>
      </c>
      <c r="C31" s="119" t="s">
        <v>196</v>
      </c>
      <c r="D31" s="370">
        <v>1</v>
      </c>
    </row>
    <row r="32" spans="1:4" x14ac:dyDescent="0.3">
      <c r="A32" s="178" t="s">
        <v>197</v>
      </c>
      <c r="B32" s="177">
        <v>862</v>
      </c>
      <c r="C32" s="119" t="s">
        <v>198</v>
      </c>
      <c r="D32" s="370">
        <v>1</v>
      </c>
    </row>
    <row r="33" spans="1:4" x14ac:dyDescent="0.3">
      <c r="A33" s="178" t="s">
        <v>199</v>
      </c>
      <c r="B33" s="177">
        <v>934</v>
      </c>
      <c r="C33" s="119" t="s">
        <v>200</v>
      </c>
      <c r="D33" s="370">
        <v>1</v>
      </c>
    </row>
    <row r="34" spans="1:4" ht="172.8" x14ac:dyDescent="0.3">
      <c r="A34" s="178" t="s">
        <v>201</v>
      </c>
      <c r="B34" s="177">
        <v>1694</v>
      </c>
      <c r="C34" s="121" t="s">
        <v>202</v>
      </c>
      <c r="D34" s="370">
        <v>2</v>
      </c>
    </row>
    <row r="35" spans="1:4" ht="244.8" x14ac:dyDescent="0.3">
      <c r="A35" s="178" t="s">
        <v>204</v>
      </c>
      <c r="B35" s="168">
        <v>1842</v>
      </c>
      <c r="C35" s="121" t="s">
        <v>205</v>
      </c>
      <c r="D35" s="370">
        <v>2</v>
      </c>
    </row>
    <row r="36" spans="1:4" x14ac:dyDescent="0.3">
      <c r="A36" s="178" t="s">
        <v>206</v>
      </c>
      <c r="B36" s="291">
        <v>1328</v>
      </c>
      <c r="C36" s="313" t="s">
        <v>207</v>
      </c>
      <c r="D36" s="370">
        <v>2</v>
      </c>
    </row>
    <row r="37" spans="1:4" x14ac:dyDescent="0.3">
      <c r="A37" s="178" t="s">
        <v>208</v>
      </c>
      <c r="B37" s="291"/>
      <c r="C37" s="313"/>
      <c r="D37" s="370">
        <v>2</v>
      </c>
    </row>
    <row r="38" spans="1:4" x14ac:dyDescent="0.3">
      <c r="A38" s="178" t="s">
        <v>211</v>
      </c>
      <c r="B38" s="291"/>
      <c r="C38" s="313"/>
      <c r="D38" s="370">
        <v>2</v>
      </c>
    </row>
    <row r="39" spans="1:4" ht="144" x14ac:dyDescent="0.3">
      <c r="A39" s="178" t="s">
        <v>214</v>
      </c>
      <c r="B39" s="191">
        <v>1481</v>
      </c>
      <c r="C39" s="121" t="s">
        <v>215</v>
      </c>
      <c r="D39" s="370">
        <v>2</v>
      </c>
    </row>
    <row r="40" spans="1:4" x14ac:dyDescent="0.3">
      <c r="A40" s="178" t="s">
        <v>212</v>
      </c>
      <c r="B40" s="177">
        <v>1411</v>
      </c>
      <c r="C40" s="313" t="s">
        <v>217</v>
      </c>
      <c r="D40" s="370">
        <v>2</v>
      </c>
    </row>
    <row r="41" spans="1:4" x14ac:dyDescent="0.3">
      <c r="A41" s="178" t="s">
        <v>216</v>
      </c>
      <c r="B41" s="177">
        <v>921</v>
      </c>
      <c r="C41" s="313"/>
      <c r="D41" s="370">
        <v>2</v>
      </c>
    </row>
    <row r="42" spans="1:4" ht="273.60000000000002" x14ac:dyDescent="0.3">
      <c r="A42" s="178" t="s">
        <v>209</v>
      </c>
      <c r="B42" s="177">
        <v>890</v>
      </c>
      <c r="C42" s="185" t="s">
        <v>218</v>
      </c>
      <c r="D42" s="370">
        <v>2</v>
      </c>
    </row>
    <row r="43" spans="1:4" ht="216" x14ac:dyDescent="0.3">
      <c r="A43" s="178" t="s">
        <v>210</v>
      </c>
      <c r="B43" s="191">
        <v>850</v>
      </c>
      <c r="C43" s="121" t="s">
        <v>219</v>
      </c>
      <c r="D43" s="370">
        <v>2</v>
      </c>
    </row>
    <row r="44" spans="1:4" ht="100.8" x14ac:dyDescent="0.3">
      <c r="A44" s="178" t="s">
        <v>213</v>
      </c>
      <c r="B44" s="191">
        <v>383</v>
      </c>
      <c r="C44" s="121" t="s">
        <v>220</v>
      </c>
      <c r="D44" s="370">
        <v>2</v>
      </c>
    </row>
    <row r="45" spans="1:4" x14ac:dyDescent="0.3">
      <c r="A45" s="182" t="s">
        <v>221</v>
      </c>
      <c r="B45" s="291">
        <v>555</v>
      </c>
      <c r="C45" s="119" t="s">
        <v>222</v>
      </c>
      <c r="D45" s="370">
        <v>2</v>
      </c>
    </row>
    <row r="46" spans="1:4" ht="57.6" x14ac:dyDescent="0.3">
      <c r="A46" s="182" t="s">
        <v>224</v>
      </c>
      <c r="B46" s="291"/>
      <c r="C46" s="121" t="s">
        <v>225</v>
      </c>
      <c r="D46" s="370">
        <v>2</v>
      </c>
    </row>
    <row r="47" spans="1:4" ht="57.6" x14ac:dyDescent="0.3">
      <c r="A47" s="141" t="s">
        <v>226</v>
      </c>
      <c r="B47" s="291">
        <v>1082</v>
      </c>
      <c r="C47" s="121" t="s">
        <v>227</v>
      </c>
      <c r="D47" s="370">
        <v>2</v>
      </c>
    </row>
    <row r="48" spans="1:4" ht="57.6" x14ac:dyDescent="0.3">
      <c r="A48" s="182" t="s">
        <v>228</v>
      </c>
      <c r="B48" s="291"/>
      <c r="C48" s="121" t="s">
        <v>229</v>
      </c>
      <c r="D48" s="370">
        <v>2</v>
      </c>
    </row>
    <row r="49" spans="1:4" x14ac:dyDescent="0.3">
      <c r="A49" s="182" t="s">
        <v>230</v>
      </c>
      <c r="B49" s="291"/>
      <c r="C49" s="119" t="s">
        <v>231</v>
      </c>
      <c r="D49" s="370">
        <v>2</v>
      </c>
    </row>
    <row r="50" spans="1:4" ht="100.8" x14ac:dyDescent="0.3">
      <c r="A50" s="178" t="s">
        <v>232</v>
      </c>
      <c r="B50" s="142">
        <v>1593</v>
      </c>
      <c r="C50" s="143" t="s">
        <v>233</v>
      </c>
      <c r="D50" s="370">
        <v>2</v>
      </c>
    </row>
    <row r="51" spans="1:4" ht="244.8" x14ac:dyDescent="0.3">
      <c r="A51" s="178" t="s">
        <v>234</v>
      </c>
      <c r="B51" s="142">
        <v>1798</v>
      </c>
      <c r="C51" s="143" t="s">
        <v>235</v>
      </c>
      <c r="D51" s="370">
        <v>2</v>
      </c>
    </row>
    <row r="52" spans="1:4" ht="172.8" x14ac:dyDescent="0.3">
      <c r="A52" s="178" t="s">
        <v>236</v>
      </c>
      <c r="B52" s="142">
        <v>724</v>
      </c>
      <c r="C52" s="143" t="s">
        <v>237</v>
      </c>
      <c r="D52" s="370">
        <v>2</v>
      </c>
    </row>
    <row r="53" spans="1:4" ht="129.6" x14ac:dyDescent="0.3">
      <c r="A53" s="178" t="s">
        <v>238</v>
      </c>
      <c r="B53" s="177">
        <v>1259</v>
      </c>
      <c r="C53" s="121" t="s">
        <v>239</v>
      </c>
      <c r="D53" s="370">
        <v>2</v>
      </c>
    </row>
    <row r="54" spans="1:4" ht="100.8" x14ac:dyDescent="0.3">
      <c r="A54" s="178" t="s">
        <v>241</v>
      </c>
      <c r="B54" s="177">
        <v>1124</v>
      </c>
      <c r="C54" s="121" t="s">
        <v>242</v>
      </c>
      <c r="D54" s="370">
        <v>2</v>
      </c>
    </row>
    <row r="55" spans="1:4" ht="100.8" x14ac:dyDescent="0.3">
      <c r="A55" s="178" t="s">
        <v>243</v>
      </c>
      <c r="B55" s="177">
        <v>528</v>
      </c>
      <c r="C55" s="121" t="s">
        <v>244</v>
      </c>
      <c r="D55" s="370">
        <v>2</v>
      </c>
    </row>
    <row r="56" spans="1:4" ht="172.8" x14ac:dyDescent="0.3">
      <c r="A56" s="178" t="s">
        <v>245</v>
      </c>
      <c r="B56" s="177">
        <v>913</v>
      </c>
      <c r="C56" s="121" t="s">
        <v>246</v>
      </c>
      <c r="D56" s="370">
        <v>2</v>
      </c>
    </row>
    <row r="57" spans="1:4" ht="244.8" x14ac:dyDescent="0.3">
      <c r="A57" s="178" t="s">
        <v>247</v>
      </c>
      <c r="B57" s="177">
        <v>1226</v>
      </c>
      <c r="C57" s="121" t="s">
        <v>248</v>
      </c>
      <c r="D57" s="370">
        <v>2</v>
      </c>
    </row>
    <row r="58" spans="1:4" ht="201.6" x14ac:dyDescent="0.3">
      <c r="A58" s="178" t="s">
        <v>249</v>
      </c>
      <c r="B58" s="177">
        <v>1356</v>
      </c>
      <c r="C58" s="121" t="s">
        <v>250</v>
      </c>
      <c r="D58" s="370">
        <v>2</v>
      </c>
    </row>
    <row r="59" spans="1:4" ht="129.6" x14ac:dyDescent="0.3">
      <c r="A59" s="178" t="s">
        <v>251</v>
      </c>
      <c r="B59" s="177">
        <v>1788</v>
      </c>
      <c r="C59" s="121" t="s">
        <v>252</v>
      </c>
      <c r="D59" s="370">
        <v>2</v>
      </c>
    </row>
    <row r="60" spans="1:4" ht="115.2" x14ac:dyDescent="0.3">
      <c r="A60" s="178" t="s">
        <v>253</v>
      </c>
      <c r="B60" s="177">
        <v>821</v>
      </c>
      <c r="C60" s="121" t="s">
        <v>254</v>
      </c>
      <c r="D60" s="370">
        <v>2</v>
      </c>
    </row>
    <row r="61" spans="1:4" ht="144" x14ac:dyDescent="0.3">
      <c r="A61" s="178" t="s">
        <v>255</v>
      </c>
      <c r="B61" s="177">
        <v>3334</v>
      </c>
      <c r="C61" s="121" t="s">
        <v>256</v>
      </c>
      <c r="D61" s="370">
        <v>2</v>
      </c>
    </row>
    <row r="62" spans="1:4" ht="115.2" x14ac:dyDescent="0.3">
      <c r="A62" s="178" t="s">
        <v>257</v>
      </c>
      <c r="B62" s="177">
        <v>521</v>
      </c>
      <c r="C62" s="121" t="s">
        <v>258</v>
      </c>
      <c r="D62" s="370">
        <v>2</v>
      </c>
    </row>
    <row r="63" spans="1:4" x14ac:dyDescent="0.3">
      <c r="A63" s="178" t="s">
        <v>259</v>
      </c>
      <c r="B63" s="177">
        <v>448</v>
      </c>
      <c r="C63" s="313" t="s">
        <v>260</v>
      </c>
      <c r="D63" s="370">
        <v>3</v>
      </c>
    </row>
    <row r="64" spans="1:4" x14ac:dyDescent="0.3">
      <c r="A64" s="178" t="s">
        <v>261</v>
      </c>
      <c r="B64" s="177">
        <v>244</v>
      </c>
      <c r="C64" s="313"/>
      <c r="D64" s="370">
        <v>3</v>
      </c>
    </row>
    <row r="65" spans="1:4" x14ac:dyDescent="0.3">
      <c r="A65" s="178" t="s">
        <v>262</v>
      </c>
      <c r="B65" s="177">
        <v>766</v>
      </c>
      <c r="C65" s="313" t="s">
        <v>263</v>
      </c>
      <c r="D65" s="370">
        <v>3</v>
      </c>
    </row>
    <row r="66" spans="1:4" x14ac:dyDescent="0.3">
      <c r="A66" s="178" t="s">
        <v>265</v>
      </c>
      <c r="B66" s="177"/>
      <c r="C66" s="313"/>
      <c r="D66" s="370">
        <v>3</v>
      </c>
    </row>
    <row r="67" spans="1:4" x14ac:dyDescent="0.3">
      <c r="A67" s="178" t="s">
        <v>268</v>
      </c>
      <c r="B67" s="177"/>
      <c r="C67" s="313"/>
      <c r="D67" s="370">
        <v>3</v>
      </c>
    </row>
    <row r="68" spans="1:4" x14ac:dyDescent="0.3">
      <c r="A68" s="178" t="s">
        <v>271</v>
      </c>
      <c r="B68" s="177"/>
      <c r="C68" s="313" t="s">
        <v>272</v>
      </c>
      <c r="D68" s="370">
        <v>3</v>
      </c>
    </row>
    <row r="69" spans="1:4" x14ac:dyDescent="0.3">
      <c r="A69" s="178" t="s">
        <v>274</v>
      </c>
      <c r="B69" s="177"/>
      <c r="C69" s="313"/>
      <c r="D69" s="370">
        <v>3</v>
      </c>
    </row>
    <row r="70" spans="1:4" x14ac:dyDescent="0.3">
      <c r="A70" s="178" t="s">
        <v>264</v>
      </c>
      <c r="B70" s="177">
        <v>805</v>
      </c>
      <c r="C70" s="358" t="s">
        <v>276</v>
      </c>
      <c r="D70" s="370">
        <v>3</v>
      </c>
    </row>
    <row r="71" spans="1:4" x14ac:dyDescent="0.3">
      <c r="A71" s="178" t="s">
        <v>267</v>
      </c>
      <c r="B71" s="177">
        <v>1025</v>
      </c>
      <c r="C71" s="358"/>
      <c r="D71" s="370">
        <v>3</v>
      </c>
    </row>
    <row r="72" spans="1:4" x14ac:dyDescent="0.3">
      <c r="A72" s="178" t="s">
        <v>270</v>
      </c>
      <c r="B72" s="177">
        <v>546</v>
      </c>
      <c r="C72" s="358"/>
      <c r="D72" s="370">
        <v>3</v>
      </c>
    </row>
    <row r="73" spans="1:4" ht="43.2" x14ac:dyDescent="0.3">
      <c r="A73" s="178" t="s">
        <v>278</v>
      </c>
      <c r="B73" s="177">
        <v>718</v>
      </c>
      <c r="C73" s="121" t="s">
        <v>279</v>
      </c>
      <c r="D73" s="370">
        <v>3</v>
      </c>
    </row>
    <row r="74" spans="1:4" ht="57.6" x14ac:dyDescent="0.3">
      <c r="A74" s="178" t="s">
        <v>281</v>
      </c>
      <c r="B74" s="177">
        <v>606</v>
      </c>
      <c r="C74" s="121" t="s">
        <v>282</v>
      </c>
      <c r="D74" s="370">
        <v>3</v>
      </c>
    </row>
    <row r="75" spans="1:4" ht="28.8" x14ac:dyDescent="0.3">
      <c r="A75" s="178" t="s">
        <v>266</v>
      </c>
      <c r="B75" s="177">
        <v>646</v>
      </c>
      <c r="C75" s="121" t="s">
        <v>284</v>
      </c>
      <c r="D75" s="370">
        <v>3</v>
      </c>
    </row>
    <row r="76" spans="1:4" ht="57.6" x14ac:dyDescent="0.3">
      <c r="A76" s="178" t="s">
        <v>269</v>
      </c>
      <c r="B76" s="177">
        <v>367</v>
      </c>
      <c r="C76" s="121" t="s">
        <v>286</v>
      </c>
      <c r="D76" s="370">
        <v>3</v>
      </c>
    </row>
    <row r="77" spans="1:4" ht="72" x14ac:dyDescent="0.3">
      <c r="A77" s="178" t="s">
        <v>273</v>
      </c>
      <c r="B77" s="177">
        <v>432</v>
      </c>
      <c r="C77" s="121" t="s">
        <v>288</v>
      </c>
      <c r="D77" s="370">
        <v>3</v>
      </c>
    </row>
    <row r="78" spans="1:4" ht="57.6" x14ac:dyDescent="0.3">
      <c r="A78" s="178" t="s">
        <v>275</v>
      </c>
      <c r="B78" s="177">
        <v>616</v>
      </c>
      <c r="C78" s="121" t="s">
        <v>290</v>
      </c>
      <c r="D78" s="370">
        <v>3</v>
      </c>
    </row>
    <row r="79" spans="1:4" ht="72" x14ac:dyDescent="0.3">
      <c r="A79" s="178" t="s">
        <v>277</v>
      </c>
      <c r="B79" s="177">
        <v>475</v>
      </c>
      <c r="C79" s="121" t="s">
        <v>292</v>
      </c>
      <c r="D79" s="370">
        <v>3</v>
      </c>
    </row>
    <row r="80" spans="1:4" x14ac:dyDescent="0.3">
      <c r="A80" s="178" t="s">
        <v>293</v>
      </c>
      <c r="B80" s="177">
        <v>478</v>
      </c>
      <c r="C80" s="119" t="s">
        <v>294</v>
      </c>
      <c r="D80" s="370">
        <v>3</v>
      </c>
    </row>
    <row r="81" spans="1:4" x14ac:dyDescent="0.3">
      <c r="A81" s="178" t="s">
        <v>280</v>
      </c>
      <c r="B81" s="177">
        <v>487</v>
      </c>
      <c r="C81" s="317" t="s">
        <v>295</v>
      </c>
      <c r="D81" s="370">
        <v>3</v>
      </c>
    </row>
    <row r="82" spans="1:4" x14ac:dyDescent="0.3">
      <c r="A82" s="178" t="s">
        <v>283</v>
      </c>
      <c r="B82" s="177">
        <v>296</v>
      </c>
      <c r="C82" s="317"/>
      <c r="D82" s="370">
        <v>3</v>
      </c>
    </row>
    <row r="83" spans="1:4" x14ac:dyDescent="0.3">
      <c r="A83" s="178" t="s">
        <v>285</v>
      </c>
      <c r="B83" s="177">
        <v>319</v>
      </c>
      <c r="C83" s="317"/>
      <c r="D83" s="370">
        <v>3</v>
      </c>
    </row>
    <row r="84" spans="1:4" x14ac:dyDescent="0.3">
      <c r="A84" s="178" t="s">
        <v>287</v>
      </c>
      <c r="B84" s="177">
        <v>361</v>
      </c>
      <c r="C84" s="317" t="s">
        <v>296</v>
      </c>
      <c r="D84" s="370">
        <v>3</v>
      </c>
    </row>
    <row r="85" spans="1:4" x14ac:dyDescent="0.3">
      <c r="A85" s="178" t="s">
        <v>289</v>
      </c>
      <c r="B85" s="177">
        <v>315</v>
      </c>
      <c r="C85" s="317"/>
      <c r="D85" s="370">
        <v>3</v>
      </c>
    </row>
    <row r="86" spans="1:4" x14ac:dyDescent="0.3">
      <c r="A86" s="178" t="s">
        <v>291</v>
      </c>
      <c r="B86" s="177">
        <v>491</v>
      </c>
      <c r="C86" s="317"/>
      <c r="D86" s="370">
        <v>3</v>
      </c>
    </row>
    <row r="87" spans="1:4" ht="115.2" x14ac:dyDescent="0.3">
      <c r="A87" s="188" t="s">
        <v>298</v>
      </c>
      <c r="B87" s="177">
        <v>262</v>
      </c>
      <c r="C87" s="121" t="s">
        <v>299</v>
      </c>
      <c r="D87" s="370">
        <v>4</v>
      </c>
    </row>
    <row r="88" spans="1:4" x14ac:dyDescent="0.3">
      <c r="A88" s="188" t="s">
        <v>300</v>
      </c>
      <c r="B88" s="177">
        <v>357</v>
      </c>
      <c r="C88" s="119" t="s">
        <v>301</v>
      </c>
      <c r="D88" s="370">
        <v>4</v>
      </c>
    </row>
    <row r="89" spans="1:4" ht="43.2" x14ac:dyDescent="0.3">
      <c r="A89" s="188" t="s">
        <v>302</v>
      </c>
      <c r="B89" s="177">
        <v>386</v>
      </c>
      <c r="C89" s="121" t="s">
        <v>303</v>
      </c>
      <c r="D89" s="370">
        <v>4</v>
      </c>
    </row>
    <row r="90" spans="1:4" x14ac:dyDescent="0.3">
      <c r="A90" s="178" t="s">
        <v>305</v>
      </c>
      <c r="B90" s="191">
        <v>565</v>
      </c>
      <c r="C90" s="119" t="s">
        <v>306</v>
      </c>
      <c r="D90" s="370">
        <v>4</v>
      </c>
    </row>
    <row r="91" spans="1:4" x14ac:dyDescent="0.3">
      <c r="A91" s="178" t="s">
        <v>308</v>
      </c>
      <c r="B91" s="177">
        <v>2600</v>
      </c>
      <c r="C91" s="119" t="s">
        <v>309</v>
      </c>
      <c r="D91" s="370">
        <v>4</v>
      </c>
    </row>
    <row r="92" spans="1:4" x14ac:dyDescent="0.3">
      <c r="A92" s="178" t="s">
        <v>310</v>
      </c>
      <c r="B92" s="177">
        <v>2100</v>
      </c>
      <c r="C92" s="119" t="s">
        <v>311</v>
      </c>
      <c r="D92" s="370">
        <v>4</v>
      </c>
    </row>
    <row r="93" spans="1:4" x14ac:dyDescent="0.3">
      <c r="A93" s="188" t="s">
        <v>312</v>
      </c>
      <c r="B93" s="191">
        <v>1185</v>
      </c>
      <c r="C93" s="119" t="s">
        <v>313</v>
      </c>
      <c r="D93" s="370">
        <v>4</v>
      </c>
    </row>
    <row r="94" spans="1:4" x14ac:dyDescent="0.3">
      <c r="A94" s="188" t="s">
        <v>315</v>
      </c>
      <c r="B94" s="191">
        <v>2150</v>
      </c>
      <c r="C94" s="119" t="s">
        <v>316</v>
      </c>
      <c r="D94" s="370">
        <v>4</v>
      </c>
    </row>
    <row r="95" spans="1:4" x14ac:dyDescent="0.3">
      <c r="A95" s="190" t="s">
        <v>304</v>
      </c>
      <c r="B95" s="177">
        <v>1556</v>
      </c>
      <c r="C95" s="119" t="s">
        <v>317</v>
      </c>
      <c r="D95" s="370">
        <v>4</v>
      </c>
    </row>
    <row r="96" spans="1:4" x14ac:dyDescent="0.3">
      <c r="A96" s="190" t="s">
        <v>307</v>
      </c>
      <c r="B96" s="177">
        <v>787</v>
      </c>
      <c r="C96" s="119" t="s">
        <v>317</v>
      </c>
      <c r="D96" s="370">
        <v>4</v>
      </c>
    </row>
    <row r="97" spans="1:4" x14ac:dyDescent="0.3">
      <c r="A97" s="191" t="s">
        <v>318</v>
      </c>
      <c r="B97" s="177">
        <v>1800</v>
      </c>
      <c r="C97" s="180" t="s">
        <v>319</v>
      </c>
      <c r="D97" s="370">
        <v>4</v>
      </c>
    </row>
    <row r="98" spans="1:4" x14ac:dyDescent="0.3">
      <c r="A98" s="191" t="s">
        <v>321</v>
      </c>
      <c r="B98" s="177">
        <v>2107</v>
      </c>
      <c r="C98" s="180" t="s">
        <v>336</v>
      </c>
      <c r="D98" s="370">
        <v>4</v>
      </c>
    </row>
    <row r="99" spans="1:4" x14ac:dyDescent="0.3">
      <c r="A99" s="191" t="s">
        <v>325</v>
      </c>
      <c r="B99" s="191">
        <v>1550</v>
      </c>
      <c r="C99" s="180" t="s">
        <v>326</v>
      </c>
      <c r="D99" s="370">
        <v>4</v>
      </c>
    </row>
    <row r="100" spans="1:4" x14ac:dyDescent="0.3">
      <c r="A100" s="191" t="s">
        <v>327</v>
      </c>
      <c r="B100" s="191">
        <v>1800</v>
      </c>
      <c r="C100" s="180" t="s">
        <v>337</v>
      </c>
      <c r="D100" s="370">
        <v>4</v>
      </c>
    </row>
    <row r="101" spans="1:4" x14ac:dyDescent="0.3">
      <c r="A101" s="191" t="s">
        <v>63</v>
      </c>
      <c r="B101" s="191">
        <v>136</v>
      </c>
      <c r="C101" s="180" t="s">
        <v>343</v>
      </c>
      <c r="D101" s="370">
        <v>4</v>
      </c>
    </row>
  </sheetData>
  <mergeCells count="14">
    <mergeCell ref="C63:C64"/>
    <mergeCell ref="C65:C67"/>
    <mergeCell ref="C68:C69"/>
    <mergeCell ref="C70:C72"/>
    <mergeCell ref="C81:C83"/>
    <mergeCell ref="C84:C86"/>
    <mergeCell ref="B36:B38"/>
    <mergeCell ref="B45:B46"/>
    <mergeCell ref="B47:B49"/>
    <mergeCell ref="C12:C13"/>
    <mergeCell ref="C23:C24"/>
    <mergeCell ref="C25:C27"/>
    <mergeCell ref="C36:C38"/>
    <mergeCell ref="C40:C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</vt:lpstr>
      <vt:lpstr>Jun</vt:lpstr>
      <vt:lpstr>Aug</vt:lpstr>
      <vt:lpstr>Sep</vt:lpstr>
      <vt:lpstr>Oct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2023-10-09T08:45:54Z</dcterms:modified>
</cp:coreProperties>
</file>