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shan\Desktop\"/>
    </mc:Choice>
  </mc:AlternateContent>
  <bookViews>
    <workbookView xWindow="10130" yWindow="-110" windowWidth="19880" windowHeight="7730" firstSheet="2" activeTab="7" xr2:uid="{00000000-000D-0000-FFFF-FFFF00000000}"/>
  </bookViews>
  <sheets>
    <sheet name="Sales Schedule- VAT" sheetId="3" r:id="rId1"/>
    <sheet name="Purchases Schedule - VAT" sheetId="4" r:id="rId2"/>
    <sheet name="CN" sheetId="10" r:id="rId3"/>
    <sheet name="DN" sheetId="11" r:id="rId4"/>
    <sheet name="Bank Deposit List" sheetId="7" r:id="rId5"/>
    <sheet name="Bank Balance Statement" sheetId="8" r:id="rId6"/>
    <sheet name="AR9" sheetId="9" r:id="rId7"/>
    <sheet name="Tax form " sheetId="12" r:id="rId8"/>
  </sheets>
  <calcPr calcId="171027"/>
</workbook>
</file>

<file path=xl/calcChain.xml><?xml version="1.0" encoding="utf-8"?>
<calcChain xmlns="http://schemas.openxmlformats.org/spreadsheetml/2006/main">
  <c r="D48" i="7" l="1"/>
  <c r="E45" i="7"/>
  <c r="H24" i="8"/>
  <c r="H25" i="8" s="1"/>
  <c r="H23" i="8"/>
  <c r="H22" i="8"/>
  <c r="H17" i="8"/>
  <c r="G17" i="8"/>
  <c r="G16" i="8"/>
  <c r="H16" i="8" s="1"/>
  <c r="G15" i="8"/>
  <c r="H15" i="8" s="1"/>
  <c r="H14" i="8"/>
  <c r="G14" i="8"/>
  <c r="H13" i="8"/>
  <c r="G13" i="8"/>
  <c r="G12" i="8"/>
  <c r="H12" i="8" s="1"/>
  <c r="J11" i="8"/>
  <c r="J12" i="8" s="1"/>
  <c r="J13" i="8" s="1"/>
  <c r="J14" i="8" s="1"/>
  <c r="J15" i="8" s="1"/>
  <c r="J16" i="8" s="1"/>
  <c r="J17" i="8" s="1"/>
  <c r="H4" i="8"/>
  <c r="H5" i="8" s="1"/>
  <c r="H6" i="8" s="1"/>
  <c r="H3" i="8"/>
  <c r="J24" i="11"/>
  <c r="J23" i="11"/>
  <c r="J22" i="11"/>
  <c r="J21" i="11"/>
  <c r="J20" i="11"/>
  <c r="J25" i="11" l="1"/>
  <c r="J26" i="11" s="1"/>
  <c r="J19" i="10"/>
  <c r="J23" i="10" s="1"/>
  <c r="J24" i="10" l="1"/>
  <c r="J25" i="10"/>
  <c r="C22" i="9" l="1"/>
  <c r="C8" i="9"/>
  <c r="H22" i="4"/>
  <c r="F17" i="4"/>
  <c r="F18" i="4"/>
  <c r="F19" i="4"/>
  <c r="F20" i="4"/>
  <c r="F21" i="4"/>
  <c r="F16" i="4"/>
  <c r="G8" i="4"/>
  <c r="H8" i="4" s="1"/>
  <c r="H7" i="4"/>
  <c r="G7" i="4"/>
  <c r="H6" i="4"/>
  <c r="G6" i="4"/>
  <c r="H5" i="4"/>
  <c r="G5" i="4"/>
  <c r="H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RS.195,067.50</t>
        </r>
      </text>
    </comment>
  </commentList>
</comments>
</file>

<file path=xl/sharedStrings.xml><?xml version="1.0" encoding="utf-8"?>
<sst xmlns="http://schemas.openxmlformats.org/spreadsheetml/2006/main" count="661" uniqueCount="420">
  <si>
    <t>Customer</t>
  </si>
  <si>
    <t>Invoice No</t>
  </si>
  <si>
    <t>Date</t>
  </si>
  <si>
    <t>Balance</t>
  </si>
  <si>
    <t>SVAT</t>
  </si>
  <si>
    <t>JANUARY 2017</t>
  </si>
  <si>
    <t>Invoice
 No</t>
  </si>
  <si>
    <t>Sub Total</t>
  </si>
  <si>
    <t>Vat</t>
  </si>
  <si>
    <t>Total</t>
  </si>
  <si>
    <t>Paid
 Date</t>
  </si>
  <si>
    <t>Paid 
Amount</t>
  </si>
  <si>
    <t>Cheque
 No</t>
  </si>
  <si>
    <t>Bank</t>
  </si>
  <si>
    <t>2017-01-02</t>
  </si>
  <si>
    <t>*198688</t>
  </si>
  <si>
    <t>STASSEN EXPORTS (PVT) LIMITED.</t>
  </si>
  <si>
    <t>2017-01-24</t>
  </si>
  <si>
    <t>13,685.00</t>
  </si>
  <si>
    <t>969869</t>
  </si>
  <si>
    <t xml:space="preserve"> CARGILLS </t>
  </si>
  <si>
    <t>*198691</t>
  </si>
  <si>
    <t>BRANDIX APPAREL SOLUTIONS LTD</t>
  </si>
  <si>
    <t>2017-01-13</t>
  </si>
  <si>
    <t>52,900.00</t>
  </si>
  <si>
    <t>BF0048</t>
  </si>
  <si>
    <t xml:space="preserve"> H.N.B.</t>
  </si>
  <si>
    <t>*198697</t>
  </si>
  <si>
    <t>SENOK TEA CEYLON (PVT) LTD.</t>
  </si>
  <si>
    <t>2017-03-20</t>
  </si>
  <si>
    <t>15,093.75</t>
  </si>
  <si>
    <t>452711</t>
  </si>
  <si>
    <t>198689</t>
  </si>
  <si>
    <t>BANK OF CEYLON</t>
  </si>
  <si>
    <t>2017-01-19</t>
  </si>
  <si>
    <t>21,300.00</t>
  </si>
  <si>
    <t>577482</t>
  </si>
  <si>
    <t>198695</t>
  </si>
  <si>
    <t>THE TEA FACTORY HOTEL</t>
  </si>
  <si>
    <t>2017-02-15</t>
  </si>
  <si>
    <t>2,000.00</t>
  </si>
  <si>
    <t>113521</t>
  </si>
  <si>
    <t>198709</t>
  </si>
  <si>
    <t>CASH</t>
  </si>
  <si>
    <t>2,350.00</t>
  </si>
  <si>
    <t/>
  </si>
  <si>
    <t>198711</t>
  </si>
  <si>
    <t>HULUGALLE SAMARASINGHE &amp; COMPANY</t>
  </si>
  <si>
    <t>1,000.00</t>
  </si>
  <si>
    <t>Sub 
Total</t>
  </si>
  <si>
    <t>Paid 
Date</t>
  </si>
  <si>
    <t>Paid
 Amount</t>
  </si>
  <si>
    <t>Cheque 
No</t>
  </si>
  <si>
    <t>198687</t>
  </si>
  <si>
    <t>D.R INDUSTRIES (PVT) LTD</t>
  </si>
  <si>
    <t>249,435.00</t>
  </si>
  <si>
    <t>542927</t>
  </si>
  <si>
    <t xml:space="preserve"> S.C.B.</t>
  </si>
  <si>
    <t>198690</t>
  </si>
  <si>
    <t>ACCESS INTERNATIONAL (PVT) LTD</t>
  </si>
  <si>
    <t>2017-03-07</t>
  </si>
  <si>
    <t>25,185.00</t>
  </si>
  <si>
    <t>238402</t>
  </si>
  <si>
    <t>198692</t>
  </si>
  <si>
    <t>ACCESS PROJECTS (PVT) LTD</t>
  </si>
  <si>
    <t>198693</t>
  </si>
  <si>
    <t>HEMAS LOGISTICS (PVT) LTD</t>
  </si>
  <si>
    <t>2017-03-08</t>
  </si>
  <si>
    <t>11,212.50</t>
  </si>
  <si>
    <t>957215</t>
  </si>
  <si>
    <t>198694</t>
  </si>
  <si>
    <t>SANKEN CONSTRUCTION (PVT) LTD</t>
  </si>
  <si>
    <t>2017-02-20</t>
  </si>
  <si>
    <t>258,002.50</t>
  </si>
  <si>
    <t>217722</t>
  </si>
  <si>
    <t>NO VAT</t>
  </si>
  <si>
    <t>VAT</t>
  </si>
  <si>
    <t xml:space="preserve">
NO</t>
  </si>
  <si>
    <t>Invoice
Date</t>
  </si>
  <si>
    <t>Supplier</t>
  </si>
  <si>
    <t>VAT  11 %</t>
  </si>
  <si>
    <t>Total Amount</t>
  </si>
  <si>
    <t>Cheque No</t>
  </si>
  <si>
    <t>Payment 
Date</t>
  </si>
  <si>
    <t>OFFICE NETWORK (PVT) LTD</t>
  </si>
  <si>
    <t>884670</t>
  </si>
  <si>
    <t>HATTON NATIONAL BANK METRO</t>
  </si>
  <si>
    <t>DEBUG COMPUTER PERIPHERALS (PVT) LTD</t>
  </si>
  <si>
    <t>884630</t>
  </si>
  <si>
    <t>AP ENTERPRISES</t>
  </si>
  <si>
    <t>884517</t>
  </si>
  <si>
    <t>METROPOLITAN COMPUTERS (PVT) LTD</t>
  </si>
  <si>
    <t>884587</t>
  </si>
  <si>
    <t>NEW LANKA STATIONERS</t>
  </si>
  <si>
    <t>884490</t>
  </si>
  <si>
    <t>JOHN KEELLS OFFICE AUTOMATION (PVT) LTD</t>
  </si>
  <si>
    <t>884535</t>
  </si>
  <si>
    <t>FUTURE LINE TECHNOLOGIES</t>
  </si>
  <si>
    <t>PETTY CASH</t>
  </si>
  <si>
    <t>-</t>
  </si>
  <si>
    <t>BASE HP (PVT) LTD</t>
  </si>
  <si>
    <t>884539</t>
  </si>
  <si>
    <t>048083</t>
  </si>
  <si>
    <t>CARGILLS BANK</t>
  </si>
  <si>
    <t>PURCHASE VAT</t>
  </si>
  <si>
    <t>PURCHASE  NON VAT</t>
  </si>
  <si>
    <t>Deposit Slip</t>
  </si>
  <si>
    <t>Amount</t>
  </si>
  <si>
    <t>BALANCE</t>
  </si>
  <si>
    <t>CREDITORS REPORT</t>
  </si>
  <si>
    <t>AS AT :     /     /</t>
  </si>
  <si>
    <t>Address</t>
  </si>
  <si>
    <t>ABC</t>
  </si>
  <si>
    <t>DEBUG</t>
  </si>
  <si>
    <t>XXXXXXXXXXXXXX</t>
  </si>
  <si>
    <t>AAA</t>
  </si>
  <si>
    <t>BBB</t>
  </si>
  <si>
    <t>CCCV</t>
  </si>
  <si>
    <t>XXXXXXXXXXXXXXXXXX</t>
  </si>
  <si>
    <t>DEBTORS REPORT</t>
  </si>
  <si>
    <t>TECHNO FORMS ( PVT ) LTD.</t>
  </si>
  <si>
    <t>No. 267/15, Galle Road, Colombo 03.</t>
  </si>
  <si>
    <t>Show Room :</t>
  </si>
  <si>
    <t>Tel. 2564945/6, 2375955,2301495/6 Fax : 2564912</t>
  </si>
  <si>
    <t>44, Kotugoda Road, Seeduwa.</t>
  </si>
  <si>
    <t>Hot Line : 0714736653    email. : tfmhp@sltnet.lk</t>
  </si>
  <si>
    <t>Tel. 5841848  Fax. 2265327</t>
  </si>
  <si>
    <t>RN MEDIA (PVT) LTD</t>
  </si>
  <si>
    <t>VAT NO. 114154369 7000</t>
  </si>
  <si>
    <t>5/1, GITHANJALI PLACE, COLOMBO 03</t>
  </si>
  <si>
    <t xml:space="preserve">CREDIT NOTE NO.  </t>
  </si>
  <si>
    <t>: CR0007</t>
  </si>
  <si>
    <t>VAT NO :</t>
  </si>
  <si>
    <t>114678392 7000</t>
  </si>
  <si>
    <t>DATE</t>
  </si>
  <si>
    <t xml:space="preserve">: </t>
  </si>
  <si>
    <t>GRN NO.</t>
  </si>
  <si>
    <t xml:space="preserve">:             </t>
  </si>
  <si>
    <t>DETAILS OF INVOICE</t>
  </si>
  <si>
    <t>SUPPORTING DOCUMENTS</t>
  </si>
  <si>
    <t>REASONS FOR CREDIT</t>
  </si>
  <si>
    <t>INVOICE NO.</t>
  </si>
  <si>
    <t>FULL CREDIT</t>
  </si>
  <si>
    <t>INVOICE REVERSAL (DATA ENTRY ERROR)</t>
  </si>
  <si>
    <t>INVOICE DATE .</t>
  </si>
  <si>
    <t>14.10.2016</t>
  </si>
  <si>
    <t>PARTIAL CREDIT</t>
  </si>
  <si>
    <t>X</t>
  </si>
  <si>
    <t>GOODS RETURN</t>
  </si>
  <si>
    <t>P. O. NO.</t>
  </si>
  <si>
    <t>OTHER</t>
  </si>
  <si>
    <t>SALES PERSON</t>
  </si>
  <si>
    <t>SANDAMIN</t>
  </si>
  <si>
    <t xml:space="preserve">CODE </t>
  </si>
  <si>
    <t>DISCRIPTION</t>
  </si>
  <si>
    <t>UNIT</t>
  </si>
  <si>
    <t>QTY</t>
  </si>
  <si>
    <t>RATE</t>
  </si>
  <si>
    <t>AMOUNT</t>
  </si>
  <si>
    <t>MH0005</t>
  </si>
  <si>
    <t>HP Q2612A(12A)TONER - BLACK</t>
  </si>
  <si>
    <t>EACH</t>
  </si>
  <si>
    <t>Value of the Supply</t>
  </si>
  <si>
    <t>VAT 11%</t>
  </si>
  <si>
    <t>Total value</t>
  </si>
  <si>
    <t xml:space="preserve">       …………………………………………………..</t>
  </si>
  <si>
    <t xml:space="preserve">           ……………………………………………………….</t>
  </si>
  <si>
    <t xml:space="preserve">      Prepared by</t>
  </si>
  <si>
    <t xml:space="preserve">                        Authorised by</t>
  </si>
  <si>
    <t>Serial
 No</t>
  </si>
  <si>
    <t>Customer
TIN</t>
  </si>
  <si>
    <t>DD/MM/YYYY</t>
  </si>
  <si>
    <t>TEXT</t>
  </si>
  <si>
    <t>GEN</t>
  </si>
  <si>
    <t>NUM</t>
  </si>
  <si>
    <t>Supplier'S
TIN</t>
  </si>
  <si>
    <t>Bank Name</t>
  </si>
  <si>
    <t>Type</t>
  </si>
  <si>
    <t>VAT/SVAT/ Non VAT/ ALL</t>
  </si>
  <si>
    <t>Cx</t>
  </si>
  <si>
    <t>Select/ ANY</t>
  </si>
  <si>
    <t>Sales Person</t>
  </si>
  <si>
    <t>Select/Any</t>
  </si>
  <si>
    <t>SVAT No</t>
  </si>
  <si>
    <t>TAX CREDIT NOTE/ Credit Note</t>
  </si>
  <si>
    <t>INTERNATIONAL CONSTRUCTION CONSORTIUM LTD</t>
  </si>
  <si>
    <t xml:space="preserve">VAT NO. </t>
  </si>
  <si>
    <t>114154369 7000</t>
  </si>
  <si>
    <t xml:space="preserve">70, S.DE.S JAYASINGHE MAWATHA, </t>
  </si>
  <si>
    <t>: DR0021</t>
  </si>
  <si>
    <t>KOHUWALA, NUGEGODA</t>
  </si>
  <si>
    <t>: 18.08.2017</t>
  </si>
  <si>
    <t>TIN NO.</t>
  </si>
  <si>
    <t>104067336-7000</t>
  </si>
  <si>
    <t>13.06.2017</t>
  </si>
  <si>
    <t>SANDYA</t>
  </si>
  <si>
    <t>CE0198</t>
  </si>
  <si>
    <t>EPSON T6733 (L800) MAGENTA CARTRIDGE</t>
  </si>
  <si>
    <t>Received by</t>
  </si>
  <si>
    <t xml:space="preserve"> TAX DEBIT NOTE/DEBIT NOTE</t>
  </si>
  <si>
    <t>Bank 1 - Current A/C 1010101010101</t>
  </si>
  <si>
    <t>COMPANY NAME</t>
  </si>
  <si>
    <t xml:space="preserve">INVOICE </t>
  </si>
  <si>
    <t>SALES REP.</t>
  </si>
  <si>
    <t>CHQ. NO.</t>
  </si>
  <si>
    <t>DEPOSIT</t>
  </si>
  <si>
    <t>WITHDARWALS</t>
  </si>
  <si>
    <t>JF PACKAGING (PVT) LTD</t>
  </si>
  <si>
    <t>206505</t>
  </si>
  <si>
    <t>SEE</t>
  </si>
  <si>
    <t>NEGOMBO HOTELS LTD</t>
  </si>
  <si>
    <t>207334</t>
  </si>
  <si>
    <t>ALWIS AGRO EXPORTS (PVT) LTD</t>
  </si>
  <si>
    <t xml:space="preserve">208577-208954 </t>
  </si>
  <si>
    <t>052223</t>
  </si>
  <si>
    <t>A P ENTERPRISES</t>
  </si>
  <si>
    <t>44751</t>
  </si>
  <si>
    <t>724846</t>
  </si>
  <si>
    <t xml:space="preserve">Credit Card A/c 1     145010009431 </t>
  </si>
  <si>
    <t>DETAILS</t>
  </si>
  <si>
    <t>CHQ NO.</t>
  </si>
  <si>
    <t>INVOICE 
 VALUE</t>
  </si>
  <si>
    <t>COMMISSION</t>
  </si>
  <si>
    <t>27.08.2015</t>
  </si>
  <si>
    <t>TRF FROM 145010008733</t>
  </si>
  <si>
    <t>22.09.2015</t>
  </si>
  <si>
    <t>SPLENDID</t>
  </si>
  <si>
    <t>23.09.2015</t>
  </si>
  <si>
    <t>MAVIK INTERNATIONAL</t>
  </si>
  <si>
    <t>179830-179831</t>
  </si>
  <si>
    <t>29.09.2015</t>
  </si>
  <si>
    <t>CHEQUE BOOK CHARGES</t>
  </si>
  <si>
    <t>30.09.2015</t>
  </si>
  <si>
    <t>MONTHLY SERVICE CHARGE</t>
  </si>
  <si>
    <t>06.10.2015</t>
  </si>
  <si>
    <t>MRS. IMALL DEVINDRA</t>
  </si>
  <si>
    <t>E TENDERS - ANNAUL FEE</t>
  </si>
  <si>
    <t>Bank 2 - Current A/C 1010101010101</t>
  </si>
  <si>
    <t>SALE REP.</t>
  </si>
  <si>
    <t>Account Name :</t>
  </si>
  <si>
    <t xml:space="preserve"> TECHNO FORMS (PVT) LTD</t>
  </si>
  <si>
    <t>Account No. :</t>
  </si>
  <si>
    <t>1010101010101</t>
  </si>
  <si>
    <t>Date :</t>
  </si>
  <si>
    <t>12th September 2017</t>
  </si>
  <si>
    <t>NO</t>
  </si>
  <si>
    <t>CHEQUE
 NUMBER</t>
  </si>
  <si>
    <t>BANK
CODE</t>
  </si>
  <si>
    <t>BRANCH 
CODE</t>
  </si>
  <si>
    <t>AMOUNT 
LKR</t>
  </si>
  <si>
    <t>752899</t>
  </si>
  <si>
    <t>7287</t>
  </si>
  <si>
    <t>043</t>
  </si>
  <si>
    <t>849786</t>
  </si>
  <si>
    <t>7278</t>
  </si>
  <si>
    <t>011</t>
  </si>
  <si>
    <t>948881</t>
  </si>
  <si>
    <t>7056</t>
  </si>
  <si>
    <t>069</t>
  </si>
  <si>
    <t>280584</t>
  </si>
  <si>
    <t>7135</t>
  </si>
  <si>
    <t>208</t>
  </si>
  <si>
    <t>342639</t>
  </si>
  <si>
    <t>7010</t>
  </si>
  <si>
    <t>747</t>
  </si>
  <si>
    <t>011696</t>
  </si>
  <si>
    <t>003</t>
  </si>
  <si>
    <t>113430</t>
  </si>
  <si>
    <t>7047</t>
  </si>
  <si>
    <t>001</t>
  </si>
  <si>
    <t>046435</t>
  </si>
  <si>
    <t>660</t>
  </si>
  <si>
    <t>056230</t>
  </si>
  <si>
    <t>702074</t>
  </si>
  <si>
    <t>044</t>
  </si>
  <si>
    <t>269067</t>
  </si>
  <si>
    <t>613</t>
  </si>
  <si>
    <t>166454</t>
  </si>
  <si>
    <t>7092</t>
  </si>
  <si>
    <t>166445</t>
  </si>
  <si>
    <t>481465</t>
  </si>
  <si>
    <t>618</t>
  </si>
  <si>
    <t>396007</t>
  </si>
  <si>
    <t>591314</t>
  </si>
  <si>
    <t>7108</t>
  </si>
  <si>
    <t>186736</t>
  </si>
  <si>
    <t>388412</t>
  </si>
  <si>
    <t>256331</t>
  </si>
  <si>
    <t>034</t>
  </si>
  <si>
    <t>Number of Cheques:</t>
  </si>
  <si>
    <t>Depositor's Signature:</t>
  </si>
  <si>
    <t>Bank Officer's Signature:</t>
  </si>
  <si>
    <t>Value Added Tax</t>
  </si>
  <si>
    <t>Part (ll) Output Tax</t>
  </si>
  <si>
    <t>Value</t>
  </si>
  <si>
    <t>Rate</t>
  </si>
  <si>
    <t>Tax</t>
  </si>
  <si>
    <t>Taxable Supplies</t>
  </si>
  <si>
    <t>A</t>
  </si>
  <si>
    <t>LINK</t>
  </si>
  <si>
    <t>Deemed Taxable Supplies (SP)</t>
  </si>
  <si>
    <t>A1</t>
  </si>
  <si>
    <t>Leave it to Fill</t>
  </si>
  <si>
    <t>Auto fill</t>
  </si>
  <si>
    <t>Deemed Taxable Supplies (SDP)</t>
  </si>
  <si>
    <t>A2</t>
  </si>
  <si>
    <t>1A</t>
  </si>
  <si>
    <t>Deemed Taxable Supplies (W&amp;R)</t>
  </si>
  <si>
    <t>B</t>
  </si>
  <si>
    <t>Vat Suspended Taxable Supplies</t>
  </si>
  <si>
    <t>C</t>
  </si>
  <si>
    <t>2A</t>
  </si>
  <si>
    <t>(0+1+1A+2+2A)</t>
  </si>
  <si>
    <t>Zero Rated Supplies</t>
  </si>
  <si>
    <t>D</t>
  </si>
  <si>
    <t>D1</t>
  </si>
  <si>
    <t>Exempted Supplies</t>
  </si>
  <si>
    <t>E</t>
  </si>
  <si>
    <t>Excluded Supplies</t>
  </si>
  <si>
    <t>E1</t>
  </si>
  <si>
    <t>Local supply of Garments</t>
  </si>
  <si>
    <t>F</t>
  </si>
  <si>
    <t>F1</t>
  </si>
  <si>
    <t>Local supply of Fabrics</t>
  </si>
  <si>
    <t>G</t>
  </si>
  <si>
    <t>G1</t>
  </si>
  <si>
    <t>Part (lll) Input Tax</t>
  </si>
  <si>
    <t>Deffered/Suspended Tax</t>
  </si>
  <si>
    <t>Upfront Tax</t>
  </si>
  <si>
    <t>Imports</t>
  </si>
  <si>
    <t>H</t>
  </si>
  <si>
    <t>Local Purchases</t>
  </si>
  <si>
    <t>I</t>
  </si>
  <si>
    <t>(4+5+6)</t>
  </si>
  <si>
    <t>Suspended Tax</t>
  </si>
  <si>
    <t>VAT Suspended Purchases</t>
  </si>
  <si>
    <t>J</t>
  </si>
  <si>
    <t>K</t>
  </si>
  <si>
    <t>Non Foreign Exchange Purchases</t>
  </si>
  <si>
    <t>J1</t>
  </si>
  <si>
    <t>K1</t>
  </si>
  <si>
    <t>Imports on which VAT is not charged</t>
  </si>
  <si>
    <t>J2</t>
  </si>
  <si>
    <t>Local Purchases VAT is not charged</t>
  </si>
  <si>
    <t>J3</t>
  </si>
  <si>
    <t>Goods Purchased from non Vat
 Registered Persons</t>
  </si>
  <si>
    <t>J4</t>
  </si>
  <si>
    <t>Disallowable Input Tax on Imports, Other Purchases and Adjustment</t>
  </si>
  <si>
    <t>Disallowable Input Tax on Suspended Purchases</t>
  </si>
  <si>
    <t>8A</t>
  </si>
  <si>
    <t>(7-8)</t>
  </si>
  <si>
    <t>Allowable Input Tax Excluding B/F Amounts</t>
  </si>
  <si>
    <r>
      <rPr>
        <b/>
        <u/>
        <sz val="9"/>
        <rFont val="Calibri"/>
        <family val="2"/>
        <scheme val="minor"/>
      </rPr>
      <t>Part (lV)</t>
    </r>
    <r>
      <rPr>
        <b/>
        <sz val="9"/>
        <rFont val="Calibri"/>
        <family val="2"/>
        <scheme val="minor"/>
      </rPr>
      <t xml:space="preserve"> - Brought forward Input Tax</t>
    </r>
  </si>
  <si>
    <t>Part (V)   Allowable Input Tax</t>
  </si>
  <si>
    <t>A.) Zero Rated Supplies/Suspended Supplies
/Whole Sale and Retail/ section 22(7)</t>
  </si>
  <si>
    <r>
      <t>C</t>
    </r>
    <r>
      <rPr>
        <u/>
        <sz val="8"/>
        <rFont val="Calibri"/>
        <family val="2"/>
        <scheme val="minor"/>
      </rPr>
      <t>age 9 x ( C+D+D1)
(</t>
    </r>
    <r>
      <rPr>
        <sz val="8"/>
        <rFont val="Calibri"/>
        <family val="2"/>
        <scheme val="minor"/>
      </rPr>
      <t>A+A1+A2+B+C+D)</t>
    </r>
  </si>
  <si>
    <t>(11+12)</t>
  </si>
  <si>
    <t xml:space="preserve">      B. ) Not Belongs to Group A</t>
  </si>
  <si>
    <t>(9+10-11) or 100% of Cage
0+1+1A+2 Which ever is lower</t>
  </si>
  <si>
    <t>(9+10-13)</t>
  </si>
  <si>
    <t>Unabsorbed Excess Input Tax C/F</t>
  </si>
  <si>
    <t>Part (Vi ) Tax Payable / Refundable</t>
  </si>
  <si>
    <t>[(3-13+8A)&gt;0]</t>
  </si>
  <si>
    <t>[(13-[0+2]-8A)&gt;0]</t>
  </si>
  <si>
    <t>Tax Payable</t>
  </si>
  <si>
    <t>Gross Refund Due</t>
  </si>
  <si>
    <t>Deductions</t>
  </si>
  <si>
    <t>Monthly Payments</t>
  </si>
  <si>
    <t>Q</t>
  </si>
  <si>
    <t>Unabsorbed Input Tax as at 31.12.2010</t>
  </si>
  <si>
    <t>L</t>
  </si>
  <si>
    <t>Deend tax credit (special Project)</t>
  </si>
  <si>
    <t>R</t>
  </si>
  <si>
    <t>The aggregate Input Tax set off againest
 VAT after 01.01.2011</t>
  </si>
  <si>
    <t>M</t>
  </si>
  <si>
    <t>Deemed Tax Credit (Strategic 
developments projects)</t>
  </si>
  <si>
    <t>R1</t>
  </si>
  <si>
    <t>The aggregate Input Tax set off againest other taxes
payable to CGIR</t>
  </si>
  <si>
    <t>N</t>
  </si>
  <si>
    <t>Tax Credit based on SVAT
 credit voucher</t>
  </si>
  <si>
    <t>R2</t>
  </si>
  <si>
    <t>The aggregate Input Tax set off againest 
taxes payable to DGC</t>
  </si>
  <si>
    <t>O</t>
  </si>
  <si>
    <t>L-(M+N+O)</t>
  </si>
  <si>
    <t>Unabsorbed balance to be C/F</t>
  </si>
  <si>
    <t>P</t>
  </si>
  <si>
    <t>B/F credit on stock</t>
  </si>
  <si>
    <t>R3A</t>
  </si>
  <si>
    <t>B/f credit on Purchase</t>
  </si>
  <si>
    <t>R3D</t>
  </si>
  <si>
    <t>Claimed credit on stocks for the period</t>
  </si>
  <si>
    <t>R3B</t>
  </si>
  <si>
    <t>credit on purchases for 
the period</t>
  </si>
  <si>
    <t>R3E</t>
  </si>
  <si>
    <t>cC/F credit on stock</t>
  </si>
  <si>
    <t>R3C</t>
  </si>
  <si>
    <t>Claimed credit on purchases 
for the period</t>
  </si>
  <si>
    <t>R3F</t>
  </si>
  <si>
    <t>C/f Credit on Purchase</t>
  </si>
  <si>
    <t>R3G</t>
  </si>
  <si>
    <t>Deemed input credit on Whole 
Sale and retail (R3B+R3F)</t>
  </si>
  <si>
    <t>R3</t>
  </si>
  <si>
    <t>Claim for this period out of unab
sorbedinput as at 31.12.2010</t>
  </si>
  <si>
    <t>S</t>
  </si>
  <si>
    <t>IT</t>
  </si>
  <si>
    <t>S1A</t>
  </si>
  <si>
    <t>NBT</t>
  </si>
  <si>
    <t>S1B</t>
  </si>
  <si>
    <t>ESC</t>
  </si>
  <si>
    <t>S1C</t>
  </si>
  <si>
    <t>The Input tax set off against  taxes payable to DGC</t>
  </si>
  <si>
    <t>S2</t>
  </si>
  <si>
    <t xml:space="preserve">Total claimed from Unabsorbed Input Tax </t>
  </si>
  <si>
    <t>S3</t>
  </si>
  <si>
    <t>(Q+R+R1+R2+R3+S)</t>
  </si>
  <si>
    <t>Total Credits</t>
  </si>
  <si>
    <t>(16-17-15)</t>
  </si>
  <si>
    <t>(Refund Due)/ Tax Payable</t>
  </si>
  <si>
    <t>NBT - 1%</t>
  </si>
  <si>
    <t>ESC - 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</si>
</sst>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 * #,##0.00_ ;_ * \-#,##0.00_ ;_ * &quot;-&quot;??_ ;_ @_ "/>
    <numFmt numFmtId="165" formatCode="[$-409]d\-mmm\-yy;@"/>
    <numFmt numFmtId="166" formatCode="[$-409]dd\-mmm\-yy;@"/>
    <numFmt numFmtId="167" formatCode="#,##0.00;[Red]#,##0.00"/>
    <numFmt numFmtId="168" formatCode="_-* #,##0.00_-;\-* #,##0.00_-;_-* &quot;-&quot;??_-;_-@_-"/>
    <numFmt numFmtId="169" formatCode="_(* #,##0_);_(* \(#,##0\);_(* &quot;-&quot;??_);_(@_)"/>
    <numFmt numFmtId="170" formatCode="_-* #,##0_-;\-* #,##0_-;_-* &quot;-&quot;??_-;_-@_-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u/>
      <sz val="9"/>
      <name val="Arial"/>
      <family val="2"/>
    </font>
    <font>
      <b/>
      <sz val="10"/>
      <color theme="0"/>
      <name val="Tahoma"/>
      <family val="2"/>
    </font>
    <font>
      <b/>
      <sz val="8"/>
      <color theme="0"/>
      <name val="Tahoma"/>
      <family val="2"/>
    </font>
    <font>
      <b/>
      <u/>
      <sz val="9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0"/>
      <name val="Calibri"/>
      <family val="2"/>
      <scheme val="minor"/>
    </font>
    <font>
      <b/>
      <sz val="11"/>
      <color rgb="FFFF0000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9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0"/>
      <name val="Arial"/>
      <family val="2"/>
    </font>
    <font>
      <sz val="10"/>
      <name val="Arial"/>
      <family val="2"/>
    </font>
    <font>
      <b/>
      <sz val="8"/>
      <color theme="0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4"/>
      <color theme="1"/>
      <name val="Arno Pro Display"/>
      <family val="1"/>
    </font>
    <font>
      <b/>
      <sz val="9"/>
      <color theme="0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sz val="7"/>
      <name val="Calibri"/>
      <family val="2"/>
      <scheme val="minor"/>
    </font>
    <font>
      <sz val="6.5"/>
      <name val="Calibri"/>
      <family val="2"/>
      <scheme val="minor"/>
    </font>
    <font>
      <sz val="8"/>
      <name val="Calibri"/>
      <family val="2"/>
      <scheme val="minor"/>
    </font>
    <font>
      <u/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27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left"/>
    </xf>
    <xf numFmtId="4" fontId="4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left"/>
    </xf>
    <xf numFmtId="4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43" fontId="4" fillId="0" borderId="0" xfId="1" applyNumberFormat="1" applyFont="1" applyFill="1" applyBorder="1" applyAlignment="1"/>
    <xf numFmtId="0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NumberFormat="1" applyFont="1" applyFill="1" applyBorder="1" applyAlignment="1">
      <alignment horizontal="center" vertical="center"/>
    </xf>
    <xf numFmtId="4" fontId="10" fillId="6" borderId="1" xfId="0" applyNumberFormat="1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 wrapText="1"/>
    </xf>
    <xf numFmtId="0" fontId="11" fillId="6" borderId="1" xfId="0" applyNumberFormat="1" applyFont="1" applyFill="1" applyBorder="1" applyAlignment="1">
      <alignment horizontal="center" vertical="center"/>
    </xf>
    <xf numFmtId="17" fontId="9" fillId="0" borderId="2" xfId="0" quotePrefix="1" applyNumberFormat="1" applyFont="1" applyFill="1" applyBorder="1" applyAlignment="1">
      <alignment horizontal="left" vertical="center"/>
    </xf>
    <xf numFmtId="0" fontId="6" fillId="0" borderId="0" xfId="0" applyFont="1" applyFill="1"/>
    <xf numFmtId="0" fontId="6" fillId="0" borderId="0" xfId="0" applyNumberFormat="1" applyFont="1" applyFill="1" applyBorder="1" applyAlignment="1"/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165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" fontId="7" fillId="5" borderId="1" xfId="0" applyNumberFormat="1" applyFont="1" applyFill="1" applyBorder="1" applyAlignment="1">
      <alignment horizontal="right"/>
    </xf>
    <xf numFmtId="49" fontId="7" fillId="5" borderId="1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165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4" fontId="8" fillId="5" borderId="1" xfId="0" applyNumberFormat="1" applyFont="1" applyFill="1" applyBorder="1" applyAlignment="1">
      <alignment horizontal="right"/>
    </xf>
    <xf numFmtId="49" fontId="8" fillId="5" borderId="1" xfId="0" applyNumberFormat="1" applyFont="1" applyFill="1" applyBorder="1" applyAlignment="1">
      <alignment horizontal="center"/>
    </xf>
    <xf numFmtId="165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4" fontId="8" fillId="0" borderId="1" xfId="0" applyNumberFormat="1" applyFont="1" applyFill="1" applyBorder="1" applyAlignment="1">
      <alignment horizontal="right"/>
    </xf>
    <xf numFmtId="49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49" fontId="13" fillId="0" borderId="1" xfId="0" applyNumberFormat="1" applyFont="1" applyFill="1" applyBorder="1" applyAlignment="1">
      <alignment horizontal="center" wrapText="1"/>
    </xf>
    <xf numFmtId="49" fontId="5" fillId="0" borderId="1" xfId="0" applyNumberFormat="1" applyFont="1" applyFill="1" applyBorder="1" applyAlignment="1">
      <alignment horizontal="center" wrapText="1"/>
    </xf>
    <xf numFmtId="4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49" fontId="17" fillId="0" borderId="1" xfId="0" applyNumberFormat="1" applyFont="1" applyFill="1" applyBorder="1" applyAlignment="1">
      <alignment horizontal="center" wrapText="1"/>
    </xf>
    <xf numFmtId="166" fontId="7" fillId="5" borderId="1" xfId="0" applyNumberFormat="1" applyFont="1" applyFill="1" applyBorder="1" applyAlignment="1">
      <alignment horizontal="center"/>
    </xf>
    <xf numFmtId="167" fontId="7" fillId="5" borderId="1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/>
    <xf numFmtId="0" fontId="18" fillId="0" borderId="0" xfId="0" applyNumberFormat="1" applyFont="1" applyFill="1" applyBorder="1" applyAlignment="1"/>
    <xf numFmtId="0" fontId="19" fillId="0" borderId="1" xfId="0" applyNumberFormat="1" applyFont="1" applyFill="1" applyBorder="1" applyAlignment="1">
      <alignment horizontal="center"/>
    </xf>
    <xf numFmtId="167" fontId="8" fillId="0" borderId="1" xfId="0" applyNumberFormat="1" applyFont="1" applyFill="1" applyBorder="1" applyAlignment="1"/>
    <xf numFmtId="49" fontId="20" fillId="4" borderId="4" xfId="0" applyNumberFormat="1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 wrapText="1"/>
    </xf>
    <xf numFmtId="4" fontId="21" fillId="4" borderId="4" xfId="0" applyNumberFormat="1" applyFont="1" applyFill="1" applyBorder="1" applyAlignment="1">
      <alignment horizontal="center" vertical="center" wrapText="1"/>
    </xf>
    <xf numFmtId="4" fontId="20" fillId="4" borderId="4" xfId="0" applyNumberFormat="1" applyFont="1" applyFill="1" applyBorder="1" applyAlignment="1">
      <alignment horizontal="center" vertical="center" wrapText="1"/>
    </xf>
    <xf numFmtId="49" fontId="21" fillId="4" borderId="4" xfId="0" applyNumberFormat="1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4" fontId="21" fillId="4" borderId="3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4" fontId="3" fillId="0" borderId="6" xfId="0" applyNumberFormat="1" applyFont="1" applyBorder="1"/>
    <xf numFmtId="167" fontId="3" fillId="0" borderId="6" xfId="0" applyNumberFormat="1" applyFont="1" applyBorder="1"/>
    <xf numFmtId="0" fontId="8" fillId="0" borderId="1" xfId="0" applyNumberFormat="1" applyFont="1" applyFill="1" applyBorder="1" applyAlignment="1">
      <alignment horizontal="right"/>
    </xf>
    <xf numFmtId="0" fontId="18" fillId="0" borderId="1" xfId="0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center"/>
    </xf>
    <xf numFmtId="17" fontId="9" fillId="0" borderId="2" xfId="0" quotePrefix="1" applyNumberFormat="1" applyFont="1" applyFill="1" applyBorder="1" applyAlignment="1">
      <alignment horizontal="left" vertical="center"/>
    </xf>
    <xf numFmtId="164" fontId="0" fillId="0" borderId="1" xfId="0" applyNumberFormat="1" applyBorder="1"/>
    <xf numFmtId="0" fontId="0" fillId="0" borderId="0" xfId="0" applyAlignment="1"/>
    <xf numFmtId="0" fontId="0" fillId="0" borderId="0" xfId="0" applyAlignment="1">
      <alignment wrapText="1"/>
    </xf>
    <xf numFmtId="4" fontId="0" fillId="0" borderId="0" xfId="0" applyNumberFormat="1"/>
    <xf numFmtId="0" fontId="2" fillId="4" borderId="1" xfId="0" applyFont="1" applyFill="1" applyBorder="1" applyAlignment="1">
      <alignment horizontal="center"/>
    </xf>
    <xf numFmtId="164" fontId="26" fillId="0" borderId="6" xfId="0" applyNumberFormat="1" applyFont="1" applyBorder="1"/>
    <xf numFmtId="164" fontId="26" fillId="0" borderId="11" xfId="0" applyNumberFormat="1" applyFont="1" applyBorder="1"/>
    <xf numFmtId="0" fontId="27" fillId="0" borderId="0" xfId="0" applyFont="1"/>
    <xf numFmtId="0" fontId="28" fillId="0" borderId="0" xfId="0" applyFont="1"/>
    <xf numFmtId="4" fontId="0" fillId="0" borderId="0" xfId="0" applyNumberFormat="1" applyAlignment="1">
      <alignment wrapText="1"/>
    </xf>
    <xf numFmtId="0" fontId="29" fillId="0" borderId="0" xfId="0" applyFont="1" applyBorder="1"/>
    <xf numFmtId="0" fontId="30" fillId="0" borderId="0" xfId="0" applyFont="1" applyBorder="1"/>
    <xf numFmtId="0" fontId="29" fillId="0" borderId="1" xfId="0" quotePrefix="1" applyFont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30" fillId="0" borderId="0" xfId="0" applyFont="1" applyFill="1" applyBorder="1"/>
    <xf numFmtId="0" fontId="2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left"/>
    </xf>
    <xf numFmtId="0" fontId="30" fillId="0" borderId="0" xfId="0" applyFont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43" fontId="0" fillId="0" borderId="1" xfId="1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2" fillId="6" borderId="0" xfId="0" applyNumberFormat="1" applyFont="1" applyFill="1" applyBorder="1" applyAlignment="1">
      <alignment horizontal="center" wrapText="1"/>
    </xf>
    <xf numFmtId="0" fontId="4" fillId="0" borderId="1" xfId="0" applyNumberFormat="1" applyFont="1" applyFill="1" applyBorder="1" applyAlignment="1"/>
    <xf numFmtId="0" fontId="24" fillId="9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7" fontId="9" fillId="0" borderId="2" xfId="0" quotePrefix="1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9" fillId="0" borderId="0" xfId="0" applyFont="1" applyBorder="1" applyAlignment="1"/>
    <xf numFmtId="0" fontId="0" fillId="0" borderId="1" xfId="0" applyBorder="1" applyAlignment="1">
      <alignment horizontal="center" wrapText="1"/>
    </xf>
    <xf numFmtId="0" fontId="31" fillId="0" borderId="1" xfId="0" applyFont="1" applyFill="1" applyBorder="1" applyAlignment="1">
      <alignment horizontal="center"/>
    </xf>
    <xf numFmtId="4" fontId="0" fillId="0" borderId="1" xfId="0" applyNumberFormat="1" applyBorder="1" applyAlignment="1">
      <alignment wrapText="1"/>
    </xf>
    <xf numFmtId="0" fontId="31" fillId="0" borderId="1" xfId="0" applyFont="1" applyBorder="1" applyAlignment="1">
      <alignment horizontal="center"/>
    </xf>
    <xf numFmtId="164" fontId="31" fillId="0" borderId="1" xfId="1" applyFont="1" applyBorder="1" applyAlignment="1">
      <alignment horizontal="center"/>
    </xf>
    <xf numFmtId="0" fontId="31" fillId="0" borderId="1" xfId="0" applyFont="1" applyBorder="1" applyAlignment="1">
      <alignment horizontal="center" wrapText="1"/>
    </xf>
    <xf numFmtId="9" fontId="0" fillId="0" borderId="10" xfId="0" applyNumberFormat="1" applyBorder="1" applyAlignment="1">
      <alignment horizontal="left"/>
    </xf>
    <xf numFmtId="166" fontId="32" fillId="10" borderId="1" xfId="0" applyNumberFormat="1" applyFont="1" applyFill="1" applyBorder="1" applyAlignment="1">
      <alignment horizontal="center"/>
    </xf>
    <xf numFmtId="49" fontId="32" fillId="10" borderId="1" xfId="0" applyNumberFormat="1" applyFont="1" applyFill="1" applyBorder="1" applyAlignment="1">
      <alignment horizontal="center"/>
    </xf>
    <xf numFmtId="168" fontId="32" fillId="10" borderId="1" xfId="1" applyNumberFormat="1" applyFont="1" applyFill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9" xfId="0" quotePrefix="1" applyFont="1" applyBorder="1" applyAlignment="1">
      <alignment horizontal="center"/>
    </xf>
    <xf numFmtId="43" fontId="4" fillId="11" borderId="13" xfId="2" applyFont="1" applyFill="1" applyBorder="1" applyAlignment="1"/>
    <xf numFmtId="4" fontId="4" fillId="12" borderId="10" xfId="0" applyNumberFormat="1" applyFont="1" applyFill="1" applyBorder="1" applyAlignment="1">
      <alignment horizontal="right"/>
    </xf>
    <xf numFmtId="43" fontId="4" fillId="0" borderId="1" xfId="1" applyNumberFormat="1" applyFont="1" applyFill="1" applyBorder="1" applyAlignment="1">
      <alignment horizontal="right"/>
    </xf>
    <xf numFmtId="43" fontId="4" fillId="11" borderId="14" xfId="2" applyFont="1" applyFill="1" applyBorder="1" applyAlignment="1"/>
    <xf numFmtId="168" fontId="4" fillId="0" borderId="1" xfId="1" applyNumberFormat="1" applyFont="1" applyFill="1" applyBorder="1" applyAlignment="1">
      <alignment horizontal="right"/>
    </xf>
    <xf numFmtId="43" fontId="4" fillId="11" borderId="15" xfId="2" applyFont="1" applyFill="1" applyBorder="1" applyAlignment="1"/>
    <xf numFmtId="166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168" fontId="4" fillId="11" borderId="1" xfId="1" applyNumberFormat="1" applyFont="1" applyFill="1" applyBorder="1" applyAlignment="1">
      <alignment horizontal="right"/>
    </xf>
    <xf numFmtId="168" fontId="4" fillId="12" borderId="1" xfId="1" applyNumberFormat="1" applyFont="1" applyFill="1" applyBorder="1" applyAlignment="1">
      <alignment horizontal="right"/>
    </xf>
    <xf numFmtId="166" fontId="34" fillId="10" borderId="1" xfId="0" applyNumberFormat="1" applyFont="1" applyFill="1" applyBorder="1" applyAlignment="1">
      <alignment horizontal="center" vertical="center"/>
    </xf>
    <xf numFmtId="49" fontId="34" fillId="10" borderId="1" xfId="0" applyNumberFormat="1" applyFont="1" applyFill="1" applyBorder="1" applyAlignment="1">
      <alignment horizontal="center" vertical="center"/>
    </xf>
    <xf numFmtId="168" fontId="34" fillId="10" borderId="1" xfId="1" applyNumberFormat="1" applyFont="1" applyFill="1" applyBorder="1" applyAlignment="1">
      <alignment horizontal="center" vertical="center" wrapText="1"/>
    </xf>
    <xf numFmtId="168" fontId="34" fillId="10" borderId="1" xfId="1" applyNumberFormat="1" applyFont="1" applyFill="1" applyBorder="1" applyAlignment="1">
      <alignment horizontal="center" vertical="center"/>
    </xf>
    <xf numFmtId="0" fontId="35" fillId="0" borderId="0" xfId="0" applyFont="1"/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/>
    <xf numFmtId="0" fontId="36" fillId="0" borderId="1" xfId="0" applyFont="1" applyFill="1" applyBorder="1" applyAlignment="1">
      <alignment horizontal="left"/>
    </xf>
    <xf numFmtId="168" fontId="36" fillId="0" borderId="1" xfId="1" applyNumberFormat="1" applyFont="1" applyFill="1" applyBorder="1"/>
    <xf numFmtId="168" fontId="36" fillId="12" borderId="1" xfId="1" applyNumberFormat="1" applyFont="1" applyFill="1" applyBorder="1"/>
    <xf numFmtId="168" fontId="36" fillId="11" borderId="1" xfId="1" applyNumberFormat="1" applyFont="1" applyFill="1" applyBorder="1"/>
    <xf numFmtId="168" fontId="36" fillId="13" borderId="1" xfId="1" applyNumberFormat="1" applyFont="1" applyFill="1" applyBorder="1"/>
    <xf numFmtId="168" fontId="36" fillId="0" borderId="1" xfId="1" applyNumberFormat="1" applyFont="1" applyBorder="1"/>
    <xf numFmtId="0" fontId="30" fillId="0" borderId="0" xfId="0" applyFont="1"/>
    <xf numFmtId="0" fontId="36" fillId="0" borderId="0" xfId="0" applyFont="1" applyFill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center"/>
    </xf>
    <xf numFmtId="168" fontId="4" fillId="0" borderId="0" xfId="1" applyNumberFormat="1" applyFont="1" applyFill="1" applyBorder="1" applyAlignment="1">
      <alignment horizontal="right"/>
    </xf>
    <xf numFmtId="49" fontId="0" fillId="0" borderId="0" xfId="0" applyNumberFormat="1" applyAlignment="1">
      <alignment horizontal="center"/>
    </xf>
    <xf numFmtId="49" fontId="37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49" fontId="25" fillId="0" borderId="0" xfId="0" applyNumberFormat="1" applyFont="1" applyAlignment="1">
      <alignment horizontal="center"/>
    </xf>
    <xf numFmtId="0" fontId="2" fillId="10" borderId="16" xfId="0" applyFont="1" applyFill="1" applyBorder="1" applyAlignment="1">
      <alignment horizontal="center" vertical="center"/>
    </xf>
    <xf numFmtId="49" fontId="2" fillId="10" borderId="16" xfId="0" applyNumberFormat="1" applyFont="1" applyFill="1" applyBorder="1" applyAlignment="1">
      <alignment horizontal="center" vertical="center" wrapText="1"/>
    </xf>
    <xf numFmtId="49" fontId="39" fillId="10" borderId="16" xfId="0" applyNumberFormat="1" applyFont="1" applyFill="1" applyBorder="1" applyAlignment="1">
      <alignment horizontal="center" vertical="center" wrapText="1"/>
    </xf>
    <xf numFmtId="4" fontId="2" fillId="10" borderId="16" xfId="0" applyNumberFormat="1" applyFont="1" applyFill="1" applyBorder="1" applyAlignment="1">
      <alignment horizontal="center" vertical="center" wrapText="1"/>
    </xf>
    <xf numFmtId="0" fontId="30" fillId="0" borderId="17" xfId="0" applyFont="1" applyBorder="1" applyAlignment="1">
      <alignment horizontal="center"/>
    </xf>
    <xf numFmtId="49" fontId="29" fillId="0" borderId="18" xfId="0" applyNumberFormat="1" applyFont="1" applyBorder="1" applyAlignment="1">
      <alignment horizontal="center"/>
    </xf>
    <xf numFmtId="49" fontId="29" fillId="0" borderId="17" xfId="0" applyNumberFormat="1" applyFont="1" applyBorder="1" applyAlignment="1">
      <alignment horizontal="center"/>
    </xf>
    <xf numFmtId="4" fontId="29" fillId="0" borderId="17" xfId="0" applyNumberFormat="1" applyFont="1" applyBorder="1" applyAlignment="1">
      <alignment horizontal="right"/>
    </xf>
    <xf numFmtId="49" fontId="29" fillId="0" borderId="9" xfId="0" applyNumberFormat="1" applyFont="1" applyBorder="1" applyAlignment="1">
      <alignment horizontal="center"/>
    </xf>
    <xf numFmtId="49" fontId="29" fillId="0" borderId="1" xfId="0" applyNumberFormat="1" applyFont="1" applyBorder="1" applyAlignment="1">
      <alignment horizontal="center"/>
    </xf>
    <xf numFmtId="4" fontId="29" fillId="0" borderId="1" xfId="0" applyNumberFormat="1" applyFont="1" applyBorder="1" applyAlignment="1">
      <alignment horizontal="right"/>
    </xf>
    <xf numFmtId="0" fontId="0" fillId="0" borderId="19" xfId="0" applyBorder="1"/>
    <xf numFmtId="49" fontId="40" fillId="0" borderId="1" xfId="0" applyNumberFormat="1" applyFont="1" applyBorder="1" applyAlignment="1">
      <alignment horizontal="center"/>
    </xf>
    <xf numFmtId="4" fontId="40" fillId="0" borderId="1" xfId="0" applyNumberFormat="1" applyFont="1" applyBorder="1" applyAlignment="1">
      <alignment horizontal="right"/>
    </xf>
    <xf numFmtId="4" fontId="40" fillId="0" borderId="8" xfId="0" applyNumberFormat="1" applyFont="1" applyBorder="1"/>
    <xf numFmtId="0" fontId="36" fillId="0" borderId="0" xfId="0" applyFont="1" applyAlignment="1">
      <alignment horizontal="center"/>
    </xf>
    <xf numFmtId="49" fontId="41" fillId="0" borderId="0" xfId="0" applyNumberFormat="1" applyFont="1" applyBorder="1" applyAlignment="1">
      <alignment horizontal="center"/>
    </xf>
    <xf numFmtId="49" fontId="37" fillId="0" borderId="0" xfId="0" applyNumberFormat="1" applyFont="1" applyBorder="1" applyAlignment="1">
      <alignment horizontal="center"/>
    </xf>
    <xf numFmtId="4" fontId="41" fillId="0" borderId="0" xfId="0" applyNumberFormat="1" applyFont="1" applyBorder="1"/>
    <xf numFmtId="0" fontId="42" fillId="0" borderId="0" xfId="0" applyFont="1" applyAlignment="1">
      <alignment horizontal="center"/>
    </xf>
    <xf numFmtId="0" fontId="37" fillId="0" borderId="3" xfId="0" applyNumberFormat="1" applyFont="1" applyBorder="1" applyAlignment="1">
      <alignment horizontal="center"/>
    </xf>
    <xf numFmtId="49" fontId="37" fillId="0" borderId="5" xfId="0" applyNumberFormat="1" applyFont="1" applyBorder="1" applyAlignment="1">
      <alignment horizontal="center"/>
    </xf>
    <xf numFmtId="49" fontId="36" fillId="0" borderId="0" xfId="0" applyNumberFormat="1" applyFont="1" applyAlignment="1">
      <alignment horizontal="center"/>
    </xf>
    <xf numFmtId="4" fontId="36" fillId="0" borderId="0" xfId="0" applyNumberFormat="1" applyFont="1"/>
    <xf numFmtId="0" fontId="3" fillId="0" borderId="0" xfId="0" applyFont="1" applyAlignment="1">
      <alignment horizontal="center"/>
    </xf>
    <xf numFmtId="49" fontId="43" fillId="0" borderId="0" xfId="0" applyNumberFormat="1" applyFont="1" applyBorder="1" applyAlignment="1">
      <alignment horizontal="center"/>
    </xf>
    <xf numFmtId="0" fontId="2" fillId="7" borderId="0" xfId="0" applyFont="1" applyFill="1" applyAlignment="1">
      <alignment horizontal="center"/>
    </xf>
    <xf numFmtId="49" fontId="22" fillId="7" borderId="0" xfId="0" applyNumberFormat="1" applyFont="1" applyFill="1" applyAlignment="1">
      <alignment horizontal="center"/>
    </xf>
    <xf numFmtId="49" fontId="23" fillId="2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43" fontId="0" fillId="0" borderId="1" xfId="1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43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left" wrapText="1"/>
    </xf>
    <xf numFmtId="164" fontId="31" fillId="0" borderId="1" xfId="1" applyFont="1" applyBorder="1" applyAlignment="1">
      <alignment horizontal="center"/>
    </xf>
    <xf numFmtId="0" fontId="31" fillId="0" borderId="9" xfId="0" applyFont="1" applyBorder="1" applyAlignment="1">
      <alignment horizontal="left"/>
    </xf>
    <xf numFmtId="0" fontId="31" fillId="0" borderId="7" xfId="0" applyFont="1" applyBorder="1" applyAlignment="1">
      <alignment horizontal="left"/>
    </xf>
    <xf numFmtId="0" fontId="31" fillId="0" borderId="10" xfId="0" applyFont="1" applyBorder="1" applyAlignment="1">
      <alignment horizontal="left"/>
    </xf>
    <xf numFmtId="0" fontId="30" fillId="0" borderId="0" xfId="0" applyFont="1" applyBorder="1" applyAlignment="1">
      <alignment horizontal="left" indent="4"/>
    </xf>
    <xf numFmtId="0" fontId="30" fillId="0" borderId="12" xfId="0" applyFont="1" applyBorder="1" applyAlignment="1">
      <alignment horizontal="left" indent="4"/>
    </xf>
    <xf numFmtId="0" fontId="0" fillId="0" borderId="1" xfId="0" applyFont="1" applyBorder="1" applyAlignment="1">
      <alignment horizontal="left"/>
    </xf>
    <xf numFmtId="0" fontId="42" fillId="0" borderId="0" xfId="0" applyFont="1" applyAlignment="1">
      <alignment horizontal="center"/>
    </xf>
    <xf numFmtId="0" fontId="38" fillId="12" borderId="0" xfId="0" applyFont="1" applyFill="1" applyAlignment="1">
      <alignment horizontal="center"/>
    </xf>
    <xf numFmtId="49" fontId="38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66" fontId="3" fillId="0" borderId="0" xfId="0" applyNumberFormat="1" applyFont="1" applyAlignment="1">
      <alignment horizontal="left"/>
    </xf>
    <xf numFmtId="0" fontId="0" fillId="0" borderId="2" xfId="0" applyBorder="1" applyAlignment="1">
      <alignment horizontal="center"/>
    </xf>
    <xf numFmtId="0" fontId="2" fillId="4" borderId="0" xfId="0" applyFont="1" applyFill="1" applyAlignment="1">
      <alignment horizontal="center"/>
    </xf>
    <xf numFmtId="0" fontId="44" fillId="0" borderId="0" xfId="0" applyNumberFormat="1" applyFont="1" applyFill="1" applyBorder="1" applyAlignment="1"/>
    <xf numFmtId="0" fontId="5" fillId="0" borderId="5" xfId="0" applyNumberFormat="1" applyFont="1" applyFill="1" applyBorder="1" applyAlignment="1"/>
    <xf numFmtId="0" fontId="45" fillId="0" borderId="0" xfId="0" applyNumberFormat="1" applyFont="1" applyFill="1" applyBorder="1" applyAlignment="1"/>
    <xf numFmtId="0" fontId="8" fillId="0" borderId="0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/>
    <xf numFmtId="0" fontId="8" fillId="0" borderId="1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0" fontId="8" fillId="14" borderId="1" xfId="0" applyNumberFormat="1" applyFont="1" applyFill="1" applyBorder="1" applyAlignment="1">
      <alignment horizontal="center"/>
    </xf>
    <xf numFmtId="169" fontId="8" fillId="15" borderId="1" xfId="1" applyNumberFormat="1" applyFont="1" applyFill="1" applyBorder="1" applyAlignment="1">
      <alignment horizontal="center" vertical="center"/>
    </xf>
    <xf numFmtId="9" fontId="8" fillId="14" borderId="1" xfId="0" applyNumberFormat="1" applyFont="1" applyFill="1" applyBorder="1" applyAlignment="1"/>
    <xf numFmtId="169" fontId="8" fillId="15" borderId="1" xfId="1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170" fontId="8" fillId="0" borderId="1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right"/>
    </xf>
    <xf numFmtId="0" fontId="8" fillId="0" borderId="2" xfId="0" applyNumberFormat="1" applyFont="1" applyFill="1" applyBorder="1" applyAlignment="1">
      <alignment horizontal="center"/>
    </xf>
    <xf numFmtId="0" fontId="46" fillId="0" borderId="0" xfId="0" applyNumberFormat="1" applyFont="1" applyFill="1" applyBorder="1" applyAlignment="1"/>
    <xf numFmtId="0" fontId="8" fillId="14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 vertical="center"/>
    </xf>
    <xf numFmtId="0" fontId="45" fillId="0" borderId="5" xfId="0" applyNumberFormat="1" applyFont="1" applyFill="1" applyBorder="1" applyAlignment="1"/>
    <xf numFmtId="0" fontId="8" fillId="0" borderId="5" xfId="0" applyNumberFormat="1" applyFont="1" applyFill="1" applyBorder="1" applyAlignment="1">
      <alignment horizontal="center"/>
    </xf>
    <xf numFmtId="0" fontId="8" fillId="0" borderId="5" xfId="0" applyNumberFormat="1" applyFont="1" applyFill="1" applyBorder="1" applyAlignment="1"/>
    <xf numFmtId="0" fontId="47" fillId="0" borderId="17" xfId="0" applyNumberFormat="1" applyFont="1" applyFill="1" applyBorder="1" applyAlignment="1">
      <alignment horizontal="center"/>
    </xf>
    <xf numFmtId="0" fontId="47" fillId="0" borderId="0" xfId="0" applyNumberFormat="1" applyFont="1" applyFill="1" applyBorder="1" applyAlignment="1"/>
    <xf numFmtId="0" fontId="8" fillId="14" borderId="1" xfId="0" applyNumberFormat="1" applyFont="1" applyFill="1" applyBorder="1" applyAlignment="1"/>
    <xf numFmtId="0" fontId="45" fillId="0" borderId="0" xfId="0" applyNumberFormat="1" applyFont="1" applyFill="1" applyBorder="1" applyAlignment="1">
      <alignment wrapText="1"/>
    </xf>
    <xf numFmtId="0" fontId="47" fillId="0" borderId="0" xfId="0" applyNumberFormat="1" applyFont="1" applyFill="1" applyBorder="1" applyAlignment="1">
      <alignment horizontal="left"/>
    </xf>
    <xf numFmtId="0" fontId="47" fillId="0" borderId="0" xfId="0" applyNumberFormat="1" applyFont="1" applyFill="1" applyBorder="1" applyAlignment="1">
      <alignment horizontal="center"/>
    </xf>
    <xf numFmtId="0" fontId="8" fillId="0" borderId="7" xfId="0" applyNumberFormat="1" applyFont="1" applyFill="1" applyBorder="1" applyAlignment="1">
      <alignment horizontal="center"/>
    </xf>
    <xf numFmtId="2" fontId="47" fillId="0" borderId="0" xfId="0" applyNumberFormat="1" applyFont="1" applyFill="1" applyBorder="1" applyAlignment="1">
      <alignment horizontal="center" wrapText="1"/>
    </xf>
    <xf numFmtId="0" fontId="47" fillId="0" borderId="0" xfId="0" applyNumberFormat="1" applyFont="1" applyFill="1" applyBorder="1" applyAlignment="1">
      <alignment horizontal="center" wrapText="1"/>
    </xf>
    <xf numFmtId="0" fontId="47" fillId="0" borderId="12" xfId="0" applyNumberFormat="1" applyFont="1" applyFill="1" applyBorder="1" applyAlignment="1">
      <alignment horizontal="center" wrapText="1"/>
    </xf>
    <xf numFmtId="0" fontId="8" fillId="14" borderId="1" xfId="0" applyNumberFormat="1" applyFont="1" applyFill="1" applyBorder="1" applyAlignment="1">
      <alignment vertical="center"/>
    </xf>
    <xf numFmtId="0" fontId="47" fillId="0" borderId="0" xfId="0" applyNumberFormat="1" applyFont="1" applyFill="1" applyBorder="1" applyAlignment="1">
      <alignment horizontal="center" vertical="center" wrapText="1"/>
    </xf>
    <xf numFmtId="0" fontId="47" fillId="0" borderId="0" xfId="0" applyNumberFormat="1" applyFont="1" applyFill="1" applyBorder="1" applyAlignment="1">
      <alignment horizontal="center" vertical="center" wrapText="1"/>
    </xf>
    <xf numFmtId="0" fontId="8" fillId="14" borderId="1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right"/>
    </xf>
    <xf numFmtId="0" fontId="8" fillId="0" borderId="20" xfId="0" applyNumberFormat="1" applyFont="1" applyFill="1" applyBorder="1" applyAlignment="1">
      <alignment horizontal="center"/>
    </xf>
    <xf numFmtId="169" fontId="8" fillId="0" borderId="1" xfId="0" applyNumberFormat="1" applyFont="1" applyFill="1" applyBorder="1" applyAlignment="1"/>
    <xf numFmtId="0" fontId="5" fillId="0" borderId="0" xfId="0" applyNumberFormat="1" applyFont="1" applyFill="1" applyBorder="1" applyAlignment="1">
      <alignment horizontal="left"/>
    </xf>
    <xf numFmtId="0" fontId="47" fillId="0" borderId="0" xfId="0" applyNumberFormat="1" applyFont="1" applyFill="1" applyBorder="1" applyAlignment="1">
      <alignment horizontal="left" vertical="center"/>
    </xf>
    <xf numFmtId="0" fontId="45" fillId="0" borderId="0" xfId="0" applyNumberFormat="1" applyFont="1" applyFill="1" applyBorder="1" applyAlignment="1">
      <alignment vertical="center"/>
    </xf>
    <xf numFmtId="0" fontId="45" fillId="0" borderId="0" xfId="0" applyNumberFormat="1" applyFont="1" applyFill="1" applyBorder="1" applyAlignment="1">
      <alignment vertical="center" wrapText="1"/>
    </xf>
    <xf numFmtId="0" fontId="47" fillId="0" borderId="0" xfId="0" applyNumberFormat="1" applyFont="1" applyFill="1" applyBorder="1" applyAlignment="1">
      <alignment horizontal="left" vertical="center" wrapText="1"/>
    </xf>
    <xf numFmtId="0" fontId="47" fillId="0" borderId="12" xfId="0" applyNumberFormat="1" applyFont="1" applyFill="1" applyBorder="1" applyAlignment="1">
      <alignment horizontal="left" vertical="center" wrapText="1"/>
    </xf>
    <xf numFmtId="0" fontId="45" fillId="0" borderId="0" xfId="0" applyNumberFormat="1" applyFont="1" applyFill="1" applyBorder="1" applyAlignment="1">
      <alignment horizontal="left" vertical="center" wrapText="1"/>
    </xf>
    <xf numFmtId="0" fontId="45" fillId="0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center"/>
    </xf>
    <xf numFmtId="0" fontId="47" fillId="0" borderId="0" xfId="0" applyNumberFormat="1" applyFont="1" applyFill="1" applyBorder="1" applyAlignment="1"/>
    <xf numFmtId="0" fontId="47" fillId="0" borderId="12" xfId="0" applyNumberFormat="1" applyFont="1" applyFill="1" applyBorder="1" applyAlignment="1"/>
    <xf numFmtId="0" fontId="47" fillId="0" borderId="0" xfId="0" applyNumberFormat="1" applyFont="1" applyFill="1" applyBorder="1" applyAlignment="1">
      <alignment wrapText="1"/>
    </xf>
    <xf numFmtId="0" fontId="47" fillId="0" borderId="0" xfId="0" applyNumberFormat="1" applyFont="1" applyFill="1" applyBorder="1" applyAlignment="1">
      <alignment horizontal="left"/>
    </xf>
    <xf numFmtId="0" fontId="47" fillId="0" borderId="12" xfId="0" applyNumberFormat="1" applyFont="1" applyFill="1" applyBorder="1" applyAlignment="1">
      <alignment horizontal="left"/>
    </xf>
    <xf numFmtId="0" fontId="47" fillId="0" borderId="0" xfId="0" applyNumberFormat="1" applyFont="1" applyFill="1" applyBorder="1" applyAlignment="1">
      <alignment horizontal="left" wrapText="1"/>
    </xf>
    <xf numFmtId="0" fontId="47" fillId="0" borderId="0" xfId="0" applyNumberFormat="1" applyFont="1" applyFill="1" applyBorder="1" applyAlignment="1">
      <alignment horizontal="left" wrapText="1"/>
    </xf>
    <xf numFmtId="0" fontId="47" fillId="0" borderId="7" xfId="0" applyNumberFormat="1" applyFont="1" applyFill="1" applyBorder="1" applyAlignment="1">
      <alignment horizontal="center"/>
    </xf>
    <xf numFmtId="0" fontId="45" fillId="0" borderId="12" xfId="0" applyNumberFormat="1" applyFont="1" applyFill="1" applyBorder="1" applyAlignment="1"/>
    <xf numFmtId="0" fontId="8" fillId="0" borderId="7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</cellXfs>
  <cellStyles count="3">
    <cellStyle name="Comma" xfId="1" builtinId="3"/>
    <cellStyle name="Comma 47" xfId="2" xr:uid="{8E339C02-A130-4902-AD47-D368D98B3D4C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3"/>
  <sheetViews>
    <sheetView topLeftCell="A16" workbookViewId="0">
      <selection activeCell="F8" sqref="F8"/>
    </sheetView>
  </sheetViews>
  <sheetFormatPr defaultRowHeight="14.5"/>
  <cols>
    <col min="3" max="3" width="15.453125" customWidth="1"/>
    <col min="4" max="4" width="11.1796875" customWidth="1"/>
    <col min="5" max="5" width="31.7265625" customWidth="1"/>
    <col min="6" max="6" width="14.1796875" customWidth="1"/>
    <col min="7" max="7" width="9.6328125" bestFit="1" customWidth="1"/>
    <col min="8" max="9" width="11.7265625" customWidth="1"/>
    <col min="10" max="11" width="10.54296875" customWidth="1"/>
  </cols>
  <sheetData>
    <row r="1" spans="1:25">
      <c r="A1" t="s">
        <v>177</v>
      </c>
      <c r="B1" t="s">
        <v>178</v>
      </c>
    </row>
    <row r="2" spans="1:25">
      <c r="A2" t="s">
        <v>179</v>
      </c>
      <c r="B2" t="s">
        <v>180</v>
      </c>
    </row>
    <row r="3" spans="1:25" s="5" customFormat="1" ht="18" customHeight="1">
      <c r="A3" s="5" t="s">
        <v>181</v>
      </c>
      <c r="B3" s="5" t="s">
        <v>182</v>
      </c>
    </row>
    <row r="4" spans="1:25" s="5" customFormat="1"/>
    <row r="5" spans="1:25" s="5" customFormat="1"/>
    <row r="6" spans="1:25" s="5" customFormat="1">
      <c r="A6" s="182" t="s">
        <v>4</v>
      </c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7"/>
      <c r="O6" s="7"/>
    </row>
    <row r="7" spans="1:25" s="5" customFormat="1" ht="18" customHeight="1">
      <c r="A7"/>
      <c r="B7"/>
      <c r="C7"/>
      <c r="D7"/>
      <c r="E7"/>
      <c r="F7"/>
      <c r="G7"/>
      <c r="H7"/>
      <c r="I7"/>
      <c r="J7"/>
      <c r="K7"/>
      <c r="L7"/>
      <c r="M7"/>
      <c r="N7" s="7"/>
      <c r="O7" s="7"/>
    </row>
    <row r="8" spans="1:25" s="5" customFormat="1" ht="18" customHeight="1">
      <c r="C8" s="22" t="s">
        <v>5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7"/>
      <c r="O8" s="7"/>
    </row>
    <row r="9" spans="1:25" ht="29">
      <c r="A9" s="99" t="s">
        <v>169</v>
      </c>
      <c r="B9" s="18" t="s">
        <v>2</v>
      </c>
      <c r="C9" s="17" t="s">
        <v>6</v>
      </c>
      <c r="D9" s="99" t="s">
        <v>170</v>
      </c>
      <c r="E9" s="18" t="s">
        <v>0</v>
      </c>
      <c r="F9" s="18" t="s">
        <v>183</v>
      </c>
      <c r="G9" s="18" t="s">
        <v>7</v>
      </c>
      <c r="H9" s="18" t="s">
        <v>8</v>
      </c>
      <c r="I9" s="19" t="s">
        <v>9</v>
      </c>
      <c r="J9" s="17" t="s">
        <v>10</v>
      </c>
      <c r="K9" s="17" t="s">
        <v>11</v>
      </c>
      <c r="L9" s="17" t="s">
        <v>12</v>
      </c>
      <c r="M9" s="18" t="s">
        <v>3</v>
      </c>
      <c r="N9" s="18" t="s">
        <v>13</v>
      </c>
    </row>
    <row r="10" spans="1:25">
      <c r="A10" s="98">
        <v>1</v>
      </c>
      <c r="B10" s="12" t="s">
        <v>15</v>
      </c>
      <c r="C10" s="12" t="s">
        <v>14</v>
      </c>
      <c r="D10" s="98">
        <v>104047890</v>
      </c>
      <c r="E10" s="12" t="s">
        <v>16</v>
      </c>
      <c r="F10" s="2">
        <v>1234</v>
      </c>
      <c r="G10" s="13">
        <v>11900</v>
      </c>
      <c r="H10" s="13">
        <v>1785</v>
      </c>
      <c r="I10" s="13">
        <v>13685</v>
      </c>
      <c r="J10" s="14" t="s">
        <v>17</v>
      </c>
      <c r="K10" s="14" t="s">
        <v>18</v>
      </c>
      <c r="L10" s="14" t="s">
        <v>19</v>
      </c>
      <c r="M10" s="13">
        <v>0</v>
      </c>
      <c r="N10" s="12" t="s">
        <v>20</v>
      </c>
    </row>
    <row r="11" spans="1:25">
      <c r="A11" s="98">
        <v>2</v>
      </c>
      <c r="B11" s="12" t="s">
        <v>21</v>
      </c>
      <c r="C11" s="12" t="s">
        <v>14</v>
      </c>
      <c r="D11" s="98">
        <v>114028401</v>
      </c>
      <c r="E11" s="12" t="s">
        <v>22</v>
      </c>
      <c r="F11" s="2">
        <v>122223</v>
      </c>
      <c r="G11" s="13">
        <v>46000</v>
      </c>
      <c r="H11" s="13">
        <v>6900</v>
      </c>
      <c r="I11" s="13">
        <v>52900</v>
      </c>
      <c r="J11" s="14" t="s">
        <v>23</v>
      </c>
      <c r="K11" s="14" t="s">
        <v>24</v>
      </c>
      <c r="L11" s="14" t="s">
        <v>25</v>
      </c>
      <c r="M11" s="13">
        <v>0</v>
      </c>
      <c r="N11" s="12" t="s">
        <v>26</v>
      </c>
    </row>
    <row r="12" spans="1:25">
      <c r="A12" s="98">
        <v>3</v>
      </c>
      <c r="B12" s="12" t="s">
        <v>27</v>
      </c>
      <c r="C12" s="12" t="s">
        <v>14</v>
      </c>
      <c r="D12" s="98">
        <v>114261289</v>
      </c>
      <c r="E12" s="12" t="s">
        <v>28</v>
      </c>
      <c r="F12" s="2">
        <v>113465</v>
      </c>
      <c r="G12" s="13">
        <v>13125</v>
      </c>
      <c r="H12" s="13">
        <v>1968.75</v>
      </c>
      <c r="I12" s="13">
        <v>15093.75</v>
      </c>
      <c r="J12" s="14" t="s">
        <v>29</v>
      </c>
      <c r="K12" s="14" t="s">
        <v>30</v>
      </c>
      <c r="L12" s="14" t="s">
        <v>31</v>
      </c>
      <c r="M12" s="13">
        <v>0</v>
      </c>
      <c r="N12" s="12" t="s">
        <v>26</v>
      </c>
    </row>
    <row r="13" spans="1:25" s="9" customFormat="1" ht="18" customHeight="1">
      <c r="A13" s="101" t="s">
        <v>174</v>
      </c>
      <c r="B13" s="101" t="s">
        <v>171</v>
      </c>
      <c r="C13" s="101" t="s">
        <v>172</v>
      </c>
      <c r="D13" s="101" t="s">
        <v>173</v>
      </c>
      <c r="E13" s="101" t="s">
        <v>173</v>
      </c>
      <c r="F13" s="101" t="s">
        <v>174</v>
      </c>
      <c r="G13" s="101" t="s">
        <v>174</v>
      </c>
      <c r="H13" s="101" t="s">
        <v>174</v>
      </c>
      <c r="I13" s="101"/>
      <c r="J13" s="101"/>
      <c r="K13" s="101"/>
      <c r="L13" s="101"/>
      <c r="M13" s="101"/>
    </row>
    <row r="14" spans="1:25" s="9" customFormat="1">
      <c r="A14"/>
      <c r="B14" s="6"/>
      <c r="C14" s="6"/>
      <c r="D14"/>
      <c r="E14"/>
      <c r="F14"/>
      <c r="G14"/>
      <c r="H14"/>
      <c r="I14"/>
      <c r="J14"/>
      <c r="K14"/>
      <c r="L14"/>
      <c r="M14"/>
    </row>
    <row r="15" spans="1:25" s="9" customFormat="1" ht="18" customHeight="1">
      <c r="A15" s="102" t="s">
        <v>75</v>
      </c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5"/>
      <c r="O15" s="11"/>
      <c r="P15" s="10"/>
      <c r="Q15" s="6"/>
      <c r="R15" s="7"/>
      <c r="S15" s="7"/>
      <c r="T15" s="7"/>
      <c r="U15" s="15"/>
      <c r="V15" s="15"/>
      <c r="W15" s="10"/>
      <c r="X15" s="7"/>
      <c r="Y15" s="6"/>
    </row>
    <row r="16" spans="1:25" s="9" customFormat="1" ht="18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 s="5"/>
      <c r="O16" s="11"/>
      <c r="P16" s="10"/>
      <c r="Q16" s="6"/>
      <c r="R16" s="7"/>
      <c r="S16" s="7"/>
      <c r="T16" s="7"/>
      <c r="U16" s="15"/>
      <c r="V16" s="15"/>
      <c r="W16" s="10"/>
      <c r="X16" s="7"/>
      <c r="Y16" s="6"/>
    </row>
    <row r="17" spans="1:25" s="9" customFormat="1" ht="18" customHeight="1">
      <c r="C17" s="104" t="s">
        <v>5</v>
      </c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"/>
      <c r="O17" s="11"/>
      <c r="P17" s="10"/>
      <c r="Q17" s="6"/>
      <c r="R17" s="7"/>
      <c r="S17" s="7"/>
      <c r="T17" s="7"/>
      <c r="U17" s="15"/>
      <c r="V17" s="15"/>
      <c r="W17" s="10"/>
      <c r="X17" s="7"/>
      <c r="Y17" s="6"/>
    </row>
    <row r="18" spans="1:25" s="9" customFormat="1" ht="18" customHeight="1">
      <c r="A18" s="99" t="s">
        <v>169</v>
      </c>
      <c r="B18" s="21" t="s">
        <v>2</v>
      </c>
      <c r="C18" s="20" t="s">
        <v>6</v>
      </c>
      <c r="D18" s="99" t="s">
        <v>170</v>
      </c>
      <c r="E18" s="21" t="s">
        <v>0</v>
      </c>
      <c r="F18" s="21" t="s">
        <v>7</v>
      </c>
      <c r="G18" s="21" t="s">
        <v>8</v>
      </c>
      <c r="H18" s="21" t="s">
        <v>9</v>
      </c>
      <c r="I18" s="20" t="s">
        <v>10</v>
      </c>
      <c r="J18" s="20" t="s">
        <v>11</v>
      </c>
      <c r="K18" s="20" t="s">
        <v>12</v>
      </c>
      <c r="L18" s="21" t="s">
        <v>3</v>
      </c>
      <c r="M18" s="21" t="s">
        <v>13</v>
      </c>
      <c r="N18" s="5"/>
      <c r="O18" s="11"/>
      <c r="P18" s="10"/>
      <c r="Q18" s="6"/>
      <c r="R18" s="7"/>
      <c r="S18" s="7"/>
      <c r="T18" s="7"/>
      <c r="U18" s="15"/>
      <c r="V18" s="15"/>
      <c r="W18" s="10"/>
      <c r="X18" s="7"/>
      <c r="Y18" s="6"/>
    </row>
    <row r="19" spans="1:25">
      <c r="A19" s="98">
        <v>1</v>
      </c>
      <c r="B19" s="12" t="s">
        <v>32</v>
      </c>
      <c r="C19" s="12" t="s">
        <v>14</v>
      </c>
      <c r="D19" s="98"/>
      <c r="E19" s="12" t="s">
        <v>33</v>
      </c>
      <c r="F19" s="13">
        <v>21300</v>
      </c>
      <c r="G19" s="13">
        <v>0</v>
      </c>
      <c r="H19" s="13">
        <v>21300</v>
      </c>
      <c r="I19" s="14" t="s">
        <v>34</v>
      </c>
      <c r="J19" s="14" t="s">
        <v>35</v>
      </c>
      <c r="K19" s="14" t="s">
        <v>36</v>
      </c>
      <c r="L19" s="13">
        <v>0</v>
      </c>
      <c r="M19" s="12" t="s">
        <v>26</v>
      </c>
    </row>
    <row r="20" spans="1:25">
      <c r="A20" s="98">
        <v>2</v>
      </c>
      <c r="B20" s="12" t="s">
        <v>37</v>
      </c>
      <c r="C20" s="12" t="s">
        <v>14</v>
      </c>
      <c r="D20" s="98"/>
      <c r="E20" s="12" t="s">
        <v>38</v>
      </c>
      <c r="F20" s="13">
        <v>2000</v>
      </c>
      <c r="G20" s="13">
        <v>0</v>
      </c>
      <c r="H20" s="13">
        <v>2000</v>
      </c>
      <c r="I20" s="14" t="s">
        <v>39</v>
      </c>
      <c r="J20" s="14" t="s">
        <v>40</v>
      </c>
      <c r="K20" s="14" t="s">
        <v>41</v>
      </c>
      <c r="L20" s="13">
        <v>0</v>
      </c>
      <c r="M20" s="12" t="s">
        <v>26</v>
      </c>
    </row>
    <row r="21" spans="1:25">
      <c r="A21" s="98">
        <v>3</v>
      </c>
      <c r="B21" s="12" t="s">
        <v>42</v>
      </c>
      <c r="C21" s="12" t="s">
        <v>14</v>
      </c>
      <c r="D21" s="98"/>
      <c r="E21" s="12" t="s">
        <v>43</v>
      </c>
      <c r="F21" s="13">
        <v>2350</v>
      </c>
      <c r="G21" s="13">
        <v>0</v>
      </c>
      <c r="H21" s="13">
        <v>2350</v>
      </c>
      <c r="I21" s="14" t="s">
        <v>14</v>
      </c>
      <c r="J21" s="14" t="s">
        <v>44</v>
      </c>
      <c r="K21" s="14" t="s">
        <v>45</v>
      </c>
      <c r="L21" s="13">
        <v>0</v>
      </c>
      <c r="M21" s="12" t="s">
        <v>45</v>
      </c>
    </row>
    <row r="22" spans="1:25">
      <c r="A22" s="73">
        <v>4</v>
      </c>
      <c r="B22" s="12" t="s">
        <v>46</v>
      </c>
      <c r="C22" s="12" t="s">
        <v>14</v>
      </c>
      <c r="D22" s="100"/>
      <c r="E22" s="12" t="s">
        <v>47</v>
      </c>
      <c r="F22" s="13">
        <v>1000</v>
      </c>
      <c r="G22" s="13">
        <v>0</v>
      </c>
      <c r="H22" s="13">
        <v>1000</v>
      </c>
      <c r="I22" s="14" t="s">
        <v>14</v>
      </c>
      <c r="J22" s="14" t="s">
        <v>48</v>
      </c>
      <c r="K22" s="14" t="s">
        <v>45</v>
      </c>
      <c r="L22" s="13">
        <v>0</v>
      </c>
      <c r="M22" s="12" t="s">
        <v>45</v>
      </c>
    </row>
    <row r="23" spans="1:25" s="5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25" s="5" customFormat="1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25" s="5" customFormat="1" ht="18" customHeight="1">
      <c r="A25" s="103" t="s">
        <v>76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O25" s="16"/>
    </row>
    <row r="26" spans="1:25" s="5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O26" s="16"/>
    </row>
    <row r="27" spans="1:25" s="5" customFormat="1" ht="18" customHeight="1">
      <c r="C27" s="104" t="s">
        <v>5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O27" s="16"/>
    </row>
    <row r="28" spans="1:25" s="5" customFormat="1" ht="18" customHeight="1">
      <c r="A28" s="99" t="s">
        <v>169</v>
      </c>
      <c r="B28" s="21" t="s">
        <v>2</v>
      </c>
      <c r="C28" s="17" t="s">
        <v>6</v>
      </c>
      <c r="D28" s="99" t="s">
        <v>170</v>
      </c>
      <c r="E28" s="21" t="s">
        <v>0</v>
      </c>
      <c r="F28" s="20" t="s">
        <v>49</v>
      </c>
      <c r="G28" s="21" t="s">
        <v>8</v>
      </c>
      <c r="H28" s="21" t="s">
        <v>9</v>
      </c>
      <c r="I28" s="20" t="s">
        <v>50</v>
      </c>
      <c r="J28" s="20" t="s">
        <v>51</v>
      </c>
      <c r="K28" s="20" t="s">
        <v>52</v>
      </c>
      <c r="L28" s="21" t="s">
        <v>3</v>
      </c>
      <c r="M28" s="21" t="s">
        <v>13</v>
      </c>
      <c r="O28" s="16"/>
    </row>
    <row r="29" spans="1:25" s="5" customFormat="1" ht="18" customHeight="1">
      <c r="A29" s="98">
        <v>1</v>
      </c>
      <c r="B29" s="12" t="s">
        <v>53</v>
      </c>
      <c r="C29" s="12" t="s">
        <v>14</v>
      </c>
      <c r="D29" s="98">
        <v>104047890</v>
      </c>
      <c r="E29" s="12" t="s">
        <v>54</v>
      </c>
      <c r="F29" s="13">
        <v>216900</v>
      </c>
      <c r="G29" s="13">
        <v>32535</v>
      </c>
      <c r="H29" s="13">
        <v>249435</v>
      </c>
      <c r="I29" s="14" t="s">
        <v>23</v>
      </c>
      <c r="J29" s="14" t="s">
        <v>55</v>
      </c>
      <c r="K29" s="14" t="s">
        <v>56</v>
      </c>
      <c r="L29" s="13">
        <v>0</v>
      </c>
      <c r="M29" s="12" t="s">
        <v>57</v>
      </c>
      <c r="O29" s="16"/>
    </row>
    <row r="30" spans="1:25">
      <c r="A30" s="98">
        <v>2</v>
      </c>
      <c r="B30" s="12" t="s">
        <v>58</v>
      </c>
      <c r="C30" s="12" t="s">
        <v>14</v>
      </c>
      <c r="D30" s="98">
        <v>114028401</v>
      </c>
      <c r="E30" s="12" t="s">
        <v>59</v>
      </c>
      <c r="F30" s="13">
        <v>21900</v>
      </c>
      <c r="G30" s="13">
        <v>3285</v>
      </c>
      <c r="H30" s="13">
        <v>25185</v>
      </c>
      <c r="I30" s="14" t="s">
        <v>60</v>
      </c>
      <c r="J30" s="14" t="s">
        <v>61</v>
      </c>
      <c r="K30" s="14" t="s">
        <v>62</v>
      </c>
      <c r="L30" s="13">
        <v>0</v>
      </c>
      <c r="M30" s="12" t="s">
        <v>26</v>
      </c>
    </row>
    <row r="31" spans="1:25">
      <c r="A31" s="98">
        <v>3</v>
      </c>
      <c r="B31" s="12" t="s">
        <v>63</v>
      </c>
      <c r="C31" s="12" t="s">
        <v>14</v>
      </c>
      <c r="D31" s="98">
        <v>114261289</v>
      </c>
      <c r="E31" s="12" t="s">
        <v>64</v>
      </c>
      <c r="F31" s="13">
        <v>19200</v>
      </c>
      <c r="G31" s="13">
        <v>2880</v>
      </c>
      <c r="H31" s="13">
        <v>22080</v>
      </c>
      <c r="I31" s="14" t="s">
        <v>45</v>
      </c>
      <c r="J31" s="14" t="s">
        <v>45</v>
      </c>
      <c r="K31" s="14" t="s">
        <v>45</v>
      </c>
      <c r="L31" s="13">
        <v>22080</v>
      </c>
      <c r="M31" s="12" t="s">
        <v>45</v>
      </c>
    </row>
    <row r="32" spans="1:25">
      <c r="A32" s="73">
        <v>4</v>
      </c>
      <c r="B32" s="12" t="s">
        <v>65</v>
      </c>
      <c r="C32" s="12" t="s">
        <v>14</v>
      </c>
      <c r="D32" s="98">
        <v>114261289</v>
      </c>
      <c r="E32" s="12" t="s">
        <v>66</v>
      </c>
      <c r="F32" s="13">
        <v>9750</v>
      </c>
      <c r="G32" s="13">
        <v>1462.5</v>
      </c>
      <c r="H32" s="13">
        <v>11212.5</v>
      </c>
      <c r="I32" s="14" t="s">
        <v>67</v>
      </c>
      <c r="J32" s="14" t="s">
        <v>68</v>
      </c>
      <c r="K32" s="14" t="s">
        <v>69</v>
      </c>
      <c r="L32" s="13">
        <v>0</v>
      </c>
      <c r="M32" s="12" t="s">
        <v>26</v>
      </c>
    </row>
    <row r="33" spans="1:13">
      <c r="A33" s="98">
        <v>5</v>
      </c>
      <c r="B33" s="12" t="s">
        <v>70</v>
      </c>
      <c r="C33" s="12" t="s">
        <v>14</v>
      </c>
      <c r="D33" s="98">
        <v>114261289</v>
      </c>
      <c r="E33" s="12" t="s">
        <v>71</v>
      </c>
      <c r="F33" s="13">
        <v>224350</v>
      </c>
      <c r="G33" s="13">
        <v>33652.5</v>
      </c>
      <c r="H33" s="13">
        <v>258002.5</v>
      </c>
      <c r="I33" s="14" t="s">
        <v>72</v>
      </c>
      <c r="J33" s="14" t="s">
        <v>73</v>
      </c>
      <c r="K33" s="14" t="s">
        <v>74</v>
      </c>
      <c r="L33" s="13">
        <v>0</v>
      </c>
      <c r="M33" s="12" t="s">
        <v>26</v>
      </c>
    </row>
  </sheetData>
  <mergeCells count="1">
    <mergeCell ref="A6:M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23"/>
  <sheetViews>
    <sheetView workbookViewId="0">
      <selection activeCell="E25" sqref="E25"/>
    </sheetView>
  </sheetViews>
  <sheetFormatPr defaultRowHeight="14.5"/>
  <cols>
    <col min="1" max="1" width="4.81640625" customWidth="1"/>
    <col min="2" max="2" width="11.26953125" customWidth="1"/>
    <col min="3" max="4" width="12.1796875" customWidth="1"/>
    <col min="5" max="5" width="37.81640625" customWidth="1"/>
    <col min="6" max="6" width="12.81640625" customWidth="1"/>
    <col min="7" max="7" width="14" customWidth="1"/>
    <col min="8" max="8" width="13.7265625" customWidth="1"/>
    <col min="9" max="9" width="11.7265625" customWidth="1"/>
    <col min="10" max="10" width="39" customWidth="1"/>
    <col min="11" max="11" width="13.453125" customWidth="1"/>
  </cols>
  <sheetData>
    <row r="1" spans="1:254" s="24" customFormat="1" ht="21" customHeight="1">
      <c r="A1" s="183" t="s">
        <v>104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</row>
    <row r="2" spans="1:254" s="24" customFormat="1" ht="14.25" customHeight="1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</row>
    <row r="3" spans="1:254" s="5" customFormat="1" ht="18" customHeight="1" thickBot="1">
      <c r="A3" s="22" t="s">
        <v>5</v>
      </c>
      <c r="B3" s="22"/>
      <c r="C3" s="22"/>
      <c r="D3" s="74"/>
      <c r="E3" s="22"/>
      <c r="F3" s="22"/>
      <c r="G3" s="22"/>
      <c r="H3" s="22"/>
      <c r="I3" s="22"/>
      <c r="J3" s="22"/>
      <c r="K3" s="22"/>
    </row>
    <row r="4" spans="1:254" s="26" customFormat="1" ht="24.5" thickBot="1">
      <c r="A4" s="64" t="s">
        <v>77</v>
      </c>
      <c r="B4" s="65" t="s">
        <v>78</v>
      </c>
      <c r="C4" s="65" t="s">
        <v>1</v>
      </c>
      <c r="D4" s="65" t="s">
        <v>175</v>
      </c>
      <c r="E4" s="65" t="s">
        <v>79</v>
      </c>
      <c r="F4" s="66" t="s">
        <v>7</v>
      </c>
      <c r="G4" s="66" t="s">
        <v>80</v>
      </c>
      <c r="H4" s="66" t="s">
        <v>81</v>
      </c>
      <c r="I4" s="66" t="s">
        <v>82</v>
      </c>
      <c r="J4" s="66" t="s">
        <v>13</v>
      </c>
      <c r="K4" s="66" t="s">
        <v>83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</row>
    <row r="5" spans="1:254" s="33" customFormat="1" ht="13">
      <c r="A5" s="46"/>
      <c r="B5" s="27">
        <v>42734</v>
      </c>
      <c r="C5" s="28">
        <v>25062</v>
      </c>
      <c r="D5" s="28">
        <v>453602145</v>
      </c>
      <c r="E5" s="29" t="s">
        <v>84</v>
      </c>
      <c r="F5" s="30">
        <v>25000</v>
      </c>
      <c r="G5" s="30">
        <f>F5*15/100</f>
        <v>3750</v>
      </c>
      <c r="H5" s="30">
        <f>F5+G5</f>
        <v>28750</v>
      </c>
      <c r="I5" s="31" t="s">
        <v>85</v>
      </c>
      <c r="J5" s="28" t="s">
        <v>86</v>
      </c>
      <c r="K5" s="27">
        <v>42829</v>
      </c>
      <c r="L5" s="32"/>
    </row>
    <row r="6" spans="1:254" s="33" customFormat="1" ht="13">
      <c r="A6" s="47"/>
      <c r="B6" s="34">
        <v>42738</v>
      </c>
      <c r="C6" s="35">
        <v>166804</v>
      </c>
      <c r="D6" s="28">
        <v>563214039</v>
      </c>
      <c r="E6" s="36" t="s">
        <v>87</v>
      </c>
      <c r="F6" s="37">
        <v>1276000</v>
      </c>
      <c r="G6" s="37">
        <f t="shared" ref="G6:G8" si="0">F6*15/100</f>
        <v>191400</v>
      </c>
      <c r="H6" s="37">
        <f t="shared" ref="H6:H8" si="1">F6+G6</f>
        <v>1467400</v>
      </c>
      <c r="I6" s="31" t="s">
        <v>88</v>
      </c>
      <c r="J6" s="28" t="s">
        <v>86</v>
      </c>
      <c r="K6" s="27">
        <v>42816</v>
      </c>
      <c r="L6" s="32"/>
    </row>
    <row r="7" spans="1:254" s="33" customFormat="1" ht="13">
      <c r="A7" s="47"/>
      <c r="B7" s="34">
        <v>42739</v>
      </c>
      <c r="C7" s="35">
        <v>41640</v>
      </c>
      <c r="D7" s="28">
        <v>127856349</v>
      </c>
      <c r="E7" s="36" t="s">
        <v>89</v>
      </c>
      <c r="F7" s="37">
        <v>88648</v>
      </c>
      <c r="G7" s="37">
        <f t="shared" si="0"/>
        <v>13297.2</v>
      </c>
      <c r="H7" s="37">
        <f t="shared" si="1"/>
        <v>101945.2</v>
      </c>
      <c r="I7" s="38" t="s">
        <v>90</v>
      </c>
      <c r="J7" s="35" t="s">
        <v>86</v>
      </c>
      <c r="K7" s="34">
        <v>42782</v>
      </c>
      <c r="L7" s="32"/>
    </row>
    <row r="8" spans="1:254" s="33" customFormat="1" ht="13">
      <c r="A8" s="47"/>
      <c r="B8" s="39">
        <v>42739</v>
      </c>
      <c r="C8" s="40">
        <v>41086386</v>
      </c>
      <c r="D8" s="28">
        <v>102645876</v>
      </c>
      <c r="E8" s="41" t="s">
        <v>91</v>
      </c>
      <c r="F8" s="42">
        <v>89810</v>
      </c>
      <c r="G8" s="42">
        <f t="shared" si="0"/>
        <v>13471.5</v>
      </c>
      <c r="H8" s="42">
        <f t="shared" si="1"/>
        <v>103281.5</v>
      </c>
      <c r="I8" s="43" t="s">
        <v>92</v>
      </c>
      <c r="J8" s="44" t="s">
        <v>86</v>
      </c>
      <c r="K8" s="45">
        <v>42807</v>
      </c>
      <c r="L8" s="32"/>
    </row>
    <row r="9" spans="1:254" ht="15" thickBot="1">
      <c r="H9" s="69">
        <f>SUM(H5:H8)</f>
        <v>1701376.7</v>
      </c>
    </row>
    <row r="10" spans="1:254" ht="15" thickTop="1"/>
    <row r="12" spans="1:254" s="8" customFormat="1" ht="21.75" customHeight="1">
      <c r="A12" s="184" t="s">
        <v>105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</row>
    <row r="13" spans="1:254" s="8" customFormat="1" ht="15" customHeight="1">
      <c r="A13" s="68"/>
      <c r="B13" s="68"/>
      <c r="C13" s="68"/>
      <c r="D13" s="68"/>
      <c r="E13" s="68"/>
      <c r="F13" s="68"/>
      <c r="G13" s="68"/>
      <c r="H13" s="68"/>
      <c r="I13" s="68"/>
      <c r="J13" s="48"/>
      <c r="K13" s="49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</row>
    <row r="14" spans="1:254" s="5" customFormat="1" ht="18" customHeight="1" thickBot="1">
      <c r="A14" s="22" t="s">
        <v>5</v>
      </c>
      <c r="B14" s="22"/>
      <c r="C14" s="22"/>
      <c r="D14" s="74"/>
      <c r="E14" s="22"/>
      <c r="F14" s="22"/>
      <c r="G14" s="22"/>
      <c r="H14" s="22"/>
      <c r="I14" s="22"/>
      <c r="J14" s="22"/>
      <c r="K14" s="22"/>
    </row>
    <row r="15" spans="1:254" s="52" customFormat="1" ht="36.75" customHeight="1">
      <c r="A15" s="60" t="s">
        <v>77</v>
      </c>
      <c r="B15" s="61" t="s">
        <v>78</v>
      </c>
      <c r="C15" s="61" t="s">
        <v>1</v>
      </c>
      <c r="D15" s="61"/>
      <c r="E15" s="61" t="s">
        <v>79</v>
      </c>
      <c r="F15" s="62" t="s">
        <v>7</v>
      </c>
      <c r="G15" s="62" t="s">
        <v>80</v>
      </c>
      <c r="H15" s="63" t="s">
        <v>81</v>
      </c>
      <c r="I15" s="63" t="s">
        <v>82</v>
      </c>
      <c r="J15" s="63" t="s">
        <v>13</v>
      </c>
      <c r="K15" s="63" t="s">
        <v>83</v>
      </c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51"/>
      <c r="GG15" s="51"/>
      <c r="GH15" s="51"/>
      <c r="GI15" s="51"/>
      <c r="GJ15" s="51"/>
      <c r="GK15" s="51"/>
      <c r="GL15" s="51"/>
      <c r="GM15" s="51"/>
      <c r="GN15" s="51"/>
      <c r="GO15" s="51"/>
      <c r="GP15" s="51"/>
      <c r="GQ15" s="51"/>
      <c r="GR15" s="51"/>
      <c r="GS15" s="51"/>
      <c r="GT15" s="51"/>
      <c r="GU15" s="51"/>
      <c r="GV15" s="51"/>
      <c r="GW15" s="51"/>
      <c r="GX15" s="51"/>
      <c r="GY15" s="51"/>
      <c r="GZ15" s="51"/>
      <c r="HA15" s="51"/>
      <c r="HB15" s="51"/>
      <c r="HC15" s="51"/>
      <c r="HD15" s="51"/>
      <c r="HE15" s="51"/>
      <c r="HF15" s="51"/>
      <c r="HG15" s="51"/>
      <c r="HH15" s="51"/>
      <c r="HI15" s="51"/>
      <c r="HJ15" s="51"/>
      <c r="HK15" s="51"/>
      <c r="HL15" s="51"/>
      <c r="HM15" s="51"/>
      <c r="HN15" s="51"/>
      <c r="HO15" s="51"/>
      <c r="HP15" s="51"/>
      <c r="HQ15" s="51"/>
      <c r="HR15" s="51"/>
      <c r="HS15" s="51"/>
      <c r="HT15" s="51"/>
      <c r="HU15" s="51"/>
      <c r="HV15" s="51"/>
      <c r="HW15" s="51"/>
      <c r="HX15" s="51"/>
      <c r="HY15" s="51"/>
      <c r="HZ15" s="51"/>
      <c r="IA15" s="51"/>
      <c r="IB15" s="51"/>
      <c r="IC15" s="51"/>
      <c r="ID15" s="51"/>
      <c r="IE15" s="51"/>
      <c r="IF15" s="51"/>
      <c r="IG15" s="51"/>
      <c r="IH15" s="51"/>
      <c r="II15" s="51"/>
      <c r="IJ15" s="51"/>
      <c r="IK15" s="51"/>
      <c r="IL15" s="51"/>
      <c r="IM15" s="51"/>
      <c r="IN15" s="51"/>
      <c r="IO15" s="51"/>
      <c r="IP15" s="51"/>
      <c r="IQ15" s="51"/>
      <c r="IR15" s="51"/>
      <c r="IS15" s="51"/>
      <c r="IT15" s="51"/>
    </row>
    <row r="16" spans="1:254" s="56" customFormat="1" ht="15" customHeight="1">
      <c r="A16" s="53"/>
      <c r="B16" s="54">
        <v>42737</v>
      </c>
      <c r="C16" s="28">
        <v>2422</v>
      </c>
      <c r="D16" s="28"/>
      <c r="E16" s="29" t="s">
        <v>93</v>
      </c>
      <c r="F16" s="59">
        <f>H16</f>
        <v>49250</v>
      </c>
      <c r="G16" s="71" t="s">
        <v>99</v>
      </c>
      <c r="H16" s="55">
        <v>49250</v>
      </c>
      <c r="I16" s="31" t="s">
        <v>94</v>
      </c>
      <c r="J16" s="28" t="s">
        <v>86</v>
      </c>
      <c r="K16" s="27">
        <v>42775</v>
      </c>
    </row>
    <row r="17" spans="1:11" s="57" customFormat="1" ht="15" customHeight="1">
      <c r="A17" s="53"/>
      <c r="B17" s="54">
        <v>42737</v>
      </c>
      <c r="C17" s="28">
        <v>748034066</v>
      </c>
      <c r="D17" s="28"/>
      <c r="E17" s="29" t="s">
        <v>95</v>
      </c>
      <c r="F17" s="59">
        <f t="shared" ref="F17:F21" si="2">H17</f>
        <v>12900</v>
      </c>
      <c r="G17" s="72" t="s">
        <v>99</v>
      </c>
      <c r="H17" s="55">
        <v>12900</v>
      </c>
      <c r="I17" s="31" t="s">
        <v>96</v>
      </c>
      <c r="J17" s="28" t="s">
        <v>86</v>
      </c>
      <c r="K17" s="27">
        <v>42788</v>
      </c>
    </row>
    <row r="18" spans="1:11" s="57" customFormat="1" ht="15" customHeight="1">
      <c r="A18" s="53"/>
      <c r="B18" s="54">
        <v>42737</v>
      </c>
      <c r="C18" s="28">
        <v>2823</v>
      </c>
      <c r="D18" s="28"/>
      <c r="E18" s="29" t="s">
        <v>97</v>
      </c>
      <c r="F18" s="59">
        <f t="shared" si="2"/>
        <v>12500</v>
      </c>
      <c r="G18" s="72" t="s">
        <v>99</v>
      </c>
      <c r="H18" s="55">
        <v>12500</v>
      </c>
      <c r="I18" s="31" t="s">
        <v>98</v>
      </c>
      <c r="J18" s="28" t="s">
        <v>99</v>
      </c>
      <c r="K18" s="27">
        <v>42737</v>
      </c>
    </row>
    <row r="19" spans="1:11" s="57" customFormat="1" ht="15" customHeight="1">
      <c r="A19" s="53"/>
      <c r="B19" s="54">
        <v>42738</v>
      </c>
      <c r="C19" s="28">
        <v>12479</v>
      </c>
      <c r="D19" s="28"/>
      <c r="E19" s="29" t="s">
        <v>100</v>
      </c>
      <c r="F19" s="59">
        <f t="shared" si="2"/>
        <v>272000</v>
      </c>
      <c r="G19" s="72" t="s">
        <v>99</v>
      </c>
      <c r="H19" s="55">
        <v>272000</v>
      </c>
      <c r="I19" s="31" t="s">
        <v>101</v>
      </c>
      <c r="J19" s="31" t="s">
        <v>86</v>
      </c>
      <c r="K19" s="27">
        <v>42788</v>
      </c>
    </row>
    <row r="20" spans="1:11" s="57" customFormat="1" ht="15" customHeight="1">
      <c r="A20" s="58"/>
      <c r="B20" s="54">
        <v>42738</v>
      </c>
      <c r="C20" s="28">
        <v>12480</v>
      </c>
      <c r="D20" s="28"/>
      <c r="E20" s="29" t="s">
        <v>100</v>
      </c>
      <c r="F20" s="59">
        <f t="shared" si="2"/>
        <v>345000</v>
      </c>
      <c r="G20" s="72" t="s">
        <v>99</v>
      </c>
      <c r="H20" s="55">
        <v>345000</v>
      </c>
      <c r="I20" s="31" t="s">
        <v>101</v>
      </c>
      <c r="J20" s="31" t="s">
        <v>86</v>
      </c>
      <c r="K20" s="27">
        <v>42788</v>
      </c>
    </row>
    <row r="21" spans="1:11" s="57" customFormat="1" ht="15" customHeight="1">
      <c r="A21" s="58"/>
      <c r="B21" s="54">
        <v>42739</v>
      </c>
      <c r="C21" s="28">
        <v>2446</v>
      </c>
      <c r="D21" s="28"/>
      <c r="E21" s="29" t="s">
        <v>93</v>
      </c>
      <c r="F21" s="59">
        <f t="shared" si="2"/>
        <v>155500</v>
      </c>
      <c r="G21" s="72" t="s">
        <v>99</v>
      </c>
      <c r="H21" s="55">
        <v>155500</v>
      </c>
      <c r="I21" s="31" t="s">
        <v>102</v>
      </c>
      <c r="J21" s="28" t="s">
        <v>103</v>
      </c>
      <c r="K21" s="27">
        <v>42746</v>
      </c>
    </row>
    <row r="22" spans="1:11" ht="15" thickBot="1">
      <c r="H22" s="70">
        <f>SUM(H16:H21)</f>
        <v>847150</v>
      </c>
    </row>
    <row r="23" spans="1:11" ht="15" thickTop="1"/>
  </sheetData>
  <mergeCells count="2">
    <mergeCell ref="A1:K1"/>
    <mergeCell ref="A12:K1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2"/>
  <sheetViews>
    <sheetView topLeftCell="A26" workbookViewId="0">
      <selection activeCell="E7" sqref="E7"/>
    </sheetView>
  </sheetViews>
  <sheetFormatPr defaultRowHeight="14.5"/>
  <cols>
    <col min="3" max="3" width="11.54296875" bestFit="1" customWidth="1"/>
    <col min="4" max="4" width="2.81640625" customWidth="1"/>
    <col min="5" max="5" width="13.1796875" customWidth="1"/>
    <col min="6" max="6" width="4" customWidth="1"/>
    <col min="9" max="9" width="9.54296875" bestFit="1" customWidth="1"/>
    <col min="10" max="10" width="13.453125" customWidth="1"/>
    <col min="11" max="11" width="3.26953125" style="1" customWidth="1"/>
    <col min="14" max="14" width="35.26953125" bestFit="1" customWidth="1"/>
  </cols>
  <sheetData>
    <row r="1" spans="1:18" ht="26">
      <c r="A1" s="82" t="s">
        <v>120</v>
      </c>
    </row>
    <row r="2" spans="1:18" ht="18" customHeight="1">
      <c r="A2" t="s">
        <v>121</v>
      </c>
      <c r="H2" t="s">
        <v>122</v>
      </c>
    </row>
    <row r="3" spans="1:18" ht="18" customHeight="1">
      <c r="A3" t="s">
        <v>123</v>
      </c>
      <c r="H3" t="s">
        <v>124</v>
      </c>
    </row>
    <row r="4" spans="1:18" ht="18" customHeight="1">
      <c r="A4" t="s">
        <v>125</v>
      </c>
      <c r="H4" t="s">
        <v>126</v>
      </c>
    </row>
    <row r="5" spans="1:18" ht="18" customHeight="1"/>
    <row r="6" spans="1:18" ht="23.5">
      <c r="E6" s="83" t="s">
        <v>184</v>
      </c>
    </row>
    <row r="7" spans="1:18" ht="18" customHeight="1">
      <c r="A7" t="s">
        <v>127</v>
      </c>
      <c r="H7" t="s">
        <v>128</v>
      </c>
    </row>
    <row r="8" spans="1:18" ht="18" customHeight="1">
      <c r="A8" t="s">
        <v>129</v>
      </c>
      <c r="H8" t="s">
        <v>130</v>
      </c>
      <c r="J8" s="4" t="s">
        <v>131</v>
      </c>
    </row>
    <row r="9" spans="1:18" ht="18" customHeight="1">
      <c r="A9" t="s">
        <v>132</v>
      </c>
      <c r="B9" t="s">
        <v>133</v>
      </c>
      <c r="H9" t="s">
        <v>134</v>
      </c>
      <c r="J9" s="4" t="s">
        <v>135</v>
      </c>
    </row>
    <row r="10" spans="1:18" ht="18" customHeight="1">
      <c r="H10" t="s">
        <v>136</v>
      </c>
      <c r="J10" s="4" t="s">
        <v>137</v>
      </c>
    </row>
    <row r="11" spans="1:18" ht="18" customHeight="1">
      <c r="M11" s="77"/>
      <c r="N11" s="77"/>
      <c r="O11" s="77"/>
      <c r="P11" s="84"/>
      <c r="Q11" s="77"/>
      <c r="R11" s="84"/>
    </row>
    <row r="12" spans="1:18" ht="18" customHeight="1">
      <c r="A12" s="85" t="s">
        <v>138</v>
      </c>
      <c r="B12" s="86"/>
      <c r="C12" s="86"/>
      <c r="D12" s="86"/>
      <c r="E12" s="85" t="s">
        <v>139</v>
      </c>
      <c r="F12" s="86"/>
      <c r="G12" s="86"/>
      <c r="H12" s="192" t="s">
        <v>140</v>
      </c>
      <c r="I12" s="192"/>
      <c r="J12" s="192"/>
      <c r="K12" s="192"/>
      <c r="M12" s="77"/>
      <c r="N12" s="77"/>
      <c r="O12" s="77"/>
      <c r="P12" s="84"/>
      <c r="Q12" s="77"/>
      <c r="R12" s="84"/>
    </row>
    <row r="13" spans="1:18" ht="18" customHeight="1">
      <c r="A13" s="86" t="s">
        <v>141</v>
      </c>
      <c r="B13" s="86"/>
      <c r="C13" s="87">
        <v>195686</v>
      </c>
      <c r="D13" s="88"/>
      <c r="E13" s="86" t="s">
        <v>142</v>
      </c>
      <c r="F13" s="89"/>
      <c r="G13" s="86"/>
      <c r="H13" s="90" t="s">
        <v>143</v>
      </c>
      <c r="I13" s="86"/>
      <c r="J13" s="86"/>
      <c r="K13" s="89"/>
      <c r="M13" s="77"/>
      <c r="N13" s="77"/>
      <c r="O13" s="77"/>
      <c r="P13" s="84"/>
      <c r="Q13" s="77"/>
      <c r="R13" s="84"/>
    </row>
    <row r="14" spans="1:18" ht="18" customHeight="1">
      <c r="A14" s="86" t="s">
        <v>144</v>
      </c>
      <c r="B14" s="86"/>
      <c r="C14" s="91" t="s">
        <v>145</v>
      </c>
      <c r="D14" s="92"/>
      <c r="E14" s="86" t="s">
        <v>146</v>
      </c>
      <c r="F14" s="89" t="s">
        <v>147</v>
      </c>
      <c r="G14" s="86"/>
      <c r="H14" s="90" t="s">
        <v>148</v>
      </c>
      <c r="I14" s="86"/>
      <c r="J14" s="86"/>
      <c r="K14" s="89" t="s">
        <v>147</v>
      </c>
      <c r="N14" s="77"/>
      <c r="O14" s="77"/>
      <c r="P14" s="84"/>
      <c r="Q14" s="77"/>
      <c r="R14" s="84"/>
    </row>
    <row r="15" spans="1:18" ht="18" customHeight="1">
      <c r="A15" s="86" t="s">
        <v>149</v>
      </c>
      <c r="B15" s="86"/>
      <c r="C15" s="91" t="s">
        <v>99</v>
      </c>
      <c r="D15" s="92"/>
      <c r="E15" s="86"/>
      <c r="F15" s="86"/>
      <c r="G15" s="86"/>
      <c r="H15" s="90" t="s">
        <v>150</v>
      </c>
      <c r="I15" s="86"/>
      <c r="J15" s="86"/>
      <c r="K15" s="89"/>
    </row>
    <row r="16" spans="1:18" ht="18" customHeight="1">
      <c r="A16" s="86" t="s">
        <v>151</v>
      </c>
      <c r="B16" s="86"/>
      <c r="C16" s="91" t="s">
        <v>152</v>
      </c>
      <c r="D16" s="86"/>
      <c r="E16" s="86"/>
      <c r="F16" s="86"/>
      <c r="G16" s="86"/>
      <c r="H16" s="86"/>
      <c r="I16" s="86"/>
      <c r="J16" s="86"/>
      <c r="K16" s="93"/>
    </row>
    <row r="18" spans="1:11">
      <c r="A18" s="3" t="s">
        <v>153</v>
      </c>
      <c r="B18" s="186" t="s">
        <v>154</v>
      </c>
      <c r="C18" s="186"/>
      <c r="D18" s="186"/>
      <c r="E18" s="186"/>
      <c r="F18" s="186"/>
      <c r="G18" s="3" t="s">
        <v>155</v>
      </c>
      <c r="H18" s="94" t="s">
        <v>156</v>
      </c>
      <c r="I18" s="3" t="s">
        <v>157</v>
      </c>
      <c r="J18" s="186" t="s">
        <v>158</v>
      </c>
      <c r="K18" s="186"/>
    </row>
    <row r="19" spans="1:11">
      <c r="A19" s="95" t="s">
        <v>159</v>
      </c>
      <c r="B19" s="188" t="s">
        <v>160</v>
      </c>
      <c r="C19" s="193"/>
      <c r="D19" s="193"/>
      <c r="E19" s="193"/>
      <c r="F19" s="194"/>
      <c r="G19" s="3" t="s">
        <v>161</v>
      </c>
      <c r="H19" s="94">
        <v>1</v>
      </c>
      <c r="I19" s="96">
        <v>9500</v>
      </c>
      <c r="J19" s="191">
        <f>H19*I19</f>
        <v>9500</v>
      </c>
      <c r="K19" s="191"/>
    </row>
    <row r="20" spans="1:11">
      <c r="A20" s="95"/>
      <c r="B20" s="188"/>
      <c r="C20" s="189"/>
      <c r="D20" s="189"/>
      <c r="E20" s="189"/>
      <c r="F20" s="190"/>
      <c r="G20" s="3"/>
      <c r="H20" s="94"/>
      <c r="I20" s="96"/>
      <c r="J20" s="191"/>
      <c r="K20" s="191"/>
    </row>
    <row r="21" spans="1:11">
      <c r="A21" s="95"/>
      <c r="B21" s="188"/>
      <c r="C21" s="189"/>
      <c r="D21" s="189"/>
      <c r="E21" s="189"/>
      <c r="F21" s="190"/>
      <c r="G21" s="3"/>
      <c r="H21" s="94"/>
      <c r="I21" s="96"/>
      <c r="J21" s="191"/>
      <c r="K21" s="191"/>
    </row>
    <row r="22" spans="1:11">
      <c r="A22" s="2"/>
      <c r="B22" s="186"/>
      <c r="C22" s="186"/>
      <c r="D22" s="186"/>
      <c r="E22" s="186"/>
      <c r="F22" s="186"/>
      <c r="G22" s="3"/>
      <c r="H22" s="94"/>
      <c r="I22" s="3"/>
      <c r="J22" s="186"/>
      <c r="K22" s="186"/>
    </row>
    <row r="23" spans="1:11">
      <c r="B23" s="185"/>
      <c r="C23" s="185"/>
      <c r="D23" s="185"/>
      <c r="E23" s="185"/>
      <c r="F23" s="185"/>
      <c r="G23" s="186" t="s">
        <v>162</v>
      </c>
      <c r="H23" s="186"/>
      <c r="I23" s="186"/>
      <c r="J23" s="187">
        <f>SUM(J19:K22)</f>
        <v>9500</v>
      </c>
      <c r="K23" s="186"/>
    </row>
    <row r="24" spans="1:11">
      <c r="B24" s="185"/>
      <c r="C24" s="185"/>
      <c r="D24" s="185"/>
      <c r="E24" s="185"/>
      <c r="F24" s="185"/>
      <c r="G24" s="186" t="s">
        <v>163</v>
      </c>
      <c r="H24" s="186"/>
      <c r="I24" s="186"/>
      <c r="J24" s="187">
        <f>J23*11%</f>
        <v>1045</v>
      </c>
      <c r="K24" s="186"/>
    </row>
    <row r="25" spans="1:11">
      <c r="B25" s="185"/>
      <c r="C25" s="185"/>
      <c r="D25" s="185"/>
      <c r="E25" s="185"/>
      <c r="F25" s="185"/>
      <c r="G25" s="186" t="s">
        <v>164</v>
      </c>
      <c r="H25" s="186"/>
      <c r="I25" s="186"/>
      <c r="J25" s="187">
        <f>J23+J24</f>
        <v>10545</v>
      </c>
      <c r="K25" s="186"/>
    </row>
    <row r="26" spans="1:11">
      <c r="B26" s="185"/>
      <c r="C26" s="185"/>
      <c r="D26" s="185"/>
      <c r="E26" s="185"/>
      <c r="F26" s="185"/>
      <c r="G26" s="1"/>
      <c r="H26" s="97"/>
      <c r="I26" s="1"/>
      <c r="J26" s="185"/>
      <c r="K26" s="185"/>
    </row>
    <row r="27" spans="1:11">
      <c r="B27" s="76"/>
      <c r="C27" s="76"/>
      <c r="D27" s="76"/>
      <c r="E27" s="76"/>
      <c r="F27" s="76"/>
      <c r="G27" s="1"/>
      <c r="H27" s="97"/>
      <c r="I27" s="1"/>
      <c r="J27" s="185"/>
      <c r="K27" s="185"/>
    </row>
    <row r="28" spans="1:11">
      <c r="B28" s="76"/>
      <c r="C28" s="76"/>
      <c r="D28" s="76"/>
      <c r="E28" s="76"/>
      <c r="F28" s="76"/>
      <c r="G28" s="1"/>
      <c r="H28" s="97"/>
      <c r="I28" s="1"/>
      <c r="J28" s="185"/>
      <c r="K28" s="185"/>
    </row>
    <row r="29" spans="1:11">
      <c r="B29" s="76"/>
      <c r="C29" s="76"/>
      <c r="D29" s="76"/>
      <c r="E29" s="76"/>
      <c r="F29" s="76"/>
      <c r="G29" s="1"/>
      <c r="H29" s="97"/>
      <c r="I29" s="1"/>
      <c r="J29" s="185"/>
      <c r="K29" s="185"/>
    </row>
    <row r="30" spans="1:11">
      <c r="B30" s="76"/>
      <c r="C30" s="76"/>
      <c r="D30" s="76"/>
      <c r="E30" s="76"/>
      <c r="F30" s="76"/>
      <c r="G30" s="1"/>
      <c r="H30" s="97"/>
      <c r="I30" s="1"/>
      <c r="J30" s="185"/>
      <c r="K30" s="185"/>
    </row>
    <row r="31" spans="1:11">
      <c r="A31" t="s">
        <v>165</v>
      </c>
      <c r="G31" t="s">
        <v>166</v>
      </c>
    </row>
    <row r="32" spans="1:11">
      <c r="A32" s="185" t="s">
        <v>167</v>
      </c>
      <c r="B32" s="185"/>
      <c r="C32" s="185"/>
      <c r="D32" s="1"/>
      <c r="G32" s="185" t="s">
        <v>168</v>
      </c>
      <c r="H32" s="185"/>
      <c r="I32" s="185"/>
    </row>
  </sheetData>
  <mergeCells count="28">
    <mergeCell ref="B20:F20"/>
    <mergeCell ref="J20:K20"/>
    <mergeCell ref="H12:K12"/>
    <mergeCell ref="B18:F18"/>
    <mergeCell ref="J18:K18"/>
    <mergeCell ref="B19:F19"/>
    <mergeCell ref="J19:K19"/>
    <mergeCell ref="B21:F21"/>
    <mergeCell ref="J21:K21"/>
    <mergeCell ref="B22:F22"/>
    <mergeCell ref="J22:K22"/>
    <mergeCell ref="B23:F23"/>
    <mergeCell ref="G23:I23"/>
    <mergeCell ref="J23:K23"/>
    <mergeCell ref="B24:F24"/>
    <mergeCell ref="G24:I24"/>
    <mergeCell ref="J24:K24"/>
    <mergeCell ref="B25:F25"/>
    <mergeCell ref="G25:I25"/>
    <mergeCell ref="J25:K25"/>
    <mergeCell ref="A32:C32"/>
    <mergeCell ref="G32:I32"/>
    <mergeCell ref="B26:F26"/>
    <mergeCell ref="J26:K26"/>
    <mergeCell ref="J27:K27"/>
    <mergeCell ref="J28:K28"/>
    <mergeCell ref="J29:K29"/>
    <mergeCell ref="J30:K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57FD-FDEB-4AD7-BC0C-796C4DEB628A}">
  <dimension ref="A1:K39"/>
  <sheetViews>
    <sheetView topLeftCell="A21" workbookViewId="0">
      <selection activeCell="M36" sqref="M36"/>
    </sheetView>
  </sheetViews>
  <sheetFormatPr defaultRowHeight="14.5"/>
  <sheetData>
    <row r="1" spans="1:11" ht="26">
      <c r="A1" s="82" t="s">
        <v>120</v>
      </c>
      <c r="K1" s="105"/>
    </row>
    <row r="2" spans="1:11">
      <c r="A2" t="s">
        <v>121</v>
      </c>
      <c r="H2" t="s">
        <v>122</v>
      </c>
      <c r="K2" s="105"/>
    </row>
    <row r="3" spans="1:11">
      <c r="A3" t="s">
        <v>123</v>
      </c>
      <c r="H3" t="s">
        <v>124</v>
      </c>
      <c r="K3" s="105"/>
    </row>
    <row r="4" spans="1:11">
      <c r="A4" t="s">
        <v>125</v>
      </c>
      <c r="H4" t="s">
        <v>126</v>
      </c>
      <c r="K4" s="105"/>
    </row>
    <row r="5" spans="1:11">
      <c r="K5" s="105"/>
    </row>
    <row r="6" spans="1:11" ht="23.5">
      <c r="E6" s="83" t="s">
        <v>199</v>
      </c>
      <c r="K6" s="105"/>
    </row>
    <row r="7" spans="1:11">
      <c r="A7" t="s">
        <v>185</v>
      </c>
      <c r="H7" t="s">
        <v>186</v>
      </c>
      <c r="J7" t="s">
        <v>187</v>
      </c>
      <c r="K7" s="105"/>
    </row>
    <row r="8" spans="1:11">
      <c r="A8" t="s">
        <v>188</v>
      </c>
      <c r="H8" t="s">
        <v>130</v>
      </c>
      <c r="J8" s="4" t="s">
        <v>189</v>
      </c>
      <c r="K8" s="105"/>
    </row>
    <row r="9" spans="1:11">
      <c r="A9" t="s">
        <v>190</v>
      </c>
      <c r="H9" t="s">
        <v>134</v>
      </c>
      <c r="J9" s="4" t="s">
        <v>191</v>
      </c>
      <c r="K9" s="105"/>
    </row>
    <row r="10" spans="1:11">
      <c r="J10" s="4"/>
      <c r="K10" s="105"/>
    </row>
    <row r="11" spans="1:11">
      <c r="A11" t="s">
        <v>192</v>
      </c>
      <c r="B11" t="s">
        <v>193</v>
      </c>
      <c r="J11" s="4"/>
      <c r="K11" s="105"/>
    </row>
    <row r="12" spans="1:11">
      <c r="K12" s="105"/>
    </row>
    <row r="13" spans="1:11">
      <c r="A13" s="85" t="s">
        <v>138</v>
      </c>
      <c r="B13" s="86"/>
      <c r="C13" s="86"/>
      <c r="D13" s="86"/>
      <c r="E13" s="85"/>
      <c r="G13" s="86"/>
      <c r="H13" s="107"/>
      <c r="I13" s="107"/>
      <c r="J13" s="107"/>
      <c r="K13" s="107"/>
    </row>
    <row r="14" spans="1:11">
      <c r="A14" s="86" t="s">
        <v>141</v>
      </c>
      <c r="B14" s="86"/>
      <c r="C14" s="87">
        <v>205350</v>
      </c>
      <c r="D14" s="88"/>
      <c r="E14" s="86"/>
      <c r="G14" s="86"/>
      <c r="H14" s="204" t="s">
        <v>149</v>
      </c>
      <c r="I14" s="205"/>
      <c r="J14" s="87">
        <v>135287</v>
      </c>
    </row>
    <row r="15" spans="1:11">
      <c r="A15" s="86" t="s">
        <v>144</v>
      </c>
      <c r="B15" s="86"/>
      <c r="C15" s="91" t="s">
        <v>194</v>
      </c>
      <c r="D15" s="92"/>
      <c r="E15" s="86"/>
      <c r="G15" s="86"/>
      <c r="H15" s="204" t="s">
        <v>151</v>
      </c>
      <c r="I15" s="205"/>
      <c r="J15" s="91" t="s">
        <v>195</v>
      </c>
    </row>
    <row r="16" spans="1:11">
      <c r="D16" s="92"/>
      <c r="E16" s="86"/>
      <c r="F16" s="86"/>
      <c r="G16" s="86"/>
      <c r="H16" s="90"/>
      <c r="I16" s="86"/>
      <c r="J16" s="86"/>
      <c r="K16" s="93"/>
    </row>
    <row r="17" spans="1:11">
      <c r="D17" s="86"/>
      <c r="E17" s="86"/>
      <c r="F17" s="86"/>
      <c r="G17" s="86"/>
      <c r="H17" s="86"/>
      <c r="I17" s="86"/>
      <c r="J17" s="86"/>
      <c r="K17" s="93"/>
    </row>
    <row r="18" spans="1:11">
      <c r="K18" s="105"/>
    </row>
    <row r="19" spans="1:11">
      <c r="A19" s="106" t="s">
        <v>153</v>
      </c>
      <c r="B19" s="186" t="s">
        <v>154</v>
      </c>
      <c r="C19" s="186"/>
      <c r="D19" s="186"/>
      <c r="E19" s="186"/>
      <c r="F19" s="186"/>
      <c r="G19" s="106" t="s">
        <v>155</v>
      </c>
      <c r="H19" s="94" t="s">
        <v>156</v>
      </c>
      <c r="I19" s="106" t="s">
        <v>157</v>
      </c>
      <c r="J19" s="186" t="s">
        <v>158</v>
      </c>
      <c r="K19" s="186"/>
    </row>
    <row r="20" spans="1:11">
      <c r="A20" s="108" t="s">
        <v>196</v>
      </c>
      <c r="B20" s="206" t="s">
        <v>197</v>
      </c>
      <c r="C20" s="206"/>
      <c r="D20" s="206"/>
      <c r="E20" s="206"/>
      <c r="F20" s="206"/>
      <c r="G20" s="108" t="s">
        <v>161</v>
      </c>
      <c r="H20" s="109">
        <v>1</v>
      </c>
      <c r="I20" s="110">
        <v>1950</v>
      </c>
      <c r="J20" s="200">
        <f>H20*I20</f>
        <v>1950</v>
      </c>
      <c r="K20" s="200"/>
    </row>
    <row r="21" spans="1:11">
      <c r="A21" s="95"/>
      <c r="B21" s="199"/>
      <c r="C21" s="199"/>
      <c r="D21" s="199"/>
      <c r="E21" s="199"/>
      <c r="F21" s="199"/>
      <c r="G21" s="111"/>
      <c r="H21" s="109"/>
      <c r="I21" s="112"/>
      <c r="J21" s="200">
        <f>H21*I21</f>
        <v>0</v>
      </c>
      <c r="K21" s="200"/>
    </row>
    <row r="22" spans="1:11">
      <c r="A22" s="113"/>
      <c r="B22" s="201"/>
      <c r="C22" s="202"/>
      <c r="D22" s="202"/>
      <c r="E22" s="202"/>
      <c r="F22" s="203"/>
      <c r="G22" s="111"/>
      <c r="H22" s="109"/>
      <c r="I22" s="112"/>
      <c r="J22" s="200">
        <f>H22*I22</f>
        <v>0</v>
      </c>
      <c r="K22" s="200"/>
    </row>
    <row r="23" spans="1:11">
      <c r="A23" s="113"/>
      <c r="B23" s="201"/>
      <c r="C23" s="202"/>
      <c r="D23" s="202"/>
      <c r="E23" s="202"/>
      <c r="F23" s="203"/>
      <c r="G23" s="111"/>
      <c r="H23" s="109"/>
      <c r="I23" s="112"/>
      <c r="J23" s="200">
        <f>H23*I23</f>
        <v>0</v>
      </c>
      <c r="K23" s="200"/>
    </row>
    <row r="24" spans="1:11">
      <c r="B24" s="185"/>
      <c r="C24" s="185"/>
      <c r="D24" s="185"/>
      <c r="E24" s="185"/>
      <c r="F24" s="185"/>
      <c r="G24" s="186" t="s">
        <v>162</v>
      </c>
      <c r="H24" s="186"/>
      <c r="I24" s="186"/>
      <c r="J24" s="195">
        <f>SUM(J20:K23)</f>
        <v>1950</v>
      </c>
      <c r="K24" s="196"/>
    </row>
    <row r="25" spans="1:11">
      <c r="B25" s="185"/>
      <c r="C25" s="185"/>
      <c r="D25" s="185"/>
      <c r="E25" s="185"/>
      <c r="F25" s="185"/>
      <c r="G25" s="197" t="s">
        <v>76</v>
      </c>
      <c r="H25" s="198"/>
      <c r="I25" s="114">
        <v>0.15</v>
      </c>
      <c r="J25" s="195">
        <f>J24*15%</f>
        <v>292.5</v>
      </c>
      <c r="K25" s="196"/>
    </row>
    <row r="26" spans="1:11">
      <c r="B26" s="185"/>
      <c r="C26" s="185"/>
      <c r="D26" s="185"/>
      <c r="E26" s="185"/>
      <c r="F26" s="185"/>
      <c r="G26" s="186" t="s">
        <v>164</v>
      </c>
      <c r="H26" s="186"/>
      <c r="I26" s="186"/>
      <c r="J26" s="195">
        <f>J24+J25</f>
        <v>2242.5</v>
      </c>
      <c r="K26" s="196"/>
    </row>
    <row r="27" spans="1:11">
      <c r="B27" s="185"/>
      <c r="C27" s="185"/>
      <c r="D27" s="185"/>
      <c r="E27" s="185"/>
      <c r="F27" s="185"/>
      <c r="G27" s="105"/>
      <c r="H27" s="97"/>
      <c r="I27" s="105"/>
      <c r="J27" s="185"/>
      <c r="K27" s="185"/>
    </row>
    <row r="28" spans="1:11">
      <c r="A28" s="77"/>
      <c r="B28" s="77"/>
      <c r="C28" s="77"/>
      <c r="D28" s="84"/>
      <c r="E28" s="77"/>
      <c r="F28" s="84"/>
      <c r="G28" s="105"/>
      <c r="H28" s="97"/>
      <c r="I28" s="105"/>
      <c r="J28" s="185"/>
      <c r="K28" s="185"/>
    </row>
    <row r="29" spans="1:11">
      <c r="A29" s="77"/>
      <c r="B29" s="77"/>
      <c r="C29" s="77"/>
      <c r="D29" s="84"/>
      <c r="E29" s="77"/>
      <c r="F29" s="84"/>
      <c r="G29" s="105"/>
      <c r="H29" s="97"/>
      <c r="I29" s="105"/>
      <c r="J29" s="185"/>
      <c r="K29" s="185"/>
    </row>
    <row r="30" spans="1:11">
      <c r="B30" s="76"/>
      <c r="C30" s="76"/>
      <c r="D30" s="76"/>
      <c r="E30" s="76"/>
      <c r="F30" s="76"/>
      <c r="G30" s="105"/>
      <c r="H30" s="97"/>
      <c r="I30" s="105"/>
      <c r="J30" s="185"/>
      <c r="K30" s="185"/>
    </row>
    <row r="31" spans="1:11">
      <c r="B31" s="76"/>
      <c r="C31" s="76"/>
      <c r="D31" s="76"/>
      <c r="E31" s="76"/>
      <c r="F31" s="76"/>
      <c r="G31" s="105"/>
      <c r="H31" s="97"/>
      <c r="I31" s="105"/>
      <c r="J31" s="185"/>
      <c r="K31" s="185"/>
    </row>
    <row r="32" spans="1:11">
      <c r="A32" t="s">
        <v>165</v>
      </c>
      <c r="G32" t="s">
        <v>166</v>
      </c>
      <c r="K32" s="105"/>
    </row>
    <row r="33" spans="1:11">
      <c r="A33" s="185" t="s">
        <v>167</v>
      </c>
      <c r="B33" s="185"/>
      <c r="C33" s="185"/>
      <c r="D33" s="105"/>
      <c r="G33" s="185" t="s">
        <v>168</v>
      </c>
      <c r="H33" s="185"/>
      <c r="I33" s="185"/>
      <c r="K33" s="105"/>
    </row>
    <row r="34" spans="1:11">
      <c r="K34" s="105"/>
    </row>
    <row r="35" spans="1:11">
      <c r="K35" s="105"/>
    </row>
    <row r="36" spans="1:11">
      <c r="K36" s="105"/>
    </row>
    <row r="37" spans="1:11">
      <c r="K37" s="105"/>
    </row>
    <row r="38" spans="1:11">
      <c r="A38" t="s">
        <v>165</v>
      </c>
      <c r="K38" s="105"/>
    </row>
    <row r="39" spans="1:11">
      <c r="A39" s="185" t="s">
        <v>198</v>
      </c>
      <c r="B39" s="185"/>
      <c r="C39" s="185"/>
      <c r="K39" s="105"/>
    </row>
  </sheetData>
  <mergeCells count="30">
    <mergeCell ref="H14:I14"/>
    <mergeCell ref="H15:I15"/>
    <mergeCell ref="B19:F19"/>
    <mergeCell ref="J19:K19"/>
    <mergeCell ref="B20:F20"/>
    <mergeCell ref="J20:K20"/>
    <mergeCell ref="B21:F21"/>
    <mergeCell ref="J21:K21"/>
    <mergeCell ref="B22:F22"/>
    <mergeCell ref="J22:K22"/>
    <mergeCell ref="B23:F23"/>
    <mergeCell ref="J23:K23"/>
    <mergeCell ref="B24:F24"/>
    <mergeCell ref="G24:I24"/>
    <mergeCell ref="J24:K24"/>
    <mergeCell ref="B25:F25"/>
    <mergeCell ref="G25:H25"/>
    <mergeCell ref="J25:K25"/>
    <mergeCell ref="A39:C39"/>
    <mergeCell ref="B26:F26"/>
    <mergeCell ref="G26:I26"/>
    <mergeCell ref="J26:K26"/>
    <mergeCell ref="B27:F27"/>
    <mergeCell ref="J27:K27"/>
    <mergeCell ref="J28:K28"/>
    <mergeCell ref="J29:K29"/>
    <mergeCell ref="J30:K30"/>
    <mergeCell ref="J31:K31"/>
    <mergeCell ref="A33:C33"/>
    <mergeCell ref="G33:I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3"/>
  <sheetViews>
    <sheetView topLeftCell="A26" workbookViewId="0">
      <selection activeCell="K13" sqref="K13"/>
    </sheetView>
  </sheetViews>
  <sheetFormatPr defaultRowHeight="14.5"/>
  <cols>
    <col min="1" max="1" width="8.7265625" style="105"/>
    <col min="2" max="2" width="16.453125" customWidth="1"/>
    <col min="3" max="3" width="10.7265625" customWidth="1"/>
    <col min="4" max="4" width="17.26953125" customWidth="1"/>
    <col min="5" max="5" width="17.81640625" customWidth="1"/>
  </cols>
  <sheetData>
    <row r="1" spans="1:8">
      <c r="B1" s="152"/>
      <c r="C1" s="153"/>
      <c r="D1" s="153"/>
      <c r="E1" s="78"/>
    </row>
    <row r="2" spans="1:8" ht="18.75" customHeight="1">
      <c r="A2" s="208" t="s">
        <v>176</v>
      </c>
      <c r="B2" s="208"/>
      <c r="C2" s="208"/>
      <c r="D2" s="208"/>
      <c r="E2" s="208"/>
    </row>
    <row r="3" spans="1:8" ht="18.75" customHeight="1">
      <c r="A3" s="209" t="s">
        <v>106</v>
      </c>
      <c r="B3" s="209"/>
      <c r="C3" s="209"/>
      <c r="D3" s="209"/>
      <c r="E3" s="209"/>
    </row>
    <row r="4" spans="1:8" ht="18.5">
      <c r="A4" s="154"/>
      <c r="B4" s="155"/>
      <c r="C4" s="153"/>
      <c r="D4" s="153"/>
      <c r="E4" s="78"/>
    </row>
    <row r="5" spans="1:8">
      <c r="A5" s="210" t="s">
        <v>239</v>
      </c>
      <c r="B5" s="210"/>
      <c r="C5" s="211" t="s">
        <v>240</v>
      </c>
      <c r="D5" s="211"/>
      <c r="E5" s="211"/>
    </row>
    <row r="6" spans="1:8">
      <c r="A6" s="210" t="s">
        <v>241</v>
      </c>
      <c r="B6" s="210"/>
      <c r="C6" s="211" t="s">
        <v>242</v>
      </c>
      <c r="D6" s="211"/>
      <c r="E6" s="211"/>
    </row>
    <row r="7" spans="1:8">
      <c r="A7" s="212" t="s">
        <v>243</v>
      </c>
      <c r="B7" s="212"/>
      <c r="C7" s="213" t="s">
        <v>244</v>
      </c>
      <c r="D7" s="213"/>
      <c r="E7" s="213"/>
    </row>
    <row r="8" spans="1:8">
      <c r="B8" s="152"/>
      <c r="C8" s="153"/>
      <c r="D8" s="153"/>
      <c r="E8" s="78"/>
    </row>
    <row r="9" spans="1:8" ht="29">
      <c r="A9" s="156" t="s">
        <v>245</v>
      </c>
      <c r="B9" s="157" t="s">
        <v>246</v>
      </c>
      <c r="C9" s="158" t="s">
        <v>247</v>
      </c>
      <c r="D9" s="158" t="s">
        <v>248</v>
      </c>
      <c r="E9" s="159" t="s">
        <v>249</v>
      </c>
    </row>
    <row r="10" spans="1:8">
      <c r="A10" s="160">
        <v>1</v>
      </c>
      <c r="B10" s="161" t="s">
        <v>250</v>
      </c>
      <c r="C10" s="162" t="s">
        <v>251</v>
      </c>
      <c r="D10" s="162" t="s">
        <v>252</v>
      </c>
      <c r="E10" s="163">
        <v>48530</v>
      </c>
    </row>
    <row r="11" spans="1:8">
      <c r="A11" s="89">
        <v>2</v>
      </c>
      <c r="B11" s="164" t="s">
        <v>253</v>
      </c>
      <c r="C11" s="165" t="s">
        <v>254</v>
      </c>
      <c r="D11" s="165" t="s">
        <v>255</v>
      </c>
      <c r="E11" s="166">
        <v>35200</v>
      </c>
    </row>
    <row r="12" spans="1:8">
      <c r="A12" s="160">
        <v>3</v>
      </c>
      <c r="B12" s="164" t="s">
        <v>256</v>
      </c>
      <c r="C12" s="165" t="s">
        <v>257</v>
      </c>
      <c r="D12" s="165" t="s">
        <v>258</v>
      </c>
      <c r="E12" s="166">
        <v>117600</v>
      </c>
    </row>
    <row r="13" spans="1:8">
      <c r="A13" s="89">
        <v>4</v>
      </c>
      <c r="B13" s="165" t="s">
        <v>259</v>
      </c>
      <c r="C13" s="165" t="s">
        <v>260</v>
      </c>
      <c r="D13" s="165" t="s">
        <v>261</v>
      </c>
      <c r="E13" s="166">
        <v>48000</v>
      </c>
      <c r="H13" s="167"/>
    </row>
    <row r="14" spans="1:8">
      <c r="A14" s="160">
        <v>5</v>
      </c>
      <c r="B14" s="165" t="s">
        <v>262</v>
      </c>
      <c r="C14" s="165" t="s">
        <v>263</v>
      </c>
      <c r="D14" s="165" t="s">
        <v>264</v>
      </c>
      <c r="E14" s="166">
        <v>194575</v>
      </c>
    </row>
    <row r="15" spans="1:8">
      <c r="A15" s="89">
        <v>6</v>
      </c>
      <c r="B15" s="165" t="s">
        <v>265</v>
      </c>
      <c r="C15" s="165" t="s">
        <v>257</v>
      </c>
      <c r="D15" s="165" t="s">
        <v>266</v>
      </c>
      <c r="E15" s="166">
        <v>18500</v>
      </c>
    </row>
    <row r="16" spans="1:8">
      <c r="A16" s="160">
        <v>7</v>
      </c>
      <c r="B16" s="165" t="s">
        <v>267</v>
      </c>
      <c r="C16" s="165" t="s">
        <v>268</v>
      </c>
      <c r="D16" s="165" t="s">
        <v>269</v>
      </c>
      <c r="E16" s="166">
        <v>6986.25</v>
      </c>
    </row>
    <row r="17" spans="1:5">
      <c r="A17" s="89">
        <v>8</v>
      </c>
      <c r="B17" s="165" t="s">
        <v>270</v>
      </c>
      <c r="C17" s="165" t="s">
        <v>263</v>
      </c>
      <c r="D17" s="165" t="s">
        <v>271</v>
      </c>
      <c r="E17" s="166">
        <v>415000</v>
      </c>
    </row>
    <row r="18" spans="1:5">
      <c r="A18" s="160">
        <v>9</v>
      </c>
      <c r="B18" s="165" t="s">
        <v>272</v>
      </c>
      <c r="C18" s="165" t="s">
        <v>263</v>
      </c>
      <c r="D18" s="165" t="s">
        <v>271</v>
      </c>
      <c r="E18" s="166">
        <v>132560</v>
      </c>
    </row>
    <row r="19" spans="1:5">
      <c r="A19" s="89">
        <v>10</v>
      </c>
      <c r="B19" s="165" t="s">
        <v>273</v>
      </c>
      <c r="C19" s="165" t="s">
        <v>257</v>
      </c>
      <c r="D19" s="165" t="s">
        <v>274</v>
      </c>
      <c r="E19" s="166">
        <v>113600</v>
      </c>
    </row>
    <row r="20" spans="1:5">
      <c r="A20" s="160">
        <v>11</v>
      </c>
      <c r="B20" s="165" t="s">
        <v>275</v>
      </c>
      <c r="C20" s="165" t="s">
        <v>263</v>
      </c>
      <c r="D20" s="165" t="s">
        <v>276</v>
      </c>
      <c r="E20" s="166">
        <v>8500</v>
      </c>
    </row>
    <row r="21" spans="1:5">
      <c r="A21" s="160">
        <v>12</v>
      </c>
      <c r="B21" s="165" t="s">
        <v>277</v>
      </c>
      <c r="C21" s="165" t="s">
        <v>278</v>
      </c>
      <c r="D21" s="165" t="s">
        <v>269</v>
      </c>
      <c r="E21" s="166">
        <v>184345</v>
      </c>
    </row>
    <row r="22" spans="1:5">
      <c r="A22" s="89">
        <v>13</v>
      </c>
      <c r="B22" s="165" t="s">
        <v>279</v>
      </c>
      <c r="C22" s="165" t="s">
        <v>278</v>
      </c>
      <c r="D22" s="165" t="s">
        <v>269</v>
      </c>
      <c r="E22" s="166">
        <v>56800</v>
      </c>
    </row>
    <row r="23" spans="1:5">
      <c r="A23" s="160">
        <v>14</v>
      </c>
      <c r="B23" s="165" t="s">
        <v>280</v>
      </c>
      <c r="C23" s="165" t="s">
        <v>263</v>
      </c>
      <c r="D23" s="165" t="s">
        <v>281</v>
      </c>
      <c r="E23" s="166">
        <v>24150</v>
      </c>
    </row>
    <row r="24" spans="1:5">
      <c r="A24" s="160">
        <v>15</v>
      </c>
      <c r="B24" s="165" t="s">
        <v>282</v>
      </c>
      <c r="C24" s="165" t="s">
        <v>278</v>
      </c>
      <c r="D24" s="165" t="s">
        <v>269</v>
      </c>
      <c r="E24" s="166">
        <v>84000</v>
      </c>
    </row>
    <row r="25" spans="1:5">
      <c r="A25" s="89">
        <v>16</v>
      </c>
      <c r="B25" s="165" t="s">
        <v>283</v>
      </c>
      <c r="C25" s="165" t="s">
        <v>284</v>
      </c>
      <c r="D25" s="165" t="s">
        <v>269</v>
      </c>
      <c r="E25" s="166">
        <v>24600</v>
      </c>
    </row>
    <row r="26" spans="1:5">
      <c r="A26" s="160">
        <v>17</v>
      </c>
      <c r="B26" s="165" t="s">
        <v>285</v>
      </c>
      <c r="C26" s="165" t="s">
        <v>260</v>
      </c>
      <c r="D26" s="165" t="s">
        <v>269</v>
      </c>
      <c r="E26" s="166">
        <v>75000</v>
      </c>
    </row>
    <row r="27" spans="1:5">
      <c r="A27" s="160">
        <v>18</v>
      </c>
      <c r="B27" s="165" t="s">
        <v>286</v>
      </c>
      <c r="C27" s="165" t="s">
        <v>263</v>
      </c>
      <c r="D27" s="165" t="s">
        <v>264</v>
      </c>
      <c r="E27" s="166">
        <v>13900</v>
      </c>
    </row>
    <row r="28" spans="1:5">
      <c r="A28" s="89">
        <v>19</v>
      </c>
      <c r="B28" s="165" t="s">
        <v>287</v>
      </c>
      <c r="C28" s="165" t="s">
        <v>263</v>
      </c>
      <c r="D28" s="165" t="s">
        <v>288</v>
      </c>
      <c r="E28" s="166">
        <v>101612.5</v>
      </c>
    </row>
    <row r="29" spans="1:5">
      <c r="A29" s="160">
        <v>20</v>
      </c>
      <c r="B29" s="168"/>
      <c r="C29" s="168"/>
      <c r="D29" s="168"/>
      <c r="E29" s="169"/>
    </row>
    <row r="30" spans="1:5">
      <c r="A30" s="89">
        <v>21</v>
      </c>
      <c r="B30" s="168"/>
      <c r="C30" s="168"/>
      <c r="D30" s="168"/>
      <c r="E30" s="169"/>
    </row>
    <row r="31" spans="1:5">
      <c r="A31" s="160">
        <v>22</v>
      </c>
      <c r="B31" s="168"/>
      <c r="C31" s="168"/>
      <c r="D31" s="168"/>
      <c r="E31" s="169"/>
    </row>
    <row r="32" spans="1:5">
      <c r="A32" s="89">
        <v>23</v>
      </c>
      <c r="B32" s="168"/>
      <c r="C32" s="168"/>
      <c r="D32" s="168"/>
      <c r="E32" s="169"/>
    </row>
    <row r="33" spans="1:5">
      <c r="A33" s="160">
        <v>24</v>
      </c>
      <c r="B33" s="168"/>
      <c r="C33" s="168"/>
      <c r="D33" s="168"/>
      <c r="E33" s="169"/>
    </row>
    <row r="34" spans="1:5">
      <c r="A34" s="89">
        <v>25</v>
      </c>
      <c r="B34" s="168"/>
      <c r="C34" s="168"/>
      <c r="D34" s="168"/>
      <c r="E34" s="169"/>
    </row>
    <row r="35" spans="1:5">
      <c r="A35" s="160">
        <v>26</v>
      </c>
      <c r="B35" s="168"/>
      <c r="C35" s="168"/>
      <c r="D35" s="168"/>
      <c r="E35" s="169"/>
    </row>
    <row r="36" spans="1:5">
      <c r="A36" s="89">
        <v>27</v>
      </c>
      <c r="B36" s="168"/>
      <c r="C36" s="168"/>
      <c r="D36" s="168"/>
      <c r="E36" s="169"/>
    </row>
    <row r="37" spans="1:5">
      <c r="A37" s="160">
        <v>28</v>
      </c>
      <c r="B37" s="168"/>
      <c r="C37" s="168"/>
      <c r="D37" s="168"/>
      <c r="E37" s="169"/>
    </row>
    <row r="38" spans="1:5">
      <c r="A38" s="89">
        <v>29</v>
      </c>
      <c r="B38" s="168"/>
      <c r="C38" s="168"/>
      <c r="D38" s="168"/>
      <c r="E38" s="169"/>
    </row>
    <row r="39" spans="1:5">
      <c r="A39" s="160">
        <v>30</v>
      </c>
      <c r="B39" s="168"/>
      <c r="C39" s="168"/>
      <c r="D39" s="168"/>
      <c r="E39" s="169"/>
    </row>
    <row r="40" spans="1:5">
      <c r="A40" s="89">
        <v>31</v>
      </c>
      <c r="B40" s="168"/>
      <c r="C40" s="168"/>
      <c r="D40" s="168"/>
      <c r="E40" s="169"/>
    </row>
    <row r="41" spans="1:5">
      <c r="A41" s="160">
        <v>32</v>
      </c>
      <c r="B41" s="168"/>
      <c r="C41" s="168"/>
      <c r="D41" s="168"/>
      <c r="E41" s="169"/>
    </row>
    <row r="42" spans="1:5">
      <c r="A42" s="89">
        <v>33</v>
      </c>
      <c r="B42" s="168"/>
      <c r="C42" s="168"/>
      <c r="D42" s="168"/>
      <c r="E42" s="169"/>
    </row>
    <row r="43" spans="1:5">
      <c r="A43" s="160">
        <v>34</v>
      </c>
      <c r="B43" s="168"/>
      <c r="C43" s="168"/>
      <c r="D43" s="168"/>
      <c r="E43" s="169"/>
    </row>
    <row r="44" spans="1:5">
      <c r="A44" s="89">
        <v>35</v>
      </c>
      <c r="B44" s="168"/>
      <c r="C44" s="168"/>
      <c r="D44" s="168"/>
      <c r="E44" s="169"/>
    </row>
    <row r="45" spans="1:5" ht="15" thickBot="1">
      <c r="A45" s="160"/>
      <c r="B45" s="168"/>
      <c r="C45" s="168"/>
      <c r="D45" s="168"/>
      <c r="E45" s="170">
        <f>SUM(E10:E44)</f>
        <v>1703458.75</v>
      </c>
    </row>
    <row r="46" spans="1:5" ht="15" thickTop="1">
      <c r="A46" s="171"/>
      <c r="B46" s="172"/>
      <c r="C46" s="153"/>
      <c r="D46" s="173"/>
      <c r="E46" s="174"/>
    </row>
    <row r="47" spans="1:5" ht="15" thickBot="1">
      <c r="A47" s="175"/>
      <c r="B47" s="172"/>
      <c r="C47" s="153"/>
      <c r="D47" s="173"/>
      <c r="E47" s="174"/>
    </row>
    <row r="48" spans="1:5" ht="15" thickBot="1">
      <c r="A48" s="207" t="s">
        <v>289</v>
      </c>
      <c r="B48" s="207"/>
      <c r="C48" s="153"/>
      <c r="D48" s="176">
        <f>COUNT(E10:E44)</f>
        <v>19</v>
      </c>
      <c r="E48" s="174"/>
    </row>
    <row r="49" spans="1:5">
      <c r="A49" s="175"/>
      <c r="B49" s="172"/>
      <c r="C49" s="153"/>
      <c r="D49" s="173"/>
      <c r="E49" s="174"/>
    </row>
    <row r="50" spans="1:5" ht="15" thickBot="1">
      <c r="A50" s="207" t="s">
        <v>290</v>
      </c>
      <c r="B50" s="207"/>
      <c r="C50" s="153"/>
      <c r="D50" s="177"/>
      <c r="E50" s="174"/>
    </row>
    <row r="51" spans="1:5">
      <c r="A51" s="171"/>
      <c r="B51" s="178"/>
      <c r="C51" s="153"/>
      <c r="D51" s="153"/>
      <c r="E51" s="179"/>
    </row>
    <row r="52" spans="1:5" ht="15" thickBot="1">
      <c r="A52" s="207" t="s">
        <v>291</v>
      </c>
      <c r="B52" s="207"/>
      <c r="C52" s="153"/>
      <c r="D52" s="177"/>
      <c r="E52" s="174"/>
    </row>
    <row r="53" spans="1:5">
      <c r="A53" s="180"/>
      <c r="B53" s="181"/>
      <c r="C53" s="153"/>
      <c r="D53" s="173"/>
      <c r="E53" s="174"/>
    </row>
  </sheetData>
  <mergeCells count="11">
    <mergeCell ref="A48:B48"/>
    <mergeCell ref="A50:B50"/>
    <mergeCell ref="A52:B52"/>
    <mergeCell ref="A2:E2"/>
    <mergeCell ref="A3:E3"/>
    <mergeCell ref="A5:B5"/>
    <mergeCell ref="C5:E5"/>
    <mergeCell ref="A6:B6"/>
    <mergeCell ref="C6:E6"/>
    <mergeCell ref="A7:B7"/>
    <mergeCell ref="C7:E7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topLeftCell="A6" workbookViewId="0">
      <selection activeCell="I6" sqref="I6"/>
    </sheetView>
  </sheetViews>
  <sheetFormatPr defaultRowHeight="14.5"/>
  <cols>
    <col min="2" max="2" width="25.81640625" bestFit="1" customWidth="1"/>
    <col min="3" max="3" width="12.26953125" bestFit="1" customWidth="1"/>
    <col min="4" max="4" width="8.453125" bestFit="1" customWidth="1"/>
    <col min="5" max="5" width="7.54296875" bestFit="1" customWidth="1"/>
    <col min="6" max="6" width="12.36328125" customWidth="1"/>
    <col min="7" max="7" width="15" bestFit="1" customWidth="1"/>
    <col min="8" max="8" width="12.54296875" customWidth="1"/>
    <col min="9" max="9" width="15" bestFit="1" customWidth="1"/>
    <col min="10" max="10" width="10.54296875" bestFit="1" customWidth="1"/>
  </cols>
  <sheetData>
    <row r="1" spans="1:14">
      <c r="A1" s="214" t="s">
        <v>200</v>
      </c>
      <c r="B1" s="214"/>
      <c r="C1" s="214"/>
      <c r="D1" s="214"/>
      <c r="E1" s="214"/>
      <c r="F1" s="214"/>
      <c r="G1" s="214"/>
      <c r="H1" s="214"/>
    </row>
    <row r="2" spans="1:14" ht="15" thickBot="1">
      <c r="A2" s="115" t="s">
        <v>134</v>
      </c>
      <c r="B2" s="116" t="s">
        <v>201</v>
      </c>
      <c r="C2" s="116" t="s">
        <v>202</v>
      </c>
      <c r="D2" s="116" t="s">
        <v>203</v>
      </c>
      <c r="E2" s="116" t="s">
        <v>204</v>
      </c>
      <c r="F2" s="117" t="s">
        <v>205</v>
      </c>
      <c r="G2" s="117" t="s">
        <v>206</v>
      </c>
      <c r="H2" s="117" t="s">
        <v>108</v>
      </c>
    </row>
    <row r="3" spans="1:14">
      <c r="A3" s="118">
        <v>42989</v>
      </c>
      <c r="B3" s="119" t="s">
        <v>207</v>
      </c>
      <c r="C3" s="120" t="s">
        <v>208</v>
      </c>
      <c r="D3" s="119" t="s">
        <v>209</v>
      </c>
      <c r="E3" s="121">
        <v>725318</v>
      </c>
      <c r="F3" s="122">
        <v>19435</v>
      </c>
      <c r="G3" s="123"/>
      <c r="H3" s="124">
        <f>F3</f>
        <v>19435</v>
      </c>
    </row>
    <row r="4" spans="1:14">
      <c r="A4" s="118">
        <v>42989</v>
      </c>
      <c r="B4" s="119" t="s">
        <v>210</v>
      </c>
      <c r="C4" s="120" t="s">
        <v>211</v>
      </c>
      <c r="D4" s="119" t="s">
        <v>209</v>
      </c>
      <c r="E4" s="121">
        <v>914534</v>
      </c>
      <c r="F4" s="125">
        <v>11948.5</v>
      </c>
      <c r="G4" s="123"/>
      <c r="H4" s="126">
        <f>+H3+F4-G4</f>
        <v>31383.5</v>
      </c>
    </row>
    <row r="5" spans="1:14" ht="15" thickBot="1">
      <c r="A5" s="118">
        <v>42989</v>
      </c>
      <c r="B5" s="119" t="s">
        <v>212</v>
      </c>
      <c r="C5" s="120" t="s">
        <v>213</v>
      </c>
      <c r="D5" s="119" t="s">
        <v>209</v>
      </c>
      <c r="E5" s="121" t="s">
        <v>214</v>
      </c>
      <c r="F5" s="127">
        <v>6000</v>
      </c>
      <c r="G5" s="123"/>
      <c r="H5" s="126">
        <f>+H4+F5-G5</f>
        <v>37383.5</v>
      </c>
    </row>
    <row r="6" spans="1:14">
      <c r="A6" s="128">
        <v>42989</v>
      </c>
      <c r="B6" s="129" t="s">
        <v>215</v>
      </c>
      <c r="C6" s="129" t="s">
        <v>216</v>
      </c>
      <c r="D6" s="130"/>
      <c r="E6" s="130" t="s">
        <v>217</v>
      </c>
      <c r="F6" s="131"/>
      <c r="G6" s="132">
        <v>106998.3</v>
      </c>
      <c r="H6" s="126">
        <f>+H5+F6-G6</f>
        <v>-69614.8</v>
      </c>
    </row>
    <row r="9" spans="1:14">
      <c r="A9" s="214" t="s">
        <v>218</v>
      </c>
      <c r="B9" s="214"/>
      <c r="C9" s="214"/>
      <c r="D9" s="214"/>
      <c r="E9" s="214"/>
      <c r="F9" s="214"/>
      <c r="G9" s="214"/>
      <c r="H9" s="214"/>
    </row>
    <row r="10" spans="1:14" s="137" customFormat="1" ht="21">
      <c r="A10" s="133" t="s">
        <v>134</v>
      </c>
      <c r="B10" s="134" t="s">
        <v>201</v>
      </c>
      <c r="C10" s="134" t="s">
        <v>219</v>
      </c>
      <c r="D10" s="134" t="s">
        <v>220</v>
      </c>
      <c r="E10" s="134"/>
      <c r="F10" s="135" t="s">
        <v>221</v>
      </c>
      <c r="G10" s="136" t="s">
        <v>222</v>
      </c>
      <c r="H10" s="136" t="s">
        <v>205</v>
      </c>
      <c r="I10" s="136" t="s">
        <v>206</v>
      </c>
      <c r="J10" s="136" t="s">
        <v>108</v>
      </c>
    </row>
    <row r="11" spans="1:14">
      <c r="A11" s="138" t="s">
        <v>223</v>
      </c>
      <c r="B11" s="139" t="s">
        <v>224</v>
      </c>
      <c r="C11" s="140"/>
      <c r="D11" s="138"/>
      <c r="E11" s="139"/>
      <c r="F11" s="141"/>
      <c r="G11" s="142"/>
      <c r="H11" s="143">
        <v>10000</v>
      </c>
      <c r="I11" s="144"/>
      <c r="J11" s="145">
        <f>H11</f>
        <v>10000</v>
      </c>
    </row>
    <row r="12" spans="1:14">
      <c r="A12" s="138" t="s">
        <v>225</v>
      </c>
      <c r="B12" s="139" t="s">
        <v>226</v>
      </c>
      <c r="C12" s="140">
        <v>179951</v>
      </c>
      <c r="D12" s="138"/>
      <c r="E12" s="139" t="s">
        <v>173</v>
      </c>
      <c r="F12" s="141">
        <v>7600</v>
      </c>
      <c r="G12" s="142">
        <f>F12*3%</f>
        <v>228</v>
      </c>
      <c r="H12" s="143">
        <f>F12-G12</f>
        <v>7372</v>
      </c>
      <c r="I12" s="144"/>
      <c r="J12" s="145">
        <f t="shared" ref="J12:J17" si="0">J11+H12-I12</f>
        <v>17372</v>
      </c>
    </row>
    <row r="13" spans="1:14">
      <c r="A13" s="138" t="s">
        <v>227</v>
      </c>
      <c r="B13" s="139" t="s">
        <v>228</v>
      </c>
      <c r="C13" s="140" t="s">
        <v>229</v>
      </c>
      <c r="D13" s="138"/>
      <c r="E13" s="139" t="s">
        <v>173</v>
      </c>
      <c r="F13" s="141">
        <v>16100</v>
      </c>
      <c r="G13" s="142">
        <f t="shared" ref="G13:G17" si="1">F13*3%</f>
        <v>483</v>
      </c>
      <c r="H13" s="143">
        <f t="shared" ref="H13:H17" si="2">F13-G13</f>
        <v>15617</v>
      </c>
      <c r="I13" s="144"/>
      <c r="J13" s="145">
        <f t="shared" si="0"/>
        <v>32989</v>
      </c>
    </row>
    <row r="14" spans="1:14">
      <c r="A14" s="138" t="s">
        <v>230</v>
      </c>
      <c r="B14" s="139" t="s">
        <v>231</v>
      </c>
      <c r="C14" s="140"/>
      <c r="D14" s="138"/>
      <c r="E14" s="139"/>
      <c r="F14" s="141"/>
      <c r="G14" s="142">
        <f t="shared" si="1"/>
        <v>0</v>
      </c>
      <c r="H14" s="143">
        <f t="shared" si="2"/>
        <v>0</v>
      </c>
      <c r="I14" s="144">
        <v>500</v>
      </c>
      <c r="J14" s="145">
        <f t="shared" si="0"/>
        <v>32489</v>
      </c>
      <c r="N14" s="146"/>
    </row>
    <row r="15" spans="1:14">
      <c r="A15" s="138" t="s">
        <v>232</v>
      </c>
      <c r="B15" s="139" t="s">
        <v>233</v>
      </c>
      <c r="C15" s="140"/>
      <c r="D15" s="138"/>
      <c r="E15" s="139"/>
      <c r="F15" s="141"/>
      <c r="G15" s="142">
        <f t="shared" si="1"/>
        <v>0</v>
      </c>
      <c r="H15" s="143">
        <f t="shared" si="2"/>
        <v>0</v>
      </c>
      <c r="I15" s="144">
        <v>300</v>
      </c>
      <c r="J15" s="145">
        <f t="shared" si="0"/>
        <v>32189</v>
      </c>
    </row>
    <row r="16" spans="1:14">
      <c r="A16" s="138" t="s">
        <v>234</v>
      </c>
      <c r="B16" s="139" t="s">
        <v>235</v>
      </c>
      <c r="C16" s="140">
        <v>180549</v>
      </c>
      <c r="D16" s="147"/>
      <c r="E16" s="139" t="s">
        <v>173</v>
      </c>
      <c r="F16" s="141">
        <v>9400</v>
      </c>
      <c r="G16" s="142">
        <f t="shared" si="1"/>
        <v>282</v>
      </c>
      <c r="H16" s="143">
        <f t="shared" si="2"/>
        <v>9118</v>
      </c>
      <c r="I16" s="144"/>
      <c r="J16" s="145">
        <f t="shared" si="0"/>
        <v>41307</v>
      </c>
    </row>
    <row r="17" spans="1:10">
      <c r="A17" s="138" t="s">
        <v>234</v>
      </c>
      <c r="B17" s="139" t="s">
        <v>236</v>
      </c>
      <c r="C17" s="140"/>
      <c r="D17" s="138">
        <v>862801</v>
      </c>
      <c r="E17" s="139"/>
      <c r="F17" s="141"/>
      <c r="G17" s="142">
        <f t="shared" si="1"/>
        <v>0</v>
      </c>
      <c r="H17" s="143">
        <f t="shared" si="2"/>
        <v>0</v>
      </c>
      <c r="I17" s="144">
        <v>20000</v>
      </c>
      <c r="J17" s="145">
        <f t="shared" si="0"/>
        <v>21307</v>
      </c>
    </row>
    <row r="18" spans="1:10">
      <c r="A18" s="148"/>
      <c r="B18" s="149"/>
      <c r="C18" s="149"/>
      <c r="D18" s="150"/>
      <c r="E18" s="150"/>
      <c r="F18" s="151"/>
      <c r="G18" s="151"/>
      <c r="H18" s="151"/>
    </row>
    <row r="19" spans="1:10">
      <c r="A19" s="148"/>
      <c r="B19" s="149"/>
      <c r="C19" s="149"/>
      <c r="D19" s="150"/>
      <c r="E19" s="150"/>
      <c r="F19" s="151"/>
      <c r="G19" s="151"/>
      <c r="H19" s="151"/>
    </row>
    <row r="20" spans="1:10">
      <c r="A20" s="214" t="s">
        <v>237</v>
      </c>
      <c r="B20" s="214"/>
      <c r="C20" s="214"/>
      <c r="D20" s="214"/>
      <c r="E20" s="214"/>
      <c r="F20" s="214"/>
      <c r="G20" s="214"/>
      <c r="H20" s="214"/>
    </row>
    <row r="21" spans="1:10" ht="15" thickBot="1">
      <c r="A21" s="115" t="s">
        <v>134</v>
      </c>
      <c r="B21" s="116" t="s">
        <v>201</v>
      </c>
      <c r="C21" s="116" t="s">
        <v>202</v>
      </c>
      <c r="D21" s="116" t="s">
        <v>238</v>
      </c>
      <c r="E21" s="116" t="s">
        <v>204</v>
      </c>
      <c r="F21" s="117" t="s">
        <v>205</v>
      </c>
      <c r="G21" s="117" t="s">
        <v>206</v>
      </c>
      <c r="H21" s="117" t="s">
        <v>108</v>
      </c>
    </row>
    <row r="22" spans="1:10">
      <c r="A22" s="118">
        <v>42989</v>
      </c>
      <c r="B22" s="119" t="s">
        <v>207</v>
      </c>
      <c r="C22" s="120" t="s">
        <v>208</v>
      </c>
      <c r="D22" s="119" t="s">
        <v>209</v>
      </c>
      <c r="E22" s="121">
        <v>725318</v>
      </c>
      <c r="F22" s="122">
        <v>19435</v>
      </c>
      <c r="G22" s="123"/>
      <c r="H22" s="124">
        <f>F22</f>
        <v>19435</v>
      </c>
    </row>
    <row r="23" spans="1:10">
      <c r="A23" s="118">
        <v>42989</v>
      </c>
      <c r="B23" s="119" t="s">
        <v>210</v>
      </c>
      <c r="C23" s="120" t="s">
        <v>211</v>
      </c>
      <c r="D23" s="119" t="s">
        <v>209</v>
      </c>
      <c r="E23" s="121">
        <v>914534</v>
      </c>
      <c r="F23" s="125">
        <v>11948.5</v>
      </c>
      <c r="G23" s="123"/>
      <c r="H23" s="126">
        <f>+H22+F23-G23</f>
        <v>31383.5</v>
      </c>
    </row>
    <row r="24" spans="1:10" ht="15" thickBot="1">
      <c r="A24" s="118">
        <v>42989</v>
      </c>
      <c r="B24" s="119" t="s">
        <v>212</v>
      </c>
      <c r="C24" s="120" t="s">
        <v>213</v>
      </c>
      <c r="D24" s="119" t="s">
        <v>209</v>
      </c>
      <c r="E24" s="121" t="s">
        <v>214</v>
      </c>
      <c r="F24" s="127">
        <v>6000</v>
      </c>
      <c r="G24" s="123"/>
      <c r="H24" s="126">
        <f>+H23+F24-G24</f>
        <v>37383.5</v>
      </c>
    </row>
    <row r="25" spans="1:10">
      <c r="A25" s="128">
        <v>42989</v>
      </c>
      <c r="B25" s="129" t="s">
        <v>215</v>
      </c>
      <c r="C25" s="129" t="s">
        <v>216</v>
      </c>
      <c r="D25" s="130"/>
      <c r="E25" s="130" t="s">
        <v>217</v>
      </c>
      <c r="F25" s="131"/>
      <c r="G25" s="132">
        <v>106998.3</v>
      </c>
      <c r="H25" s="126">
        <f>+H24+F25-G25</f>
        <v>-69614.8</v>
      </c>
    </row>
    <row r="28" spans="1:10">
      <c r="A28" s="214"/>
      <c r="B28" s="214"/>
      <c r="C28" s="214"/>
      <c r="D28" s="214"/>
      <c r="E28" s="214"/>
      <c r="F28" s="214"/>
      <c r="G28" s="214"/>
      <c r="H28" s="214"/>
    </row>
  </sheetData>
  <mergeCells count="4">
    <mergeCell ref="A1:H1"/>
    <mergeCell ref="A9:H9"/>
    <mergeCell ref="A20:H20"/>
    <mergeCell ref="A28:H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"/>
  <sheetViews>
    <sheetView topLeftCell="A6" workbookViewId="0">
      <selection activeCell="G21" sqref="G21"/>
    </sheetView>
  </sheetViews>
  <sheetFormatPr defaultRowHeight="14.5"/>
  <cols>
    <col min="1" max="1" width="34.81640625" customWidth="1"/>
    <col min="2" max="2" width="56" customWidth="1"/>
    <col min="3" max="3" width="20" customWidth="1"/>
  </cols>
  <sheetData>
    <row r="1" spans="1:3">
      <c r="A1" s="215" t="s">
        <v>109</v>
      </c>
      <c r="B1" s="215"/>
      <c r="C1" s="215"/>
    </row>
    <row r="2" spans="1:3">
      <c r="A2" t="s">
        <v>110</v>
      </c>
    </row>
    <row r="4" spans="1:3">
      <c r="A4" s="79" t="s">
        <v>0</v>
      </c>
      <c r="B4" s="79" t="s">
        <v>111</v>
      </c>
      <c r="C4" s="79" t="s">
        <v>107</v>
      </c>
    </row>
    <row r="5" spans="1:3">
      <c r="A5" s="2" t="s">
        <v>112</v>
      </c>
      <c r="B5" s="2" t="s">
        <v>114</v>
      </c>
      <c r="C5" s="75">
        <v>18200</v>
      </c>
    </row>
    <row r="6" spans="1:3">
      <c r="A6" s="2" t="s">
        <v>89</v>
      </c>
      <c r="B6" s="2" t="s">
        <v>114</v>
      </c>
      <c r="C6" s="75">
        <v>325493</v>
      </c>
    </row>
    <row r="7" spans="1:3">
      <c r="A7" s="2" t="s">
        <v>113</v>
      </c>
      <c r="B7" s="2" t="s">
        <v>114</v>
      </c>
      <c r="C7" s="75">
        <v>522150</v>
      </c>
    </row>
    <row r="8" spans="1:3" ht="16" thickBot="1">
      <c r="C8" s="80">
        <f>SUM(C5:C7)</f>
        <v>865843</v>
      </c>
    </row>
    <row r="9" spans="1:3" ht="15" thickTop="1"/>
    <row r="15" spans="1:3">
      <c r="A15" s="215" t="s">
        <v>119</v>
      </c>
      <c r="B15" s="215"/>
      <c r="C15" s="215"/>
    </row>
    <row r="16" spans="1:3">
      <c r="A16" t="s">
        <v>110</v>
      </c>
    </row>
    <row r="18" spans="1:3">
      <c r="A18" s="79" t="s">
        <v>0</v>
      </c>
      <c r="B18" s="79" t="s">
        <v>111</v>
      </c>
      <c r="C18" s="79" t="s">
        <v>107</v>
      </c>
    </row>
    <row r="19" spans="1:3">
      <c r="A19" s="2" t="s">
        <v>115</v>
      </c>
      <c r="B19" s="2" t="s">
        <v>118</v>
      </c>
      <c r="C19" s="75">
        <v>387053</v>
      </c>
    </row>
    <row r="20" spans="1:3">
      <c r="A20" s="2" t="s">
        <v>116</v>
      </c>
      <c r="B20" s="2" t="s">
        <v>118</v>
      </c>
      <c r="C20" s="75">
        <v>966385</v>
      </c>
    </row>
    <row r="21" spans="1:3">
      <c r="A21" s="2" t="s">
        <v>117</v>
      </c>
      <c r="B21" s="2" t="s">
        <v>118</v>
      </c>
      <c r="C21" s="75">
        <v>146188</v>
      </c>
    </row>
    <row r="22" spans="1:3" ht="16" thickBot="1">
      <c r="C22" s="81">
        <f>SUM(C19:C21)</f>
        <v>1499626</v>
      </c>
    </row>
    <row r="23" spans="1:3" ht="15" thickTop="1"/>
  </sheetData>
  <mergeCells count="2">
    <mergeCell ref="A1:C1"/>
    <mergeCell ref="A15:C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5BF3-6A55-4289-8524-05DB0CAB17D5}">
  <dimension ref="A1:M88"/>
  <sheetViews>
    <sheetView tabSelected="1" workbookViewId="0">
      <selection activeCell="H16" sqref="H16"/>
    </sheetView>
  </sheetViews>
  <sheetFormatPr defaultColWidth="9.1796875" defaultRowHeight="14.5"/>
  <cols>
    <col min="1" max="1" width="27.453125" style="5" bestFit="1" customWidth="1"/>
    <col min="2" max="2" width="9.1796875" style="5"/>
    <col min="3" max="3" width="11.81640625" style="5" bestFit="1" customWidth="1"/>
    <col min="4" max="4" width="4.453125" style="5" bestFit="1" customWidth="1"/>
    <col min="5" max="5" width="11.81640625" style="5" bestFit="1" customWidth="1"/>
    <col min="6" max="6" width="3" style="5" bestFit="1" customWidth="1"/>
    <col min="7" max="7" width="9.1796875" style="5"/>
    <col min="8" max="8" width="11.81640625" style="5" bestFit="1" customWidth="1"/>
    <col min="9" max="9" width="4.1796875" style="5" bestFit="1" customWidth="1"/>
    <col min="10" max="10" width="2.1796875" style="5" bestFit="1" customWidth="1"/>
    <col min="11" max="11" width="11.81640625" style="5" bestFit="1" customWidth="1"/>
    <col min="12" max="12" width="3" style="5" bestFit="1" customWidth="1"/>
    <col min="13" max="16384" width="9.1796875" style="5"/>
  </cols>
  <sheetData>
    <row r="1" spans="1:13" ht="15.5">
      <c r="A1" s="216" t="s">
        <v>292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</row>
    <row r="2" spans="1:13" ht="16" thickBo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6"/>
      <c r="L2" s="216"/>
    </row>
    <row r="3" spans="1:13" ht="15.5">
      <c r="A3" s="218"/>
      <c r="B3" s="219"/>
      <c r="C3" s="56"/>
      <c r="D3" s="56"/>
      <c r="E3" s="56"/>
      <c r="F3" s="56"/>
      <c r="G3" s="56"/>
      <c r="H3" s="56"/>
      <c r="I3" s="56"/>
      <c r="J3" s="56"/>
      <c r="K3" s="216"/>
      <c r="L3" s="216"/>
    </row>
    <row r="4" spans="1:13">
      <c r="A4" s="220" t="s">
        <v>293</v>
      </c>
      <c r="B4" s="221" t="s">
        <v>294</v>
      </c>
      <c r="C4" s="221"/>
      <c r="D4" s="222" t="s">
        <v>295</v>
      </c>
      <c r="E4" s="221" t="s">
        <v>296</v>
      </c>
      <c r="F4" s="221"/>
      <c r="G4" s="56"/>
      <c r="H4" s="56"/>
      <c r="I4" s="56"/>
      <c r="J4" s="56"/>
      <c r="K4" s="56"/>
      <c r="L4" s="56"/>
    </row>
    <row r="5" spans="1:13">
      <c r="A5" s="218" t="s">
        <v>297</v>
      </c>
      <c r="B5" s="223" t="s">
        <v>298</v>
      </c>
      <c r="C5" s="224" t="s">
        <v>299</v>
      </c>
      <c r="D5" s="225">
        <v>0.15</v>
      </c>
      <c r="E5" s="226" t="s">
        <v>299</v>
      </c>
      <c r="F5" s="223">
        <v>0</v>
      </c>
      <c r="G5" s="56"/>
    </row>
    <row r="6" spans="1:13">
      <c r="A6" s="218" t="s">
        <v>300</v>
      </c>
      <c r="B6" s="223" t="s">
        <v>301</v>
      </c>
      <c r="C6" s="227" t="s">
        <v>302</v>
      </c>
      <c r="D6" s="225">
        <v>0.15</v>
      </c>
      <c r="E6" s="228" t="s">
        <v>303</v>
      </c>
      <c r="F6" s="223">
        <v>1</v>
      </c>
      <c r="G6" s="56"/>
      <c r="L6" s="219"/>
    </row>
    <row r="7" spans="1:13">
      <c r="A7" s="218" t="s">
        <v>304</v>
      </c>
      <c r="B7" s="223" t="s">
        <v>305</v>
      </c>
      <c r="C7" s="227" t="s">
        <v>302</v>
      </c>
      <c r="D7" s="225">
        <v>0.15</v>
      </c>
      <c r="E7" s="228" t="s">
        <v>303</v>
      </c>
      <c r="F7" s="223" t="s">
        <v>306</v>
      </c>
      <c r="G7" s="229"/>
      <c r="H7" s="229"/>
      <c r="I7" s="229"/>
      <c r="J7" s="229"/>
      <c r="K7" s="229"/>
      <c r="L7" s="219"/>
    </row>
    <row r="8" spans="1:13">
      <c r="A8" s="218" t="s">
        <v>307</v>
      </c>
      <c r="B8" s="223" t="s">
        <v>308</v>
      </c>
      <c r="C8" s="227" t="s">
        <v>302</v>
      </c>
      <c r="D8" s="225">
        <v>0.15</v>
      </c>
      <c r="E8" s="228" t="s">
        <v>303</v>
      </c>
      <c r="F8" s="223">
        <v>2</v>
      </c>
      <c r="G8" s="56"/>
      <c r="H8" s="56"/>
      <c r="I8" s="56"/>
      <c r="J8" s="56"/>
    </row>
    <row r="9" spans="1:13">
      <c r="A9" s="218" t="s">
        <v>309</v>
      </c>
      <c r="B9" s="223" t="s">
        <v>310</v>
      </c>
      <c r="C9" s="224" t="s">
        <v>299</v>
      </c>
      <c r="D9" s="225">
        <v>0.15</v>
      </c>
      <c r="E9" s="226" t="s">
        <v>299</v>
      </c>
      <c r="F9" s="223" t="s">
        <v>311</v>
      </c>
      <c r="G9" s="56"/>
      <c r="H9" s="56"/>
      <c r="I9" s="56"/>
      <c r="J9" s="56"/>
    </row>
    <row r="10" spans="1:13">
      <c r="A10" s="218"/>
      <c r="B10" s="218"/>
      <c r="C10" s="218"/>
      <c r="D10" s="218"/>
      <c r="E10" s="230" t="s">
        <v>312</v>
      </c>
      <c r="F10" s="230"/>
      <c r="G10" s="56"/>
      <c r="H10" s="56"/>
      <c r="I10" s="56"/>
      <c r="J10" s="56"/>
      <c r="K10" s="56"/>
      <c r="L10" s="56"/>
      <c r="M10" s="56"/>
    </row>
    <row r="11" spans="1:13">
      <c r="A11" s="218" t="s">
        <v>9</v>
      </c>
      <c r="B11" s="218"/>
      <c r="C11" s="218"/>
      <c r="D11" s="218"/>
      <c r="E11" s="226" t="s">
        <v>299</v>
      </c>
      <c r="F11" s="223">
        <v>3</v>
      </c>
      <c r="G11" s="56"/>
      <c r="H11" s="56"/>
      <c r="I11" s="56"/>
      <c r="J11" s="56"/>
      <c r="K11" s="56"/>
      <c r="L11" s="56"/>
      <c r="M11" s="56"/>
    </row>
    <row r="12" spans="1:13">
      <c r="A12" s="218" t="s">
        <v>313</v>
      </c>
      <c r="B12" s="223" t="s">
        <v>314</v>
      </c>
      <c r="C12" s="227" t="s">
        <v>302</v>
      </c>
      <c r="D12" s="56"/>
      <c r="E12" s="227" t="s">
        <v>302</v>
      </c>
      <c r="F12" s="223" t="s">
        <v>315</v>
      </c>
      <c r="G12" s="56"/>
      <c r="H12" s="56"/>
      <c r="I12" s="56"/>
      <c r="J12" s="56"/>
      <c r="K12" s="56"/>
      <c r="L12" s="219"/>
    </row>
    <row r="13" spans="1:13">
      <c r="A13" s="218" t="s">
        <v>316</v>
      </c>
      <c r="B13" s="223" t="s">
        <v>317</v>
      </c>
      <c r="C13" s="224" t="s">
        <v>299</v>
      </c>
      <c r="D13" s="56"/>
      <c r="E13" s="56"/>
      <c r="F13" s="56"/>
      <c r="G13" s="56"/>
      <c r="H13" s="56"/>
      <c r="I13" s="56"/>
      <c r="J13" s="56"/>
      <c r="K13" s="56"/>
      <c r="L13" s="219"/>
    </row>
    <row r="14" spans="1:13">
      <c r="A14" s="218" t="s">
        <v>318</v>
      </c>
      <c r="B14" s="223" t="s">
        <v>319</v>
      </c>
      <c r="C14" s="227" t="s">
        <v>302</v>
      </c>
      <c r="D14" s="56"/>
      <c r="E14" s="56"/>
      <c r="F14" s="56"/>
      <c r="G14" s="56"/>
      <c r="H14" s="56"/>
      <c r="I14" s="56"/>
      <c r="J14" s="56"/>
      <c r="K14" s="56"/>
      <c r="L14" s="219"/>
    </row>
    <row r="15" spans="1:13">
      <c r="A15" s="231" t="s">
        <v>320</v>
      </c>
      <c r="B15" s="223" t="s">
        <v>321</v>
      </c>
      <c r="C15" s="227" t="s">
        <v>302</v>
      </c>
      <c r="D15" s="225" t="s">
        <v>322</v>
      </c>
      <c r="E15" s="227" t="s">
        <v>302</v>
      </c>
      <c r="F15" s="56"/>
      <c r="G15" s="56"/>
      <c r="H15" s="56"/>
      <c r="I15" s="56"/>
      <c r="J15" s="56"/>
      <c r="K15" s="56"/>
      <c r="L15" s="219"/>
    </row>
    <row r="16" spans="1:13">
      <c r="A16" s="231" t="s">
        <v>323</v>
      </c>
      <c r="B16" s="223" t="s">
        <v>324</v>
      </c>
      <c r="C16" s="227" t="s">
        <v>302</v>
      </c>
      <c r="D16" s="225" t="s">
        <v>325</v>
      </c>
      <c r="E16" s="227" t="s">
        <v>302</v>
      </c>
      <c r="F16" s="56"/>
      <c r="G16" s="56"/>
      <c r="H16" s="56"/>
      <c r="I16" s="56"/>
      <c r="J16" s="56"/>
      <c r="K16" s="56"/>
      <c r="L16" s="219"/>
    </row>
    <row r="17" spans="1:12">
      <c r="A17" s="218"/>
      <c r="B17" s="232"/>
      <c r="C17" s="233"/>
      <c r="D17" s="56"/>
      <c r="E17" s="56"/>
      <c r="F17" s="56"/>
      <c r="G17" s="56"/>
      <c r="H17" s="56"/>
      <c r="I17" s="56"/>
      <c r="J17" s="56"/>
      <c r="K17" s="56"/>
      <c r="L17" s="56"/>
    </row>
    <row r="18" spans="1:12">
      <c r="A18" s="218"/>
      <c r="B18" s="232"/>
      <c r="C18" s="233"/>
      <c r="D18" s="56"/>
      <c r="E18" s="56"/>
      <c r="F18" s="56"/>
      <c r="G18" s="56"/>
      <c r="H18" s="56"/>
      <c r="I18" s="56"/>
      <c r="J18" s="56"/>
      <c r="K18" s="56"/>
      <c r="L18" s="56"/>
    </row>
    <row r="19" spans="1:12">
      <c r="A19" s="218"/>
      <c r="B19" s="232"/>
      <c r="C19" s="233"/>
      <c r="D19" s="56"/>
      <c r="E19" s="56"/>
      <c r="F19" s="56"/>
      <c r="G19" s="56"/>
      <c r="H19" s="56"/>
      <c r="I19" s="56"/>
      <c r="J19" s="56"/>
      <c r="K19" s="56"/>
      <c r="L19" s="56"/>
    </row>
    <row r="20" spans="1:12" ht="15" thickBot="1">
      <c r="A20" s="234"/>
      <c r="B20" s="235"/>
      <c r="C20" s="236"/>
      <c r="D20" s="236"/>
      <c r="E20" s="236"/>
      <c r="F20" s="236"/>
      <c r="G20" s="236"/>
      <c r="H20" s="236"/>
      <c r="I20" s="236"/>
      <c r="J20" s="236"/>
      <c r="K20" s="56"/>
      <c r="L20" s="56"/>
    </row>
    <row r="21" spans="1:12">
      <c r="A21" s="220" t="s">
        <v>326</v>
      </c>
      <c r="B21" s="237" t="s">
        <v>294</v>
      </c>
      <c r="C21" s="237"/>
      <c r="D21" s="238"/>
      <c r="E21" s="237" t="s">
        <v>327</v>
      </c>
      <c r="F21" s="237"/>
      <c r="G21" s="56"/>
      <c r="H21" s="237" t="s">
        <v>328</v>
      </c>
      <c r="I21" s="237"/>
      <c r="J21" s="56"/>
      <c r="K21" s="56"/>
      <c r="L21" s="56"/>
    </row>
    <row r="22" spans="1:12">
      <c r="A22" s="218" t="s">
        <v>329</v>
      </c>
      <c r="B22" s="223" t="s">
        <v>330</v>
      </c>
      <c r="C22" s="224" t="s">
        <v>299</v>
      </c>
      <c r="D22" s="56"/>
      <c r="E22" s="227" t="s">
        <v>302</v>
      </c>
      <c r="F22" s="239">
        <v>4</v>
      </c>
      <c r="G22" s="56"/>
      <c r="H22" s="224" t="s">
        <v>299</v>
      </c>
      <c r="I22" s="239">
        <v>5</v>
      </c>
      <c r="J22" s="56"/>
      <c r="K22" s="56"/>
      <c r="L22" s="219"/>
    </row>
    <row r="23" spans="1:12">
      <c r="A23" s="218" t="s">
        <v>331</v>
      </c>
      <c r="B23" s="223" t="s">
        <v>332</v>
      </c>
      <c r="C23" s="224" t="s">
        <v>299</v>
      </c>
      <c r="D23" s="56"/>
      <c r="E23" s="56"/>
      <c r="F23" s="56"/>
      <c r="G23" s="56"/>
      <c r="H23" s="224" t="s">
        <v>299</v>
      </c>
      <c r="I23" s="239">
        <v>6</v>
      </c>
      <c r="J23" s="56"/>
    </row>
    <row r="24" spans="1:12">
      <c r="A24" s="218"/>
      <c r="B24" s="56"/>
      <c r="C24" s="56"/>
      <c r="D24" s="56"/>
      <c r="E24" s="56"/>
      <c r="F24" s="56"/>
      <c r="G24" s="56"/>
      <c r="H24" s="230" t="s">
        <v>333</v>
      </c>
      <c r="I24" s="230"/>
      <c r="J24" s="56"/>
    </row>
    <row r="25" spans="1:12">
      <c r="A25" s="218"/>
      <c r="B25" s="56"/>
      <c r="C25" s="56"/>
      <c r="D25" s="56"/>
      <c r="E25" s="56"/>
      <c r="F25" s="56"/>
      <c r="G25" s="56"/>
      <c r="H25" s="224" t="s">
        <v>299</v>
      </c>
      <c r="I25" s="223">
        <v>7</v>
      </c>
      <c r="J25" s="56"/>
    </row>
    <row r="26" spans="1:12">
      <c r="A26" s="218"/>
      <c r="B26" s="56"/>
      <c r="C26" s="56" t="s">
        <v>294</v>
      </c>
      <c r="D26" s="56"/>
      <c r="E26" s="56" t="s">
        <v>334</v>
      </c>
      <c r="F26" s="56"/>
      <c r="G26" s="56"/>
      <c r="H26" s="56"/>
      <c r="I26" s="56"/>
      <c r="J26" s="56"/>
    </row>
    <row r="27" spans="1:12">
      <c r="A27" s="218" t="s">
        <v>335</v>
      </c>
      <c r="B27" s="223" t="s">
        <v>336</v>
      </c>
      <c r="C27" s="227" t="s">
        <v>302</v>
      </c>
      <c r="D27" s="56"/>
      <c r="E27" s="227" t="s">
        <v>302</v>
      </c>
      <c r="F27" s="239" t="s">
        <v>337</v>
      </c>
      <c r="G27" s="56"/>
      <c r="H27" s="56"/>
      <c r="I27" s="56"/>
      <c r="J27" s="56"/>
    </row>
    <row r="28" spans="1:12">
      <c r="A28" s="218" t="s">
        <v>338</v>
      </c>
      <c r="B28" s="223" t="s">
        <v>339</v>
      </c>
      <c r="C28" s="227" t="s">
        <v>302</v>
      </c>
      <c r="D28" s="56"/>
      <c r="E28" s="227" t="s">
        <v>302</v>
      </c>
      <c r="F28" s="239" t="s">
        <v>340</v>
      </c>
      <c r="G28" s="56"/>
      <c r="H28" s="56"/>
      <c r="I28" s="56"/>
      <c r="J28" s="56"/>
      <c r="K28" s="56"/>
      <c r="L28" s="219"/>
    </row>
    <row r="29" spans="1:12">
      <c r="A29" s="218" t="s">
        <v>341</v>
      </c>
      <c r="B29" s="223" t="s">
        <v>342</v>
      </c>
      <c r="C29" s="224" t="s">
        <v>299</v>
      </c>
      <c r="D29" s="56"/>
      <c r="E29" s="56"/>
      <c r="F29" s="56"/>
      <c r="G29" s="56"/>
      <c r="H29" s="56"/>
      <c r="I29" s="56"/>
      <c r="J29" s="56"/>
      <c r="K29" s="56"/>
      <c r="L29" s="219"/>
    </row>
    <row r="30" spans="1:12">
      <c r="A30" s="218" t="s">
        <v>343</v>
      </c>
      <c r="B30" s="223" t="s">
        <v>344</v>
      </c>
      <c r="C30" s="224" t="s">
        <v>299</v>
      </c>
      <c r="D30" s="56"/>
      <c r="E30" s="56"/>
      <c r="F30" s="56"/>
      <c r="G30" s="56"/>
      <c r="H30" s="56"/>
      <c r="I30" s="56"/>
      <c r="J30" s="56"/>
      <c r="K30" s="56"/>
      <c r="L30" s="219"/>
    </row>
    <row r="31" spans="1:12" ht="20">
      <c r="A31" s="240" t="s">
        <v>345</v>
      </c>
      <c r="B31" s="223" t="s">
        <v>346</v>
      </c>
      <c r="C31" s="224" t="s">
        <v>299</v>
      </c>
      <c r="D31" s="56"/>
      <c r="E31" s="56"/>
      <c r="F31" s="56"/>
      <c r="G31" s="56"/>
      <c r="H31" s="56"/>
      <c r="I31" s="56"/>
      <c r="J31" s="56"/>
      <c r="K31" s="56"/>
      <c r="L31" s="219"/>
    </row>
    <row r="32" spans="1:12">
      <c r="A32" s="238" t="s">
        <v>347</v>
      </c>
      <c r="B32" s="238"/>
      <c r="C32" s="238"/>
      <c r="D32" s="238"/>
      <c r="E32" s="238"/>
      <c r="F32" s="238"/>
      <c r="G32" s="238"/>
      <c r="H32" s="227" t="s">
        <v>302</v>
      </c>
      <c r="I32" s="223">
        <v>8</v>
      </c>
      <c r="J32" s="56"/>
    </row>
    <row r="33" spans="1:10">
      <c r="A33" s="241" t="s">
        <v>348</v>
      </c>
      <c r="B33" s="241"/>
      <c r="C33" s="241"/>
      <c r="D33" s="241"/>
      <c r="E33" s="241"/>
      <c r="F33" s="241"/>
      <c r="G33" s="241"/>
      <c r="H33" s="227" t="s">
        <v>302</v>
      </c>
      <c r="I33" s="223" t="s">
        <v>349</v>
      </c>
      <c r="J33" s="56"/>
    </row>
    <row r="34" spans="1:10">
      <c r="A34" s="238"/>
      <c r="B34" s="242"/>
      <c r="C34" s="238"/>
      <c r="D34" s="238"/>
      <c r="E34" s="238"/>
      <c r="F34" s="238"/>
      <c r="G34" s="238"/>
      <c r="H34" s="243" t="s">
        <v>350</v>
      </c>
      <c r="I34" s="243"/>
      <c r="J34" s="56"/>
    </row>
    <row r="35" spans="1:10">
      <c r="A35" s="238" t="s">
        <v>351</v>
      </c>
      <c r="B35" s="238"/>
      <c r="C35" s="238"/>
      <c r="D35" s="238"/>
      <c r="E35" s="238"/>
      <c r="F35" s="238"/>
      <c r="G35" s="238"/>
      <c r="H35" s="227" t="s">
        <v>302</v>
      </c>
      <c r="I35" s="223">
        <v>9</v>
      </c>
      <c r="J35" s="56"/>
    </row>
    <row r="36" spans="1:10" ht="15" thickBot="1">
      <c r="A36" s="234"/>
      <c r="B36" s="235"/>
      <c r="C36" s="236"/>
      <c r="D36" s="236"/>
      <c r="E36" s="236"/>
      <c r="F36" s="236"/>
      <c r="G36" s="236"/>
      <c r="H36" s="236"/>
      <c r="I36" s="236"/>
      <c r="J36" s="236"/>
    </row>
    <row r="37" spans="1:10">
      <c r="A37" s="218"/>
      <c r="B37" s="219"/>
      <c r="C37" s="56"/>
      <c r="D37" s="56"/>
      <c r="E37" s="56"/>
      <c r="F37" s="56"/>
      <c r="G37" s="56"/>
      <c r="H37" s="56"/>
      <c r="I37" s="56"/>
      <c r="J37" s="56"/>
    </row>
    <row r="38" spans="1:10">
      <c r="A38" s="24" t="s">
        <v>352</v>
      </c>
      <c r="B38" s="219"/>
      <c r="C38" s="56"/>
      <c r="D38" s="56"/>
      <c r="E38" s="56"/>
      <c r="F38" s="56"/>
      <c r="G38" s="56"/>
      <c r="H38" s="227" t="s">
        <v>302</v>
      </c>
      <c r="I38" s="223">
        <v>10</v>
      </c>
      <c r="J38" s="56"/>
    </row>
    <row r="39" spans="1:10" ht="15" thickBot="1">
      <c r="A39" s="234"/>
      <c r="B39" s="235"/>
      <c r="C39" s="236"/>
      <c r="D39" s="236"/>
      <c r="E39" s="236"/>
      <c r="F39" s="236"/>
      <c r="G39" s="236"/>
      <c r="H39" s="236"/>
      <c r="I39" s="236"/>
      <c r="J39" s="236"/>
    </row>
    <row r="40" spans="1:10">
      <c r="A40" s="24" t="s">
        <v>353</v>
      </c>
      <c r="B40" s="219"/>
      <c r="C40" s="56"/>
      <c r="D40" s="56"/>
      <c r="E40" s="56"/>
      <c r="F40" s="56"/>
      <c r="G40" s="56"/>
      <c r="H40" s="56"/>
      <c r="I40" s="56"/>
      <c r="J40" s="56"/>
    </row>
    <row r="41" spans="1:10">
      <c r="A41" s="244" t="s">
        <v>354</v>
      </c>
      <c r="B41" s="244"/>
      <c r="C41" s="245" t="s">
        <v>355</v>
      </c>
      <c r="D41" s="246"/>
      <c r="E41" s="227" t="s">
        <v>302</v>
      </c>
      <c r="F41" s="247">
        <v>11</v>
      </c>
      <c r="J41" s="56"/>
    </row>
    <row r="42" spans="1:10">
      <c r="A42" s="218"/>
      <c r="B42" s="219"/>
      <c r="C42" s="56"/>
      <c r="D42" s="56"/>
      <c r="E42" s="56"/>
      <c r="F42" s="56"/>
      <c r="G42" s="56"/>
      <c r="H42" s="230" t="s">
        <v>356</v>
      </c>
      <c r="I42" s="230"/>
      <c r="J42" s="56"/>
    </row>
    <row r="43" spans="1:10">
      <c r="A43" s="218" t="s">
        <v>357</v>
      </c>
      <c r="B43" s="248" t="s">
        <v>358</v>
      </c>
      <c r="C43" s="248"/>
      <c r="D43" s="249"/>
      <c r="E43" s="227" t="s">
        <v>302</v>
      </c>
      <c r="F43" s="247">
        <v>12</v>
      </c>
      <c r="H43" s="227" t="s">
        <v>302</v>
      </c>
      <c r="I43" s="250">
        <v>13</v>
      </c>
      <c r="J43" s="56"/>
    </row>
    <row r="44" spans="1:10">
      <c r="A44" s="218"/>
      <c r="B44" s="219"/>
      <c r="C44" s="56"/>
      <c r="D44" s="56"/>
      <c r="E44" s="56"/>
      <c r="F44" s="56"/>
      <c r="G44" s="56"/>
      <c r="H44" s="243" t="s">
        <v>359</v>
      </c>
      <c r="I44" s="243"/>
      <c r="J44" s="56"/>
    </row>
    <row r="45" spans="1:10">
      <c r="A45" s="33" t="s">
        <v>360</v>
      </c>
      <c r="B45" s="33"/>
      <c r="C45" s="33"/>
      <c r="D45" s="33"/>
      <c r="E45" s="33"/>
      <c r="F45" s="33"/>
      <c r="G45" s="33"/>
      <c r="H45" s="227" t="s">
        <v>302</v>
      </c>
      <c r="I45" s="223">
        <v>14</v>
      </c>
      <c r="J45" s="56"/>
    </row>
    <row r="46" spans="1:10" ht="15" thickBot="1">
      <c r="A46" s="251"/>
      <c r="B46" s="251"/>
      <c r="C46" s="251"/>
      <c r="D46" s="251"/>
      <c r="E46" s="251"/>
      <c r="F46" s="251"/>
      <c r="G46" s="251"/>
      <c r="H46" s="251"/>
      <c r="I46" s="236"/>
      <c r="J46" s="236"/>
    </row>
    <row r="47" spans="1:10">
      <c r="A47" s="218" t="s">
        <v>361</v>
      </c>
      <c r="B47" s="219"/>
      <c r="C47" s="56"/>
      <c r="D47" s="56"/>
      <c r="E47" s="56"/>
      <c r="F47" s="56"/>
      <c r="G47" s="56"/>
      <c r="H47" s="252" t="s">
        <v>362</v>
      </c>
      <c r="I47" s="252"/>
      <c r="J47" s="56"/>
    </row>
    <row r="48" spans="1:10">
      <c r="A48" s="218"/>
      <c r="B48" s="230" t="s">
        <v>363</v>
      </c>
      <c r="C48" s="230"/>
      <c r="E48" s="238" t="s">
        <v>364</v>
      </c>
      <c r="F48" s="238"/>
      <c r="G48" s="238"/>
      <c r="H48" s="224" t="s">
        <v>299</v>
      </c>
      <c r="I48" s="223">
        <v>16</v>
      </c>
    </row>
    <row r="49" spans="1:13">
      <c r="A49" s="238" t="s">
        <v>365</v>
      </c>
      <c r="B49" s="239">
        <v>15</v>
      </c>
      <c r="C49" s="253">
        <v>0</v>
      </c>
      <c r="E49" s="56"/>
      <c r="F49" s="254" t="s">
        <v>366</v>
      </c>
      <c r="G49" s="254"/>
      <c r="H49" s="56"/>
      <c r="I49" s="219"/>
    </row>
    <row r="50" spans="1:13">
      <c r="A50" s="218"/>
      <c r="B50" s="219"/>
      <c r="C50" s="56"/>
      <c r="D50" s="56"/>
      <c r="E50" s="255" t="s">
        <v>367</v>
      </c>
      <c r="F50" s="255"/>
      <c r="G50" s="255"/>
      <c r="H50" s="227" t="s">
        <v>302</v>
      </c>
      <c r="I50" s="223" t="s">
        <v>368</v>
      </c>
    </row>
    <row r="51" spans="1:13">
      <c r="A51" s="256" t="s">
        <v>369</v>
      </c>
      <c r="B51" s="223" t="s">
        <v>370</v>
      </c>
      <c r="C51" s="227" t="s">
        <v>302</v>
      </c>
      <c r="E51" s="255" t="s">
        <v>371</v>
      </c>
      <c r="F51" s="255"/>
      <c r="G51" s="255"/>
      <c r="H51" s="224" t="s">
        <v>299</v>
      </c>
      <c r="I51" s="223" t="s">
        <v>372</v>
      </c>
    </row>
    <row r="52" spans="1:13" ht="24" customHeight="1">
      <c r="A52" s="257" t="s">
        <v>373</v>
      </c>
      <c r="B52" s="223" t="s">
        <v>374</v>
      </c>
      <c r="C52" s="227" t="s">
        <v>302</v>
      </c>
      <c r="E52" s="258" t="s">
        <v>375</v>
      </c>
      <c r="F52" s="258"/>
      <c r="G52" s="259"/>
      <c r="H52" s="227" t="s">
        <v>302</v>
      </c>
      <c r="I52" s="223" t="s">
        <v>376</v>
      </c>
    </row>
    <row r="53" spans="1:13" ht="28.5">
      <c r="A53" s="257" t="s">
        <v>377</v>
      </c>
      <c r="B53" s="223" t="s">
        <v>378</v>
      </c>
      <c r="C53" s="227" t="s">
        <v>302</v>
      </c>
      <c r="E53" s="258" t="s">
        <v>379</v>
      </c>
      <c r="F53" s="258"/>
      <c r="G53" s="259"/>
      <c r="H53" s="227" t="s">
        <v>302</v>
      </c>
      <c r="I53" s="223" t="s">
        <v>380</v>
      </c>
    </row>
    <row r="54" spans="1:13" ht="19">
      <c r="A54" s="257" t="s">
        <v>381</v>
      </c>
      <c r="B54" s="223" t="s">
        <v>382</v>
      </c>
      <c r="C54" s="227" t="s">
        <v>302</v>
      </c>
      <c r="F54" s="56"/>
      <c r="G54" s="260"/>
      <c r="H54" s="261"/>
      <c r="I54" s="261"/>
      <c r="J54" s="261"/>
      <c r="K54" s="233"/>
    </row>
    <row r="55" spans="1:13">
      <c r="A55" s="218"/>
      <c r="B55" s="262" t="s">
        <v>383</v>
      </c>
      <c r="C55" s="262"/>
      <c r="D55" s="56"/>
      <c r="E55" s="56"/>
      <c r="F55" s="56"/>
      <c r="G55" s="56"/>
      <c r="H55" s="56"/>
      <c r="I55" s="56"/>
      <c r="J55" s="56"/>
      <c r="K55" s="56"/>
      <c r="L55" s="219"/>
    </row>
    <row r="56" spans="1:13">
      <c r="A56" s="218" t="s">
        <v>384</v>
      </c>
      <c r="B56" s="223" t="s">
        <v>385</v>
      </c>
      <c r="C56" s="227" t="s">
        <v>302</v>
      </c>
      <c r="D56" s="56"/>
      <c r="E56" s="56"/>
      <c r="F56" s="56"/>
      <c r="G56" s="56"/>
      <c r="H56" s="56"/>
      <c r="I56" s="56"/>
      <c r="J56" s="56"/>
      <c r="K56" s="56"/>
      <c r="L56" s="219"/>
    </row>
    <row r="57" spans="1:13">
      <c r="A57" s="218"/>
      <c r="B57" s="219"/>
      <c r="C57" s="56"/>
      <c r="D57" s="56"/>
      <c r="E57" s="56"/>
      <c r="F57" s="56"/>
      <c r="G57" s="56"/>
      <c r="H57" s="56"/>
      <c r="I57" s="56"/>
      <c r="J57" s="56"/>
      <c r="K57" s="56"/>
      <c r="L57" s="219"/>
    </row>
    <row r="58" spans="1:13">
      <c r="A58" s="218" t="s">
        <v>386</v>
      </c>
      <c r="B58" s="223" t="s">
        <v>387</v>
      </c>
      <c r="C58" s="227" t="s">
        <v>302</v>
      </c>
      <c r="D58" s="56"/>
      <c r="E58" s="263" t="s">
        <v>388</v>
      </c>
      <c r="F58" s="263"/>
      <c r="G58" s="264"/>
      <c r="H58" s="227" t="s">
        <v>302</v>
      </c>
      <c r="I58" s="223" t="s">
        <v>389</v>
      </c>
      <c r="J58" s="56"/>
      <c r="K58" s="56"/>
      <c r="L58" s="219"/>
    </row>
    <row r="59" spans="1:13">
      <c r="A59" s="218" t="s">
        <v>390</v>
      </c>
      <c r="B59" s="223" t="s">
        <v>391</v>
      </c>
      <c r="C59" s="227" t="s">
        <v>302</v>
      </c>
      <c r="D59" s="56"/>
      <c r="E59" s="265" t="s">
        <v>392</v>
      </c>
      <c r="F59" s="263"/>
      <c r="G59" s="264"/>
      <c r="H59" s="227" t="s">
        <v>302</v>
      </c>
      <c r="I59" s="223" t="s">
        <v>393</v>
      </c>
      <c r="J59" s="56"/>
      <c r="K59" s="56"/>
      <c r="L59" s="219"/>
    </row>
    <row r="60" spans="1:13">
      <c r="A60" s="218" t="s">
        <v>394</v>
      </c>
      <c r="B60" s="223" t="s">
        <v>395</v>
      </c>
      <c r="C60" s="227" t="s">
        <v>302</v>
      </c>
      <c r="D60" s="56"/>
      <c r="E60" s="265" t="s">
        <v>396</v>
      </c>
      <c r="F60" s="263"/>
      <c r="G60" s="264"/>
      <c r="H60" s="227" t="s">
        <v>302</v>
      </c>
      <c r="I60" s="223" t="s">
        <v>397</v>
      </c>
      <c r="J60" s="56"/>
      <c r="K60" s="56"/>
      <c r="L60" s="219"/>
    </row>
    <row r="61" spans="1:13">
      <c r="A61" s="218"/>
      <c r="B61" s="219"/>
      <c r="C61" s="56"/>
      <c r="D61" s="56"/>
      <c r="E61" s="266" t="s">
        <v>398</v>
      </c>
      <c r="F61" s="266"/>
      <c r="G61" s="267"/>
      <c r="H61" s="227" t="s">
        <v>302</v>
      </c>
      <c r="I61" s="223" t="s">
        <v>399</v>
      </c>
      <c r="J61" s="56"/>
      <c r="K61" s="56"/>
      <c r="L61" s="219"/>
    </row>
    <row r="62" spans="1:13">
      <c r="A62" s="218"/>
      <c r="B62" s="219"/>
      <c r="C62" s="56"/>
      <c r="D62" s="56"/>
      <c r="E62" s="268" t="s">
        <v>400</v>
      </c>
      <c r="F62" s="266"/>
      <c r="G62" s="267"/>
      <c r="H62" s="227" t="s">
        <v>302</v>
      </c>
      <c r="I62" s="223" t="s">
        <v>401</v>
      </c>
      <c r="J62" s="56"/>
      <c r="K62" s="56"/>
      <c r="L62" s="219"/>
    </row>
    <row r="63" spans="1:13">
      <c r="A63" s="218"/>
      <c r="B63" s="219"/>
      <c r="C63" s="56"/>
      <c r="D63" s="56"/>
      <c r="E63" s="268" t="s">
        <v>402</v>
      </c>
      <c r="F63" s="266"/>
      <c r="G63" s="267"/>
      <c r="H63" s="227" t="s">
        <v>302</v>
      </c>
      <c r="I63" s="223" t="s">
        <v>403</v>
      </c>
      <c r="J63" s="56"/>
      <c r="K63" s="56"/>
      <c r="L63" s="219"/>
    </row>
    <row r="64" spans="1:13">
      <c r="A64" s="218"/>
      <c r="B64" s="219"/>
      <c r="C64" s="56"/>
      <c r="D64" s="56"/>
      <c r="E64" s="269"/>
      <c r="F64" s="241"/>
      <c r="G64" s="241"/>
      <c r="H64" s="270" t="s">
        <v>404</v>
      </c>
      <c r="I64" s="270"/>
      <c r="J64" s="241"/>
      <c r="K64" s="241"/>
      <c r="L64" s="241"/>
      <c r="M64" s="241"/>
    </row>
    <row r="65" spans="1:12">
      <c r="A65" s="218"/>
      <c r="B65" s="219"/>
      <c r="C65" s="56"/>
      <c r="D65" s="56"/>
      <c r="E65" s="56"/>
      <c r="F65" s="56"/>
      <c r="G65" s="56"/>
      <c r="H65" s="227" t="s">
        <v>302</v>
      </c>
      <c r="I65" s="223" t="s">
        <v>405</v>
      </c>
      <c r="J65" s="56"/>
      <c r="K65" s="56"/>
      <c r="L65" s="219"/>
    </row>
    <row r="66" spans="1:12">
      <c r="A66" s="218"/>
      <c r="B66" s="219"/>
      <c r="C66" s="56"/>
      <c r="D66" s="56"/>
      <c r="E66" s="56"/>
      <c r="F66" s="56"/>
      <c r="G66" s="56"/>
      <c r="H66" s="243" t="s">
        <v>406</v>
      </c>
      <c r="I66" s="243"/>
      <c r="J66" s="56"/>
      <c r="K66" s="56"/>
      <c r="L66" s="56"/>
    </row>
    <row r="67" spans="1:12">
      <c r="A67" s="218"/>
      <c r="B67" s="219"/>
      <c r="C67" s="56"/>
      <c r="D67" s="56"/>
      <c r="E67" s="56"/>
      <c r="F67" s="56"/>
      <c r="G67" s="56"/>
      <c r="H67" s="227" t="s">
        <v>302</v>
      </c>
      <c r="I67" s="223" t="s">
        <v>407</v>
      </c>
      <c r="J67" s="56"/>
      <c r="K67" s="56"/>
      <c r="L67" s="219"/>
    </row>
    <row r="68" spans="1:12">
      <c r="A68" s="218"/>
      <c r="B68" s="219"/>
      <c r="C68" s="56"/>
      <c r="D68" s="56"/>
      <c r="E68" s="56"/>
      <c r="F68" s="56"/>
      <c r="G68" s="56"/>
      <c r="H68" s="243" t="s">
        <v>408</v>
      </c>
      <c r="I68" s="243"/>
      <c r="J68" s="56"/>
      <c r="K68" s="56"/>
      <c r="L68" s="219"/>
    </row>
    <row r="69" spans="1:12">
      <c r="A69" s="218"/>
      <c r="B69" s="219"/>
      <c r="C69" s="56"/>
      <c r="D69" s="56"/>
      <c r="E69" s="56"/>
      <c r="F69" s="56"/>
      <c r="G69" s="56"/>
      <c r="H69" s="227" t="s">
        <v>302</v>
      </c>
      <c r="I69" s="223" t="s">
        <v>409</v>
      </c>
      <c r="J69" s="56"/>
      <c r="K69" s="56"/>
      <c r="L69" s="219"/>
    </row>
    <row r="70" spans="1:12">
      <c r="A70" s="218"/>
      <c r="B70" s="219"/>
      <c r="C70" s="56"/>
      <c r="D70" s="56"/>
      <c r="E70" s="56"/>
      <c r="F70" s="56"/>
      <c r="G70" s="56"/>
      <c r="H70" s="56"/>
      <c r="I70" s="56"/>
      <c r="J70" s="56"/>
      <c r="K70" s="56"/>
      <c r="L70" s="219"/>
    </row>
    <row r="71" spans="1:12">
      <c r="A71" s="238" t="s">
        <v>410</v>
      </c>
      <c r="B71" s="218"/>
      <c r="C71" s="218"/>
      <c r="D71" s="218"/>
      <c r="E71" s="218"/>
      <c r="F71" s="218"/>
      <c r="G71" s="271"/>
      <c r="H71" s="227" t="s">
        <v>302</v>
      </c>
      <c r="I71" s="239" t="s">
        <v>411</v>
      </c>
      <c r="J71" s="56"/>
      <c r="K71" s="56"/>
      <c r="L71" s="219"/>
    </row>
    <row r="72" spans="1:12">
      <c r="A72" s="238" t="s">
        <v>412</v>
      </c>
      <c r="B72" s="218"/>
      <c r="C72" s="218"/>
      <c r="D72" s="218"/>
      <c r="E72" s="218"/>
      <c r="F72" s="218"/>
      <c r="G72" s="271"/>
      <c r="H72" s="227" t="s">
        <v>302</v>
      </c>
      <c r="I72" s="239" t="s">
        <v>413</v>
      </c>
      <c r="J72" s="56"/>
      <c r="K72" s="56"/>
      <c r="L72" s="219"/>
    </row>
    <row r="73" spans="1:12">
      <c r="A73" s="218"/>
      <c r="B73" s="219"/>
      <c r="C73" s="56"/>
      <c r="D73" s="56"/>
      <c r="E73" s="56"/>
      <c r="F73" s="56"/>
      <c r="G73" s="56"/>
      <c r="H73" s="56"/>
      <c r="I73" s="56"/>
      <c r="J73" s="56"/>
      <c r="K73" s="56"/>
      <c r="L73" s="219"/>
    </row>
    <row r="74" spans="1:12">
      <c r="A74" s="218"/>
      <c r="B74" s="219"/>
      <c r="C74" s="56"/>
      <c r="D74" s="56"/>
      <c r="E74" s="56"/>
      <c r="F74" s="56"/>
      <c r="G74" s="56"/>
      <c r="H74" s="230" t="s">
        <v>414</v>
      </c>
      <c r="I74" s="230"/>
      <c r="J74" s="56"/>
      <c r="K74" s="56"/>
      <c r="L74" s="219"/>
    </row>
    <row r="75" spans="1:12">
      <c r="A75" s="218"/>
      <c r="B75" s="218"/>
      <c r="C75" s="218"/>
      <c r="D75" s="218"/>
      <c r="E75" s="218" t="s">
        <v>415</v>
      </c>
      <c r="F75" s="218"/>
      <c r="G75" s="271"/>
      <c r="H75" s="227"/>
      <c r="I75" s="239">
        <v>17</v>
      </c>
      <c r="J75" s="56"/>
      <c r="K75" s="56"/>
      <c r="L75" s="219"/>
    </row>
    <row r="76" spans="1:12">
      <c r="J76" s="56"/>
      <c r="K76" s="56"/>
      <c r="L76" s="219"/>
    </row>
    <row r="77" spans="1:12">
      <c r="E77" s="56"/>
      <c r="F77" s="56"/>
      <c r="G77" s="56"/>
      <c r="H77" s="272" t="s">
        <v>416</v>
      </c>
      <c r="I77" s="272"/>
      <c r="K77" s="56"/>
      <c r="L77" s="219"/>
    </row>
    <row r="78" spans="1:12">
      <c r="A78" s="218"/>
      <c r="B78" s="56"/>
      <c r="C78" s="56"/>
      <c r="D78" s="56"/>
      <c r="E78" s="56" t="s">
        <v>417</v>
      </c>
      <c r="F78" s="56"/>
      <c r="G78" s="56"/>
      <c r="H78" s="224" t="s">
        <v>299</v>
      </c>
      <c r="I78" s="223">
        <v>18</v>
      </c>
      <c r="K78" s="56"/>
      <c r="L78" s="219"/>
    </row>
    <row r="79" spans="1:12">
      <c r="D79" s="56"/>
      <c r="E79" s="56"/>
      <c r="F79" s="56"/>
      <c r="K79" s="56"/>
      <c r="L79" s="219"/>
    </row>
    <row r="80" spans="1:12">
      <c r="D80" s="56"/>
      <c r="E80" s="56"/>
      <c r="F80" s="56"/>
    </row>
    <row r="81" spans="1:6">
      <c r="D81" s="56"/>
      <c r="E81" s="56"/>
      <c r="F81" s="56"/>
    </row>
    <row r="82" spans="1:6">
      <c r="A82" s="9" t="s">
        <v>418</v>
      </c>
      <c r="B82" s="273"/>
      <c r="C82" s="273"/>
      <c r="D82" s="56"/>
      <c r="E82" s="56"/>
      <c r="F82" s="56"/>
    </row>
    <row r="83" spans="1:6">
      <c r="A83" s="9" t="s">
        <v>419</v>
      </c>
      <c r="B83" s="273"/>
      <c r="C83" s="273"/>
      <c r="D83" s="56"/>
      <c r="E83" s="56"/>
      <c r="F83" s="56"/>
    </row>
    <row r="84" spans="1:6">
      <c r="D84" s="56"/>
      <c r="E84" s="56"/>
      <c r="F84" s="56"/>
    </row>
    <row r="85" spans="1:6">
      <c r="D85" s="56"/>
      <c r="E85" s="56"/>
      <c r="F85" s="56"/>
    </row>
    <row r="86" spans="1:6">
      <c r="D86" s="56"/>
      <c r="E86" s="56"/>
      <c r="F86" s="56"/>
    </row>
    <row r="87" spans="1:6">
      <c r="D87" s="56"/>
      <c r="E87" s="56"/>
      <c r="F87" s="56"/>
    </row>
    <row r="88" spans="1:6">
      <c r="D88" s="56"/>
      <c r="E88" s="56"/>
      <c r="F88" s="56"/>
    </row>
  </sheetData>
  <mergeCells count="31">
    <mergeCell ref="B83:C83"/>
    <mergeCell ref="E63:G63"/>
    <mergeCell ref="H64:I64"/>
    <mergeCell ref="H66:I66"/>
    <mergeCell ref="H68:I68"/>
    <mergeCell ref="H74:I74"/>
    <mergeCell ref="B82:C82"/>
    <mergeCell ref="B55:C55"/>
    <mergeCell ref="E58:G58"/>
    <mergeCell ref="E59:G59"/>
    <mergeCell ref="E60:G60"/>
    <mergeCell ref="E61:G61"/>
    <mergeCell ref="E62:G62"/>
    <mergeCell ref="H44:I44"/>
    <mergeCell ref="H47:I47"/>
    <mergeCell ref="B48:C48"/>
    <mergeCell ref="E52:G52"/>
    <mergeCell ref="E53:G53"/>
    <mergeCell ref="G54:J54"/>
    <mergeCell ref="H24:I24"/>
    <mergeCell ref="H34:I34"/>
    <mergeCell ref="A41:B41"/>
    <mergeCell ref="C41:D41"/>
    <mergeCell ref="H42:I42"/>
    <mergeCell ref="B43:C43"/>
    <mergeCell ref="B4:C4"/>
    <mergeCell ref="E4:F4"/>
    <mergeCell ref="E10:F10"/>
    <mergeCell ref="B21:C21"/>
    <mergeCell ref="E21:F21"/>
    <mergeCell ref="H21:I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Schedule- VAT</vt:lpstr>
      <vt:lpstr>Purchases Schedule - VAT</vt:lpstr>
      <vt:lpstr>CN</vt:lpstr>
      <vt:lpstr>DN</vt:lpstr>
      <vt:lpstr>Bank Deposit List</vt:lpstr>
      <vt:lpstr>Bank Balance Statement</vt:lpstr>
      <vt:lpstr>AR9</vt:lpstr>
      <vt:lpstr>Tax form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</dc:creator>
  <cp:lastModifiedBy>Hashan Perera</cp:lastModifiedBy>
  <cp:lastPrinted>2017-05-05T05:07:26Z</cp:lastPrinted>
  <dcterms:created xsi:type="dcterms:W3CDTF">2017-05-05T04:23:03Z</dcterms:created>
  <dcterms:modified xsi:type="dcterms:W3CDTF">2017-09-15T10:55:52Z</dcterms:modified>
</cp:coreProperties>
</file>