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harv/Library/Containers/net.whatsapp.WhatsApp/Data/tmp/documents/A057A848-4816-4A9D-9464-5E9450FF6743/"/>
    </mc:Choice>
  </mc:AlternateContent>
  <xr:revisionPtr revIDLastSave="0" documentId="13_ncr:1_{D6CBC0D5-C44F-A643-B0AA-9CFE7C026CC3}" xr6:coauthVersionLast="47" xr6:coauthVersionMax="47" xr10:uidLastSave="{00000000-0000-0000-0000-000000000000}"/>
  <bookViews>
    <workbookView xWindow="0" yWindow="760" windowWidth="28800" windowHeight="16000" xr2:uid="{00000000-000D-0000-FFFF-FFFF00000000}"/>
  </bookViews>
  <sheets>
    <sheet name="Data Provided" sheetId="1" r:id="rId1"/>
    <sheet name="Base" sheetId="2" r:id="rId2"/>
    <sheet name="Scatter Plots" sheetId="3" r:id="rId3"/>
    <sheet name="Correlation Matrix" sheetId="4" r:id="rId4"/>
    <sheet name="Comparable Method" sheetId="5" r:id="rId5"/>
    <sheet name="Regression1" sheetId="8" r:id="rId6"/>
    <sheet name="Regression2" sheetId="6" r:id="rId7"/>
    <sheet name="LR - Age of Sale" sheetId="10" r:id="rId8"/>
    <sheet name="LR - DWT" sheetId="11" r:id="rId9"/>
    <sheet name="LR - Capesize" sheetId="12" r:id="rId10"/>
  </sheets>
  <definedNames>
    <definedName name="_xlnm._FilterDatabase" localSheetId="1" hidden="1">Base!$A$1:$K$48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'Data Provided'!$B$7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5" l="1"/>
  <c r="J9" i="2"/>
  <c r="K9" i="2" s="1"/>
  <c r="J41" i="2"/>
  <c r="K41" i="2" s="1"/>
  <c r="J2" i="2"/>
  <c r="K2" i="2" s="1"/>
  <c r="I3" i="2"/>
  <c r="J3" i="2" s="1"/>
  <c r="K3" i="2" s="1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2" i="2"/>
  <c r="A26" i="6"/>
  <c r="A27" i="6" s="1"/>
  <c r="J18" i="6"/>
  <c r="C21" i="6"/>
</calcChain>
</file>

<file path=xl/sharedStrings.xml><?xml version="1.0" encoding="utf-8"?>
<sst xmlns="http://schemas.openxmlformats.org/spreadsheetml/2006/main" count="357" uniqueCount="137">
  <si>
    <r>
      <rPr>
        <b/>
        <sz val="11"/>
        <color theme="1"/>
        <rFont val="Calibri"/>
        <family val="2"/>
        <scheme val="minor"/>
      </rPr>
      <t>Exhibit 4</t>
    </r>
    <r>
      <rPr>
        <sz val="11"/>
        <color theme="1"/>
        <rFont val="Calibri"/>
        <family val="2"/>
        <scheme val="minor"/>
      </rPr>
      <t>:  Sales of Capesize Ships from January 2007 to May 2008</t>
    </r>
  </si>
  <si>
    <t>Sale Price</t>
  </si>
  <si>
    <t>Year</t>
  </si>
  <si>
    <t>Age at Sale</t>
  </si>
  <si>
    <t>Dead-Weight Tons</t>
  </si>
  <si>
    <t>Trailing 1-Year Average Monthly Baltic Dry</t>
  </si>
  <si>
    <t>Sale Date</t>
  </si>
  <si>
    <t>Vessel Name</t>
  </si>
  <si>
    <t>($US millions)</t>
  </si>
  <si>
    <t>Built</t>
  </si>
  <si>
    <t>(Years)</t>
  </si>
  <si>
    <t>(000)</t>
  </si>
  <si>
    <t>Capesize Index</t>
  </si>
  <si>
    <t>CHS Moon</t>
  </si>
  <si>
    <t>Spring Brave</t>
  </si>
  <si>
    <t>Martha Verity</t>
  </si>
  <si>
    <t>TMT TBN</t>
  </si>
  <si>
    <t>Pantelis SP</t>
  </si>
  <si>
    <t>Amazon</t>
  </si>
  <si>
    <t>Cape Kassos</t>
  </si>
  <si>
    <t>Johnny K</t>
  </si>
  <si>
    <t>Zorbas</t>
  </si>
  <si>
    <t>Americana</t>
  </si>
  <si>
    <t>Ullswater</t>
  </si>
  <si>
    <t>Formosabulk Brave</t>
  </si>
  <si>
    <t>Formosabulk Clement</t>
  </si>
  <si>
    <t>Nautical Dream</t>
  </si>
  <si>
    <t>Formosabulk Allstart</t>
  </si>
  <si>
    <t>Arimathian</t>
  </si>
  <si>
    <t>Boss</t>
  </si>
  <si>
    <t>Zorbas II</t>
  </si>
  <si>
    <t>Fertilia</t>
  </si>
  <si>
    <t>Ingenious</t>
  </si>
  <si>
    <t>Anangel Dawn</t>
  </si>
  <si>
    <t>Orient Fortune</t>
  </si>
  <si>
    <t>Great Moon</t>
  </si>
  <si>
    <t>Gran Trader</t>
  </si>
  <si>
    <t>Cape Brazil</t>
  </si>
  <si>
    <t>Thalassini Kyra</t>
  </si>
  <si>
    <t>Tiger Lily</t>
  </si>
  <si>
    <t>Dong-A-Helios</t>
  </si>
  <si>
    <t>Marine Hunter</t>
  </si>
  <si>
    <t>Peace Glory</t>
  </si>
  <si>
    <t>Sumihou</t>
  </si>
  <si>
    <t>Netadola</t>
  </si>
  <si>
    <t>Nordstar</t>
  </si>
  <si>
    <t>Captain Vangelis L</t>
  </si>
  <si>
    <t>Voutakos</t>
  </si>
  <si>
    <t>Sachuest</t>
  </si>
  <si>
    <t>Sinfonia</t>
  </si>
  <si>
    <t>Jin Tai</t>
  </si>
  <si>
    <t>Dias</t>
  </si>
  <si>
    <t>Desimi</t>
  </si>
  <si>
    <t>Samos</t>
  </si>
  <si>
    <t>Cape Sun</t>
  </si>
  <si>
    <t>Nightflight</t>
  </si>
  <si>
    <t>Cape Falcon</t>
  </si>
  <si>
    <t>Castle Peak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</si>
  <si>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 Adapted from Compass Weekly Market Report (various issues) and Thompson Reuters Datastream, accessed 7/25/10.</t>
    </r>
  </si>
  <si>
    <t>Year Built</t>
  </si>
  <si>
    <t>DWT</t>
  </si>
  <si>
    <t xml:space="preserve">Age At Sale : Negative Correlation </t>
  </si>
  <si>
    <t>When age of ship increases the price decreases</t>
  </si>
  <si>
    <t>When the weight of the ship increases the price increases</t>
  </si>
  <si>
    <t>Capesize Index : Positive Correlation</t>
  </si>
  <si>
    <t>When the capesize increases the price increases</t>
  </si>
  <si>
    <t>Dead Weight Ton : Positive 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</si>
  <si>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</si>
  <si>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</si>
  <si>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</si>
  <si>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</si>
  <si>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</si>
  <si>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</si>
  <si>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</si>
  <si>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</si>
  <si>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</si>
  <si>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</si>
  <si>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</si>
  <si>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</si>
  <si>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</si>
  <si>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</si>
  <si>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</si>
  <si>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</si>
  <si>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</si>
  <si>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</si>
  <si>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</si>
  <si>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</si>
  <si>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</si>
  <si>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</si>
  <si>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</si>
  <si>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</si>
  <si>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Regression Equation : 44.57 + X1*B18 + X2*B19 + X3*B20 </t>
  </si>
  <si>
    <t>Mean Absolute Error (MAE) : 4.18</t>
  </si>
  <si>
    <t>Reasoning : Wear and tear, obsolete technology</t>
  </si>
  <si>
    <t>Reasoning : Stronger structure - can carry more deadweight</t>
  </si>
  <si>
    <t>Both are the same so we can go ahead with Age at Sale</t>
  </si>
  <si>
    <t xml:space="preserve">Best Predictor : Age at Sale (-0.79)  and Year Built (0.81)  have the highest correlation </t>
  </si>
  <si>
    <t>Then we are choosing ships with DWT between 165-175 (+5,-5 of Bet Performer)</t>
  </si>
  <si>
    <t>First we are choosing ships with Age at sale between 10-12 (+1, -1 of Bet Performer)</t>
  </si>
  <si>
    <t>Then we are choosing ships with Capesize Index &gt; Avg Capesize (7708)</t>
  </si>
  <si>
    <t>Best Match is Sumihou : 106 Million</t>
  </si>
  <si>
    <t>VIF (Variance Inflation Factor)</t>
  </si>
  <si>
    <t>1/(1-R^2)</t>
  </si>
  <si>
    <t>Y = MX + B</t>
  </si>
  <si>
    <t>Y = MX +B</t>
  </si>
  <si>
    <t xml:space="preserve">X1 = year built </t>
  </si>
  <si>
    <t>X2 = age at sale</t>
  </si>
  <si>
    <t>X4 capesize</t>
  </si>
  <si>
    <t>X3 = DWT</t>
  </si>
  <si>
    <t>o/p : sales price</t>
  </si>
  <si>
    <t>dependant</t>
  </si>
  <si>
    <t>independant</t>
  </si>
  <si>
    <t>others i/p</t>
  </si>
  <si>
    <t>Y = B + BX1 + BX2 + … + Bn + Error</t>
  </si>
  <si>
    <t>Multicolinearity</t>
  </si>
  <si>
    <t>VIF</t>
  </si>
  <si>
    <t>Reasoning : Average price of goods</t>
  </si>
  <si>
    <t>Reasoning : Since Age of Sale has highest correlation with Sales Price we are considering ships which are closest to the age of Bet Performer</t>
  </si>
  <si>
    <t>Strong correlation</t>
  </si>
  <si>
    <t>Medium Correlation</t>
  </si>
  <si>
    <t>Weak Correlation</t>
  </si>
  <si>
    <t>Coeff of Correlation (R) : 0.3</t>
  </si>
  <si>
    <t>Coeff of Correlation (R) : 0.5</t>
  </si>
  <si>
    <t>Coeff of Correlation (R) : 0.8</t>
  </si>
  <si>
    <t xml:space="preserve">Reasoning : Since DWT has a medium correlation with Sales price we are considering a higher range of values (+5,-5) </t>
  </si>
  <si>
    <t>recheck</t>
  </si>
  <si>
    <t>capesize</t>
  </si>
  <si>
    <t>Delta</t>
  </si>
  <si>
    <t>$ missing</t>
  </si>
  <si>
    <t>Adjusted price</t>
  </si>
  <si>
    <t>Current Capesize</t>
  </si>
  <si>
    <t>Speed</t>
  </si>
  <si>
    <t>not avg, last speed recorded</t>
  </si>
  <si>
    <t>new name- Partagas</t>
  </si>
  <si>
    <t>not avg, new name- Bulkgenova</t>
  </si>
  <si>
    <t>not avg, new name- Ram Prasad</t>
  </si>
  <si>
    <t>not avg, new name- Star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</si>
</sst>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958F"/>
        <bgColor indexed="64"/>
      </patternFill>
    </fill>
    <fill>
      <patternFill patternType="solid">
        <fgColor rgb="FF4BDABB"/>
        <bgColor indexed="64"/>
      </patternFill>
    </fill>
    <fill>
      <patternFill patternType="solid">
        <fgColor rgb="FF72D9E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AE2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17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1" xfId="0" quotePrefix="1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0" fontId="12" fillId="0" borderId="4" xfId="0" applyFont="1" applyBorder="1"/>
    <xf numFmtId="0" fontId="6" fillId="0" borderId="3" xfId="0" applyFont="1" applyBorder="1" applyAlignment="1">
      <alignment horizontal="centerContinuous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4" fillId="0" borderId="0" xfId="0" applyFont="1"/>
    <xf numFmtId="0" fontId="13" fillId="0" borderId="0" xfId="0" applyFont="1"/>
    <xf numFmtId="0" fontId="15" fillId="4" borderId="4" xfId="0" applyFont="1" applyFill="1" applyBorder="1" applyAlignment="1">
      <alignment horizontal="center"/>
    </xf>
    <xf numFmtId="0" fontId="15" fillId="4" borderId="4" xfId="0" quotePrefix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5" fillId="5" borderId="4" xfId="0" quotePrefix="1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7" borderId="4" xfId="0" quotePrefix="1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/>
    </xf>
    <xf numFmtId="0" fontId="15" fillId="12" borderId="4" xfId="0" quotePrefix="1" applyFont="1" applyFill="1" applyBorder="1" applyAlignment="1">
      <alignment horizontal="center"/>
    </xf>
    <xf numFmtId="0" fontId="8" fillId="0" borderId="0" xfId="0" applyFont="1"/>
    <xf numFmtId="0" fontId="15" fillId="4" borderId="10" xfId="0" applyFont="1" applyFill="1" applyBorder="1" applyAlignment="1">
      <alignment horizontal="center"/>
    </xf>
    <xf numFmtId="3" fontId="20" fillId="0" borderId="4" xfId="0" applyNumberFormat="1" applyFont="1" applyBorder="1" applyAlignment="1">
      <alignment horizontal="center"/>
    </xf>
    <xf numFmtId="17" fontId="0" fillId="16" borderId="4" xfId="0" applyNumberForma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165" fontId="0" fillId="16" borderId="4" xfId="0" applyNumberFormat="1" applyFill="1" applyBorder="1" applyAlignment="1">
      <alignment horizontal="center"/>
    </xf>
    <xf numFmtId="164" fontId="0" fillId="16" borderId="4" xfId="0" applyNumberFormat="1" applyFill="1" applyBorder="1" applyAlignment="1">
      <alignment horizontal="center"/>
    </xf>
    <xf numFmtId="3" fontId="0" fillId="16" borderId="4" xfId="0" applyNumberFormat="1" applyFill="1" applyBorder="1" applyAlignment="1">
      <alignment horizontal="center"/>
    </xf>
    <xf numFmtId="3" fontId="20" fillId="16" borderId="4" xfId="0" applyNumberFormat="1" applyFont="1" applyFill="1" applyBorder="1" applyAlignment="1">
      <alignment horizontal="center"/>
    </xf>
    <xf numFmtId="0" fontId="0" fillId="16" borderId="0" xfId="0" applyFill="1"/>
    <xf numFmtId="17" fontId="0" fillId="17" borderId="4" xfId="0" applyNumberForma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165" fontId="0" fillId="17" borderId="4" xfId="0" applyNumberFormat="1" applyFill="1" applyBorder="1" applyAlignment="1">
      <alignment horizontal="center"/>
    </xf>
    <xf numFmtId="164" fontId="0" fillId="17" borderId="4" xfId="0" applyNumberFormat="1" applyFill="1" applyBorder="1" applyAlignment="1">
      <alignment horizontal="center"/>
    </xf>
    <xf numFmtId="3" fontId="0" fillId="17" borderId="4" xfId="0" applyNumberForma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1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7" fontId="13" fillId="14" borderId="0" xfId="0" applyNumberFormat="1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/>
    </xf>
  </cellXfs>
  <cellStyles count="11">
    <cellStyle name="Comma [0] 2" xfId="2" xr:uid="{00000000-0005-0000-0000-000000000000}"/>
    <cellStyle name="Comma 2" xfId="3" xr:uid="{00000000-0005-0000-0000-000001000000}"/>
    <cellStyle name="Comma 3" xfId="8" xr:uid="{00000000-0005-0000-0000-000002000000}"/>
    <cellStyle name="Currency [0] 2" xfId="4" xr:uid="{00000000-0005-0000-0000-000003000000}"/>
    <cellStyle name="Currency 2" xfId="5" xr:uid="{00000000-0005-0000-0000-000004000000}"/>
    <cellStyle name="Currency 3" xfId="9" xr:uid="{00000000-0005-0000-0000-000005000000}"/>
    <cellStyle name="Normal" xfId="0" builtinId="0"/>
    <cellStyle name="Normal 2" xfId="1" xr:uid="{00000000-0005-0000-0000-000007000000}"/>
    <cellStyle name="Normal 3" xfId="6" xr:uid="{00000000-0005-0000-0000-000008000000}"/>
    <cellStyle name="Percent 2" xfId="7" xr:uid="{00000000-0005-0000-0000-000009000000}"/>
    <cellStyle name="Percent 3" xfId="10" xr:uid="{00000000-0005-0000-0000-00000A000000}"/>
  </cellStyles>
  <dxfs count="0"/>
  <tableStyles count="0" defaultTableStyle="TableStyleMedium9"/>
  <colors>
    <mruColors>
      <color rgb="FF9AE2FF"/>
      <color rgb="FF72F3FF"/>
      <color rgb="FF72D9E1"/>
      <color rgb="FF4BDABB"/>
      <color rgb="FF00DAB6"/>
      <color rgb="FF00958F"/>
      <color rgb="FF00E3BE"/>
      <color rgb="FFFF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Base!$E$1</c:f>
              <c:strCache>
                <c:ptCount val="1"/>
                <c:pt idx="0">
                  <c:v>Age at Sale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588270728454031E-2"/>
                  <c:y val="-0.54974628171478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Base!$E$2:$E$48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</c:numCache>
            </c:numRef>
          </c:xVal>
          <c:yVal>
            <c:numRef>
              <c:f>Base!$C$2:$C$48</c:f>
              <c:numCache>
                <c:formatCode>"$"#,##0.0</c:formatCode>
                <c:ptCount val="7"/>
                <c:pt idx="0">
                  <c:v>65</c:v>
                </c:pt>
                <c:pt idx="1">
                  <c:v>70</c:v>
                </c:pt>
                <c:pt idx="2">
                  <c:v>86</c:v>
                </c:pt>
                <c:pt idx="3">
                  <c:v>50.5</c:v>
                </c:pt>
                <c:pt idx="4">
                  <c:v>64.2</c:v>
                </c:pt>
                <c:pt idx="5">
                  <c:v>106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4-E440-B105-44EBFF8C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8592"/>
        <c:axId val="979305919"/>
      </c:scatterChart>
      <c:valAx>
        <c:axId val="9209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05919"/>
        <c:crosses val="autoZero"/>
        <c:crossBetween val="midCat"/>
      </c:valAx>
      <c:valAx>
        <c:axId val="9793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Base!$F$1</c:f>
              <c:strCache>
                <c:ptCount val="1"/>
                <c:pt idx="0">
                  <c:v>DWT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71062992125982"/>
                  <c:y val="-0.16410615339749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Base!$F$2:$F$48</c:f>
              <c:numCache>
                <c:formatCode>0.0</c:formatCode>
                <c:ptCount val="7"/>
                <c:pt idx="0">
                  <c:v>165.3</c:v>
                </c:pt>
                <c:pt idx="1">
                  <c:v>165.1</c:v>
                </c:pt>
                <c:pt idx="2">
                  <c:v>174.5</c:v>
                </c:pt>
                <c:pt idx="3">
                  <c:v>172.6</c:v>
                </c:pt>
                <c:pt idx="4">
                  <c:v>170</c:v>
                </c:pt>
                <c:pt idx="5">
                  <c:v>171.1</c:v>
                </c:pt>
                <c:pt idx="6">
                  <c:v>171.7</c:v>
                </c:pt>
              </c:numCache>
            </c:numRef>
          </c:xVal>
          <c:yVal>
            <c:numRef>
              <c:f>Base!$C$2:$C$48</c:f>
              <c:numCache>
                <c:formatCode>"$"#,##0.0</c:formatCode>
                <c:ptCount val="7"/>
                <c:pt idx="0">
                  <c:v>65</c:v>
                </c:pt>
                <c:pt idx="1">
                  <c:v>70</c:v>
                </c:pt>
                <c:pt idx="2">
                  <c:v>86</c:v>
                </c:pt>
                <c:pt idx="3">
                  <c:v>50.5</c:v>
                </c:pt>
                <c:pt idx="4">
                  <c:v>64.2</c:v>
                </c:pt>
                <c:pt idx="5">
                  <c:v>106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5-C849-805A-B36913DD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68432"/>
        <c:axId val="921677648"/>
      </c:scatterChart>
      <c:valAx>
        <c:axId val="9212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77648"/>
        <c:crosses val="autoZero"/>
        <c:crossBetween val="midCat"/>
      </c:valAx>
      <c:valAx>
        <c:axId val="921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Base!$G$1</c:f>
              <c:strCache>
                <c:ptCount val="1"/>
                <c:pt idx="0">
                  <c:v>Capesize Index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943723946271424"/>
                  <c:y val="-0.263187518226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Base!$G$2:$G$48</c:f>
              <c:numCache>
                <c:formatCode>#,##0</c:formatCode>
                <c:ptCount val="7"/>
                <c:pt idx="0">
                  <c:v>5245.083333333333</c:v>
                </c:pt>
                <c:pt idx="1">
                  <c:v>5245.083333333333</c:v>
                </c:pt>
                <c:pt idx="2">
                  <c:v>6201</c:v>
                </c:pt>
                <c:pt idx="3">
                  <c:v>6201</c:v>
                </c:pt>
                <c:pt idx="4">
                  <c:v>6201</c:v>
                </c:pt>
                <c:pt idx="5">
                  <c:v>9662.9166666666661</c:v>
                </c:pt>
                <c:pt idx="6">
                  <c:v>11193</c:v>
                </c:pt>
              </c:numCache>
            </c:numRef>
          </c:xVal>
          <c:yVal>
            <c:numRef>
              <c:f>Base!$C$2:$C$48</c:f>
              <c:numCache>
                <c:formatCode>"$"#,##0.0</c:formatCode>
                <c:ptCount val="7"/>
                <c:pt idx="0">
                  <c:v>65</c:v>
                </c:pt>
                <c:pt idx="1">
                  <c:v>70</c:v>
                </c:pt>
                <c:pt idx="2">
                  <c:v>86</c:v>
                </c:pt>
                <c:pt idx="3">
                  <c:v>50.5</c:v>
                </c:pt>
                <c:pt idx="4">
                  <c:v>64.2</c:v>
                </c:pt>
                <c:pt idx="5">
                  <c:v>106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2-AF4D-95EA-1B1EA015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71103"/>
        <c:axId val="1483972831"/>
      </c:scatterChart>
      <c:valAx>
        <c:axId val="14839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72831"/>
        <c:crosses val="autoZero"/>
        <c:crossBetween val="midCat"/>
      </c:valAx>
      <c:valAx>
        <c:axId val="14839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7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</xdr:row>
      <xdr:rowOff>101600</xdr:rowOff>
    </xdr:from>
    <xdr:to>
      <xdr:col>7</xdr:col>
      <xdr:colOff>330200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571EC-56CE-794E-844A-10E75A05D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0</xdr:row>
      <xdr:rowOff>177800</xdr:rowOff>
    </xdr:from>
    <xdr:to>
      <xdr:col>14</xdr:col>
      <xdr:colOff>584200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41F18-46CC-774C-9E73-744BC318D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0</xdr:row>
      <xdr:rowOff>177800</xdr:rowOff>
    </xdr:from>
    <xdr:to>
      <xdr:col>22</xdr:col>
      <xdr:colOff>304800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CC48A-5F48-3140-A3B7-75A16BA8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24" zoomScaleNormal="62" workbookViewId="0">
      <selection activeCell="J37" sqref="J37"/>
    </sheetView>
  </sheetViews>
  <sheetFormatPr baseColWidth="10" defaultColWidth="8.83203125" defaultRowHeight="15" x14ac:dyDescent="0.2"/>
  <cols>
    <col min="1" max="1" width="16.5" customWidth="1"/>
    <col min="2" max="2" width="13.6640625" customWidth="1"/>
    <col min="3" max="3" width="18.33203125" customWidth="1"/>
    <col min="4" max="4" width="14.5" customWidth="1"/>
    <col min="5" max="5" width="8.1640625" customWidth="1"/>
    <col min="6" max="6" width="12.33203125" customWidth="1"/>
    <col min="7" max="7" width="20" customWidth="1"/>
    <col min="8" max="8" width="45.33203125" customWidth="1"/>
    <col min="10" max="10" width="26.5" bestFit="1" customWidth="1"/>
  </cols>
  <sheetData>
    <row r="1" spans="1:9" x14ac:dyDescent="0.2">
      <c r="A1" t="s">
        <v>0</v>
      </c>
    </row>
    <row r="2" spans="1:9" ht="16" thickBot="1" x14ac:dyDescent="0.25">
      <c r="A2" s="6"/>
      <c r="B2" s="6"/>
      <c r="C2" s="6"/>
      <c r="D2" s="6"/>
      <c r="E2" s="6"/>
      <c r="F2" s="6"/>
      <c r="G2" s="6"/>
      <c r="H2" s="6"/>
    </row>
    <row r="3" spans="1:9" ht="16.5" customHeight="1" x14ac:dyDescent="0.2">
      <c r="B3" s="3"/>
      <c r="C3" s="3"/>
      <c r="D3" s="2" t="s">
        <v>1</v>
      </c>
      <c r="E3" s="2" t="s">
        <v>2</v>
      </c>
      <c r="F3" s="14" t="s">
        <v>3</v>
      </c>
      <c r="G3" s="14" t="s">
        <v>4</v>
      </c>
      <c r="H3" s="14" t="s">
        <v>5</v>
      </c>
    </row>
    <row r="4" spans="1:9" ht="16" thickBot="1" x14ac:dyDescent="0.25">
      <c r="A4" s="6"/>
      <c r="B4" s="7" t="s">
        <v>6</v>
      </c>
      <c r="C4" s="7" t="s">
        <v>7</v>
      </c>
      <c r="D4" s="5" t="s">
        <v>8</v>
      </c>
      <c r="E4" s="5" t="s">
        <v>9</v>
      </c>
      <c r="F4" s="5" t="s">
        <v>10</v>
      </c>
      <c r="G4" s="15" t="s">
        <v>11</v>
      </c>
      <c r="H4" s="5" t="s">
        <v>12</v>
      </c>
      <c r="I4" s="84" t="s">
        <v>131</v>
      </c>
    </row>
    <row r="5" spans="1:9" x14ac:dyDescent="0.2">
      <c r="A5" s="4">
        <v>2</v>
      </c>
      <c r="B5" s="8">
        <v>39083</v>
      </c>
      <c r="C5" t="s">
        <v>13</v>
      </c>
      <c r="D5" s="11">
        <v>45</v>
      </c>
      <c r="E5" s="1">
        <v>1991</v>
      </c>
      <c r="F5">
        <v>16</v>
      </c>
      <c r="G5" s="9">
        <v>150.19999999999999</v>
      </c>
      <c r="H5" s="13">
        <v>4647.083333333333</v>
      </c>
    </row>
    <row r="6" spans="1:9" x14ac:dyDescent="0.2">
      <c r="A6" s="4">
        <v>3</v>
      </c>
      <c r="B6" s="8">
        <v>39083</v>
      </c>
      <c r="C6" t="s">
        <v>14</v>
      </c>
      <c r="D6" s="11">
        <v>62</v>
      </c>
      <c r="E6" s="1">
        <v>1995</v>
      </c>
      <c r="F6">
        <v>12</v>
      </c>
      <c r="G6" s="9">
        <v>151.1</v>
      </c>
      <c r="H6" s="13">
        <v>4647.083333333333</v>
      </c>
    </row>
    <row r="7" spans="1:9" x14ac:dyDescent="0.2">
      <c r="A7" s="4">
        <v>4</v>
      </c>
      <c r="B7" s="8">
        <v>39083</v>
      </c>
      <c r="C7" t="s">
        <v>15</v>
      </c>
      <c r="D7" s="11">
        <v>60</v>
      </c>
      <c r="E7" s="1">
        <v>1995</v>
      </c>
      <c r="F7">
        <v>12</v>
      </c>
      <c r="G7" s="9">
        <v>158</v>
      </c>
      <c r="H7" s="13">
        <v>4647.083333333333</v>
      </c>
    </row>
    <row r="8" spans="1:9" x14ac:dyDescent="0.2">
      <c r="A8" s="4">
        <v>5</v>
      </c>
      <c r="B8" s="8">
        <v>39083</v>
      </c>
      <c r="C8" t="s">
        <v>16</v>
      </c>
      <c r="D8" s="11">
        <v>61.3</v>
      </c>
      <c r="E8" s="1">
        <v>1993</v>
      </c>
      <c r="F8">
        <v>14</v>
      </c>
      <c r="G8" s="9">
        <v>174.7</v>
      </c>
      <c r="H8" s="13">
        <v>4647.083333333333</v>
      </c>
    </row>
    <row r="9" spans="1:9" x14ac:dyDescent="0.2">
      <c r="A9" s="4">
        <v>6</v>
      </c>
      <c r="B9" s="8">
        <v>39114</v>
      </c>
      <c r="C9" t="s">
        <v>17</v>
      </c>
      <c r="D9" s="10">
        <v>83</v>
      </c>
      <c r="E9" s="1">
        <v>1999</v>
      </c>
      <c r="F9">
        <v>8</v>
      </c>
      <c r="G9" s="12">
        <v>169.9</v>
      </c>
      <c r="H9" s="13">
        <v>4878.416666666667</v>
      </c>
    </row>
    <row r="10" spans="1:9" x14ac:dyDescent="0.2">
      <c r="A10" s="4">
        <v>7</v>
      </c>
      <c r="B10" s="8">
        <v>39114</v>
      </c>
      <c r="C10" t="s">
        <v>18</v>
      </c>
      <c r="D10" s="11">
        <v>45</v>
      </c>
      <c r="E10" s="1">
        <v>1990</v>
      </c>
      <c r="F10">
        <v>17</v>
      </c>
      <c r="G10" s="9">
        <v>149.5</v>
      </c>
      <c r="H10" s="13">
        <v>4878.416666666667</v>
      </c>
    </row>
    <row r="11" spans="1:9" x14ac:dyDescent="0.2">
      <c r="A11" s="4">
        <v>8</v>
      </c>
      <c r="B11" s="8">
        <v>39142</v>
      </c>
      <c r="C11" t="s">
        <v>19</v>
      </c>
      <c r="D11" s="11">
        <v>100</v>
      </c>
      <c r="E11" s="1">
        <v>2004</v>
      </c>
      <c r="F11">
        <v>3</v>
      </c>
      <c r="G11" s="9">
        <v>170</v>
      </c>
      <c r="H11" s="13">
        <v>5245.083333333333</v>
      </c>
    </row>
    <row r="12" spans="1:9" x14ac:dyDescent="0.2">
      <c r="A12" s="4">
        <v>9</v>
      </c>
      <c r="B12" s="8">
        <v>39142</v>
      </c>
      <c r="C12" t="s">
        <v>20</v>
      </c>
      <c r="D12" s="11">
        <v>65</v>
      </c>
      <c r="E12" s="1">
        <v>1994</v>
      </c>
      <c r="F12">
        <v>13</v>
      </c>
      <c r="G12" s="9">
        <v>165.3</v>
      </c>
      <c r="H12" s="13">
        <v>5245.083333333333</v>
      </c>
    </row>
    <row r="13" spans="1:9" x14ac:dyDescent="0.2">
      <c r="A13" s="4">
        <v>10</v>
      </c>
      <c r="B13" s="8">
        <v>39142</v>
      </c>
      <c r="C13" t="s">
        <v>21</v>
      </c>
      <c r="D13" s="11">
        <v>70</v>
      </c>
      <c r="E13" s="1">
        <v>1996</v>
      </c>
      <c r="F13">
        <v>11</v>
      </c>
      <c r="G13" s="9">
        <v>165.1</v>
      </c>
      <c r="H13" s="13">
        <v>5245.083333333333</v>
      </c>
    </row>
    <row r="14" spans="1:9" x14ac:dyDescent="0.2">
      <c r="A14" s="4">
        <v>11</v>
      </c>
      <c r="B14" s="8">
        <v>39142</v>
      </c>
      <c r="C14" t="s">
        <v>22</v>
      </c>
      <c r="D14" s="11">
        <v>33</v>
      </c>
      <c r="E14" s="1">
        <v>1987</v>
      </c>
      <c r="F14">
        <v>20</v>
      </c>
      <c r="G14" s="9">
        <v>149</v>
      </c>
      <c r="H14" s="13">
        <v>5245.083333333333</v>
      </c>
    </row>
    <row r="15" spans="1:9" x14ac:dyDescent="0.2">
      <c r="A15" s="4">
        <v>12</v>
      </c>
      <c r="B15" s="8">
        <v>39142</v>
      </c>
      <c r="C15" t="s">
        <v>15</v>
      </c>
      <c r="D15" s="11">
        <v>63</v>
      </c>
      <c r="E15" s="1">
        <v>1995</v>
      </c>
      <c r="F15">
        <v>12</v>
      </c>
      <c r="G15" s="9">
        <v>158</v>
      </c>
      <c r="H15" s="13">
        <v>5245.083333333333</v>
      </c>
    </row>
    <row r="16" spans="1:9" x14ac:dyDescent="0.2">
      <c r="A16" s="4">
        <v>13</v>
      </c>
      <c r="B16" s="8">
        <v>39142</v>
      </c>
      <c r="C16" t="s">
        <v>23</v>
      </c>
      <c r="D16" s="11">
        <v>43</v>
      </c>
      <c r="E16" s="1">
        <v>1990</v>
      </c>
      <c r="F16">
        <v>17</v>
      </c>
      <c r="G16" s="9">
        <v>123.5</v>
      </c>
      <c r="H16" s="13">
        <v>5245.083333333333</v>
      </c>
    </row>
    <row r="17" spans="1:8" x14ac:dyDescent="0.2">
      <c r="A17" s="4">
        <v>14</v>
      </c>
      <c r="B17" s="8">
        <v>39173</v>
      </c>
      <c r="C17" t="s">
        <v>24</v>
      </c>
      <c r="D17" s="11">
        <v>95</v>
      </c>
      <c r="E17" s="1">
        <v>2001</v>
      </c>
      <c r="F17">
        <v>6</v>
      </c>
      <c r="G17" s="9">
        <v>170.1</v>
      </c>
      <c r="H17" s="13">
        <v>5752.333333333333</v>
      </c>
    </row>
    <row r="18" spans="1:8" x14ac:dyDescent="0.2">
      <c r="A18" s="4">
        <v>15</v>
      </c>
      <c r="B18" s="8">
        <v>39173</v>
      </c>
      <c r="C18" t="s">
        <v>25</v>
      </c>
      <c r="D18" s="11">
        <v>95</v>
      </c>
      <c r="E18" s="1">
        <v>2001</v>
      </c>
      <c r="F18">
        <v>6</v>
      </c>
      <c r="G18" s="9">
        <v>170.1</v>
      </c>
      <c r="H18" s="13">
        <v>5752.333333333333</v>
      </c>
    </row>
    <row r="19" spans="1:8" x14ac:dyDescent="0.2">
      <c r="A19" s="4">
        <v>16</v>
      </c>
      <c r="B19" s="8">
        <v>39173</v>
      </c>
      <c r="C19" t="s">
        <v>26</v>
      </c>
      <c r="D19" s="11">
        <v>63.5</v>
      </c>
      <c r="E19" s="1">
        <v>1994</v>
      </c>
      <c r="F19">
        <v>13</v>
      </c>
      <c r="G19" s="9">
        <v>151.4</v>
      </c>
      <c r="H19" s="13">
        <v>5752.333333333333</v>
      </c>
    </row>
    <row r="20" spans="1:8" x14ac:dyDescent="0.2">
      <c r="A20" s="4">
        <v>17</v>
      </c>
      <c r="B20" s="8">
        <v>39173</v>
      </c>
      <c r="C20" t="s">
        <v>27</v>
      </c>
      <c r="D20" s="11">
        <v>67</v>
      </c>
      <c r="E20" s="1">
        <v>1995</v>
      </c>
      <c r="F20">
        <v>12</v>
      </c>
      <c r="G20" s="9">
        <v>150.4</v>
      </c>
      <c r="H20" s="13">
        <v>5752.333333333333</v>
      </c>
    </row>
    <row r="21" spans="1:8" x14ac:dyDescent="0.2">
      <c r="A21" s="4">
        <v>18</v>
      </c>
      <c r="B21" s="8">
        <v>39173</v>
      </c>
      <c r="C21" t="s">
        <v>28</v>
      </c>
      <c r="D21" s="11">
        <v>62</v>
      </c>
      <c r="E21" s="1">
        <v>1994</v>
      </c>
      <c r="F21">
        <v>13</v>
      </c>
      <c r="G21" s="9">
        <v>149.80000000000001</v>
      </c>
      <c r="H21" s="13">
        <v>5752.333333333333</v>
      </c>
    </row>
    <row r="22" spans="1:8" x14ac:dyDescent="0.2">
      <c r="A22" s="4">
        <v>19</v>
      </c>
      <c r="B22" s="8">
        <v>39173</v>
      </c>
      <c r="C22" t="s">
        <v>29</v>
      </c>
      <c r="D22" s="11">
        <v>31</v>
      </c>
      <c r="E22" s="1">
        <v>1985</v>
      </c>
      <c r="F22">
        <v>22</v>
      </c>
      <c r="G22" s="9">
        <v>139.80000000000001</v>
      </c>
      <c r="H22" s="13">
        <v>5752.333333333333</v>
      </c>
    </row>
    <row r="23" spans="1:8" x14ac:dyDescent="0.2">
      <c r="A23" s="4">
        <v>20</v>
      </c>
      <c r="B23" s="8">
        <v>39203</v>
      </c>
      <c r="C23" t="s">
        <v>30</v>
      </c>
      <c r="D23" s="10">
        <v>86</v>
      </c>
      <c r="E23" s="1">
        <v>1996</v>
      </c>
      <c r="F23">
        <v>11</v>
      </c>
      <c r="G23" s="12">
        <v>174.5</v>
      </c>
      <c r="H23" s="13">
        <v>6201</v>
      </c>
    </row>
    <row r="24" spans="1:8" x14ac:dyDescent="0.2">
      <c r="A24" s="4">
        <v>21</v>
      </c>
      <c r="B24" s="8">
        <v>39203</v>
      </c>
      <c r="C24" t="s">
        <v>31</v>
      </c>
      <c r="D24" s="11">
        <v>50.5</v>
      </c>
      <c r="E24" s="1">
        <v>1997</v>
      </c>
      <c r="F24">
        <v>10</v>
      </c>
      <c r="G24" s="9">
        <v>172.6</v>
      </c>
      <c r="H24" s="13">
        <v>6201</v>
      </c>
    </row>
    <row r="25" spans="1:8" x14ac:dyDescent="0.2">
      <c r="A25" s="4">
        <v>22</v>
      </c>
      <c r="B25" s="8">
        <v>39203</v>
      </c>
      <c r="C25" t="s">
        <v>32</v>
      </c>
      <c r="D25" s="11">
        <v>64.2</v>
      </c>
      <c r="E25" s="1">
        <v>1996</v>
      </c>
      <c r="F25">
        <v>11</v>
      </c>
      <c r="G25" s="9">
        <v>170</v>
      </c>
      <c r="H25" s="13">
        <v>6201</v>
      </c>
    </row>
    <row r="26" spans="1:8" x14ac:dyDescent="0.2">
      <c r="A26" s="4">
        <v>23</v>
      </c>
      <c r="B26" s="8">
        <v>39234</v>
      </c>
      <c r="C26" t="s">
        <v>33</v>
      </c>
      <c r="D26" s="11">
        <v>67</v>
      </c>
      <c r="E26" s="1">
        <v>1994</v>
      </c>
      <c r="F26">
        <v>13</v>
      </c>
      <c r="G26" s="9">
        <v>149.30000000000001</v>
      </c>
      <c r="H26" s="13">
        <v>6617.5</v>
      </c>
    </row>
    <row r="27" spans="1:8" x14ac:dyDescent="0.2">
      <c r="A27" s="4">
        <v>24</v>
      </c>
      <c r="B27" s="8">
        <v>39234</v>
      </c>
      <c r="C27" t="s">
        <v>34</v>
      </c>
      <c r="D27" s="11">
        <v>28</v>
      </c>
      <c r="E27" s="1">
        <v>1984</v>
      </c>
      <c r="F27">
        <v>23</v>
      </c>
      <c r="G27" s="9">
        <v>161.4</v>
      </c>
      <c r="H27" s="13">
        <v>6617.5</v>
      </c>
    </row>
    <row r="28" spans="1:8" x14ac:dyDescent="0.2">
      <c r="A28" s="4">
        <v>25</v>
      </c>
      <c r="B28" s="8">
        <v>39264</v>
      </c>
      <c r="C28" t="s">
        <v>35</v>
      </c>
      <c r="D28" s="11">
        <v>30</v>
      </c>
      <c r="E28" s="1">
        <v>1984</v>
      </c>
      <c r="F28">
        <v>23</v>
      </c>
      <c r="G28" s="9">
        <v>146</v>
      </c>
      <c r="H28" s="13">
        <v>6979.75</v>
      </c>
    </row>
    <row r="29" spans="1:8" x14ac:dyDescent="0.2">
      <c r="A29" s="4">
        <v>26</v>
      </c>
      <c r="B29" s="8">
        <v>39264</v>
      </c>
      <c r="C29" t="s">
        <v>36</v>
      </c>
      <c r="D29" s="10">
        <v>105</v>
      </c>
      <c r="E29" s="1">
        <v>2001</v>
      </c>
      <c r="F29">
        <v>6</v>
      </c>
      <c r="G29" s="12">
        <v>172.5</v>
      </c>
      <c r="H29" s="13">
        <v>6979.75</v>
      </c>
    </row>
    <row r="30" spans="1:8" x14ac:dyDescent="0.2">
      <c r="A30" s="4">
        <v>27</v>
      </c>
      <c r="B30" s="8">
        <v>39295</v>
      </c>
      <c r="C30" t="s">
        <v>37</v>
      </c>
      <c r="D30" s="10">
        <v>22</v>
      </c>
      <c r="E30" s="1">
        <v>1981</v>
      </c>
      <c r="F30">
        <v>26</v>
      </c>
      <c r="G30" s="12">
        <v>140.80000000000001</v>
      </c>
      <c r="H30" s="13">
        <v>7440.833333333333</v>
      </c>
    </row>
    <row r="31" spans="1:8" x14ac:dyDescent="0.2">
      <c r="A31" s="4">
        <v>28</v>
      </c>
      <c r="B31" s="8">
        <v>39326</v>
      </c>
      <c r="C31" t="s">
        <v>38</v>
      </c>
      <c r="D31" s="11">
        <v>133</v>
      </c>
      <c r="E31" s="1">
        <v>2002</v>
      </c>
      <c r="F31">
        <v>5</v>
      </c>
      <c r="G31" s="9">
        <v>164.2</v>
      </c>
      <c r="H31" s="13">
        <v>8181</v>
      </c>
    </row>
    <row r="32" spans="1:8" x14ac:dyDescent="0.2">
      <c r="A32" s="4">
        <v>29</v>
      </c>
      <c r="B32" s="8">
        <v>39356</v>
      </c>
      <c r="C32" t="s">
        <v>39</v>
      </c>
      <c r="D32" s="11">
        <v>90</v>
      </c>
      <c r="E32">
        <v>1995</v>
      </c>
      <c r="F32">
        <v>12</v>
      </c>
      <c r="G32" s="9">
        <v>149.19999999999999</v>
      </c>
      <c r="H32" s="13">
        <v>8886.1666666666661</v>
      </c>
    </row>
    <row r="33" spans="1:10" x14ac:dyDescent="0.2">
      <c r="A33" s="4">
        <v>30</v>
      </c>
      <c r="B33" s="8">
        <v>39356</v>
      </c>
      <c r="C33" t="s">
        <v>40</v>
      </c>
      <c r="D33" s="11">
        <v>47</v>
      </c>
      <c r="E33" s="1">
        <v>1986</v>
      </c>
      <c r="F33">
        <v>21</v>
      </c>
      <c r="G33" s="9">
        <v>146.9</v>
      </c>
      <c r="H33" s="13">
        <v>8886.1666666666661</v>
      </c>
    </row>
    <row r="34" spans="1:10" x14ac:dyDescent="0.2">
      <c r="A34" s="4">
        <v>31</v>
      </c>
      <c r="B34" s="8">
        <v>39356</v>
      </c>
      <c r="C34" t="s">
        <v>41</v>
      </c>
      <c r="D34" s="11">
        <v>45</v>
      </c>
      <c r="E34" s="1">
        <v>1984</v>
      </c>
      <c r="F34">
        <v>23</v>
      </c>
      <c r="G34" s="9">
        <v>164.5</v>
      </c>
      <c r="H34" s="13">
        <v>8886.1666666666661</v>
      </c>
    </row>
    <row r="35" spans="1:10" x14ac:dyDescent="0.2">
      <c r="A35" s="4">
        <v>32</v>
      </c>
      <c r="B35" s="8">
        <v>39356</v>
      </c>
      <c r="C35" t="s">
        <v>42</v>
      </c>
      <c r="D35" s="11">
        <v>57</v>
      </c>
      <c r="E35" s="1">
        <v>1984</v>
      </c>
      <c r="F35">
        <v>23</v>
      </c>
      <c r="G35" s="9">
        <v>166.1</v>
      </c>
      <c r="H35" s="13">
        <v>8886.1666666666661</v>
      </c>
    </row>
    <row r="36" spans="1:10" x14ac:dyDescent="0.2">
      <c r="A36" s="4">
        <v>33</v>
      </c>
      <c r="B36" s="8">
        <v>39387</v>
      </c>
      <c r="C36" t="s">
        <v>43</v>
      </c>
      <c r="D36" s="11">
        <v>106</v>
      </c>
      <c r="E36">
        <v>1996</v>
      </c>
      <c r="F36">
        <v>11</v>
      </c>
      <c r="G36" s="9">
        <v>171.1</v>
      </c>
      <c r="H36" s="13">
        <v>9662.9166666666661</v>
      </c>
    </row>
    <row r="37" spans="1:10" x14ac:dyDescent="0.2">
      <c r="A37" s="4">
        <v>34</v>
      </c>
      <c r="B37" s="8">
        <v>39387</v>
      </c>
      <c r="C37" t="s">
        <v>36</v>
      </c>
      <c r="D37" s="11">
        <v>152</v>
      </c>
      <c r="E37">
        <v>2001</v>
      </c>
      <c r="F37">
        <v>6</v>
      </c>
      <c r="G37" s="9">
        <v>172.6</v>
      </c>
      <c r="H37" s="13">
        <v>9662.9166666666697</v>
      </c>
    </row>
    <row r="38" spans="1:10" x14ac:dyDescent="0.2">
      <c r="A38" s="4">
        <v>35</v>
      </c>
      <c r="B38" s="8">
        <v>39387</v>
      </c>
      <c r="C38" t="s">
        <v>44</v>
      </c>
      <c r="D38" s="11">
        <v>97</v>
      </c>
      <c r="E38" s="1">
        <v>1993</v>
      </c>
      <c r="F38">
        <v>14</v>
      </c>
      <c r="G38" s="9">
        <v>149.5</v>
      </c>
      <c r="H38" s="13">
        <v>9662.9166666666661</v>
      </c>
    </row>
    <row r="39" spans="1:10" x14ac:dyDescent="0.2">
      <c r="A39" s="4">
        <v>36</v>
      </c>
      <c r="B39" s="8">
        <v>39387</v>
      </c>
      <c r="C39" t="s">
        <v>45</v>
      </c>
      <c r="D39" s="11">
        <v>38</v>
      </c>
      <c r="E39" s="1">
        <v>1983</v>
      </c>
      <c r="F39">
        <v>24</v>
      </c>
      <c r="G39" s="9">
        <v>150.69999999999999</v>
      </c>
      <c r="H39" s="13">
        <v>9662.9166666666661</v>
      </c>
    </row>
    <row r="40" spans="1:10" x14ac:dyDescent="0.2">
      <c r="A40" s="4">
        <v>37</v>
      </c>
      <c r="B40" s="8">
        <v>39387</v>
      </c>
      <c r="C40" t="s">
        <v>46</v>
      </c>
      <c r="D40" s="11">
        <v>87.5</v>
      </c>
      <c r="E40" s="1">
        <v>1992</v>
      </c>
      <c r="F40">
        <v>15</v>
      </c>
      <c r="G40" s="9">
        <v>148.19999999999999</v>
      </c>
      <c r="H40" s="13">
        <v>9662.9166666666661</v>
      </c>
    </row>
    <row r="41" spans="1:10" x14ac:dyDescent="0.2">
      <c r="A41" s="4">
        <v>38</v>
      </c>
      <c r="B41" s="8">
        <v>39417</v>
      </c>
      <c r="C41" t="s">
        <v>47</v>
      </c>
      <c r="D41" s="11">
        <v>78</v>
      </c>
      <c r="E41" s="1">
        <v>1987</v>
      </c>
      <c r="F41">
        <v>20</v>
      </c>
      <c r="G41" s="9">
        <v>188.3</v>
      </c>
      <c r="H41" s="13">
        <v>10298.833333333334</v>
      </c>
    </row>
    <row r="42" spans="1:10" x14ac:dyDescent="0.2">
      <c r="A42" s="4">
        <v>39</v>
      </c>
      <c r="B42" s="8">
        <v>39417</v>
      </c>
      <c r="C42" t="s">
        <v>48</v>
      </c>
      <c r="D42" s="11">
        <v>35</v>
      </c>
      <c r="E42" s="1">
        <v>1986</v>
      </c>
      <c r="F42">
        <v>21</v>
      </c>
      <c r="G42" s="9">
        <v>98.4</v>
      </c>
      <c r="H42" s="13">
        <v>10298.833333333334</v>
      </c>
    </row>
    <row r="43" spans="1:10" x14ac:dyDescent="0.2">
      <c r="A43" s="4">
        <v>40</v>
      </c>
      <c r="B43" s="8">
        <v>39448</v>
      </c>
      <c r="C43" t="s">
        <v>49</v>
      </c>
      <c r="D43" s="11">
        <v>83.7</v>
      </c>
      <c r="E43">
        <v>1991</v>
      </c>
      <c r="F43">
        <v>17</v>
      </c>
      <c r="G43" s="9">
        <v>184.4</v>
      </c>
      <c r="H43" s="13">
        <v>10525.583333333334</v>
      </c>
      <c r="I43">
        <v>9.8000000000000007</v>
      </c>
      <c r="J43" t="s">
        <v>136</v>
      </c>
    </row>
    <row r="44" spans="1:10" x14ac:dyDescent="0.2">
      <c r="A44" s="4">
        <v>41</v>
      </c>
      <c r="B44" s="8">
        <v>39448</v>
      </c>
      <c r="C44" t="s">
        <v>50</v>
      </c>
      <c r="D44" s="11">
        <v>155</v>
      </c>
      <c r="E44">
        <v>2004</v>
      </c>
      <c r="F44">
        <v>4</v>
      </c>
      <c r="G44" s="9">
        <v>173.9</v>
      </c>
      <c r="H44" s="13">
        <v>10525.583333333334</v>
      </c>
      <c r="I44">
        <v>8.8000000000000007</v>
      </c>
      <c r="J44" t="s">
        <v>133</v>
      </c>
    </row>
    <row r="45" spans="1:10" x14ac:dyDescent="0.2">
      <c r="A45" s="4">
        <v>42</v>
      </c>
      <c r="B45" s="8">
        <v>39479</v>
      </c>
      <c r="C45" t="s">
        <v>51</v>
      </c>
      <c r="D45" s="11">
        <v>58</v>
      </c>
      <c r="E45">
        <v>1988</v>
      </c>
      <c r="F45">
        <v>20</v>
      </c>
      <c r="G45" s="9">
        <v>135</v>
      </c>
      <c r="H45" s="13">
        <v>10844.416666666666</v>
      </c>
      <c r="I45">
        <v>14.6</v>
      </c>
      <c r="J45" t="s">
        <v>134</v>
      </c>
    </row>
    <row r="46" spans="1:10" x14ac:dyDescent="0.2">
      <c r="A46" s="4">
        <v>43</v>
      </c>
      <c r="B46" s="8">
        <v>39508</v>
      </c>
      <c r="C46" t="s">
        <v>52</v>
      </c>
      <c r="D46" s="11">
        <v>83</v>
      </c>
      <c r="E46">
        <v>1989</v>
      </c>
      <c r="F46">
        <v>19</v>
      </c>
      <c r="G46" s="9">
        <v>207.1</v>
      </c>
      <c r="H46" s="13">
        <v>11193</v>
      </c>
      <c r="I46">
        <v>12.2</v>
      </c>
      <c r="J46" t="s">
        <v>132</v>
      </c>
    </row>
    <row r="47" spans="1:10" x14ac:dyDescent="0.2">
      <c r="A47" s="4">
        <v>44</v>
      </c>
      <c r="B47" s="8">
        <v>39508</v>
      </c>
      <c r="C47" t="s">
        <v>53</v>
      </c>
      <c r="D47" s="11">
        <v>25</v>
      </c>
      <c r="E47">
        <v>1982</v>
      </c>
      <c r="F47">
        <v>26</v>
      </c>
      <c r="G47" s="9">
        <v>137</v>
      </c>
      <c r="H47" s="13">
        <v>11193</v>
      </c>
      <c r="I47">
        <v>11.9</v>
      </c>
      <c r="J47" t="s">
        <v>135</v>
      </c>
    </row>
    <row r="48" spans="1:10" x14ac:dyDescent="0.2">
      <c r="A48" s="4">
        <v>45</v>
      </c>
      <c r="B48" s="8">
        <v>39508</v>
      </c>
      <c r="C48" t="s">
        <v>54</v>
      </c>
      <c r="D48" s="11">
        <v>135</v>
      </c>
      <c r="E48">
        <v>1999</v>
      </c>
      <c r="F48">
        <v>9</v>
      </c>
      <c r="G48" s="9">
        <v>171.7</v>
      </c>
      <c r="H48" s="13">
        <v>11193</v>
      </c>
      <c r="I48">
        <v>9.6999999999999993</v>
      </c>
    </row>
    <row r="49" spans="1:9" x14ac:dyDescent="0.2">
      <c r="A49" s="4">
        <v>46</v>
      </c>
      <c r="B49" s="8">
        <v>39539</v>
      </c>
      <c r="C49" t="s">
        <v>55</v>
      </c>
      <c r="D49" s="11">
        <v>158</v>
      </c>
      <c r="E49">
        <v>2004</v>
      </c>
      <c r="F49">
        <v>4</v>
      </c>
      <c r="G49" s="9">
        <v>170</v>
      </c>
      <c r="H49" s="13">
        <v>11613.5</v>
      </c>
      <c r="I49">
        <v>11.4</v>
      </c>
    </row>
    <row r="50" spans="1:9" x14ac:dyDescent="0.2">
      <c r="A50" s="4">
        <v>47</v>
      </c>
      <c r="B50" s="8">
        <v>39569</v>
      </c>
      <c r="C50" t="s">
        <v>56</v>
      </c>
      <c r="D50" s="11">
        <v>87.2</v>
      </c>
      <c r="E50">
        <v>1993</v>
      </c>
      <c r="F50">
        <v>15</v>
      </c>
      <c r="G50" s="9">
        <v>161.5</v>
      </c>
      <c r="H50" s="13">
        <v>12479.333333333334</v>
      </c>
      <c r="I50">
        <v>6.7</v>
      </c>
    </row>
    <row r="51" spans="1:9" x14ac:dyDescent="0.2">
      <c r="A51" s="4">
        <v>48</v>
      </c>
      <c r="B51" s="8">
        <v>39569</v>
      </c>
      <c r="C51" t="s">
        <v>57</v>
      </c>
      <c r="D51" s="11">
        <v>82</v>
      </c>
      <c r="E51">
        <v>1990</v>
      </c>
      <c r="F51">
        <v>18</v>
      </c>
      <c r="G51" s="9">
        <v>145.4</v>
      </c>
      <c r="H51" s="13">
        <v>12479.333333333334</v>
      </c>
      <c r="I51">
        <v>6.2</v>
      </c>
    </row>
    <row r="53" spans="1:9" x14ac:dyDescent="0.2">
      <c r="A53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65B-F3D4-9D42-8DFF-FBF2475DE891}">
  <dimension ref="A1:I18"/>
  <sheetViews>
    <sheetView zoomScale="125" workbookViewId="0">
      <selection activeCell="B17" sqref="B17"/>
    </sheetView>
  </sheetViews>
  <sheetFormatPr baseColWidth="10" defaultRowHeight="15" x14ac:dyDescent="0.2"/>
  <cols>
    <col min="1" max="1" width="16.1640625" bestFit="1" customWidth="1"/>
  </cols>
  <sheetData>
    <row r="1" spans="1:9" x14ac:dyDescent="0.2">
      <c r="A1" t="s">
        <v>67</v>
      </c>
    </row>
    <row r="2" spans="1:9" ht="16" thickBot="1" x14ac:dyDescent="0.25"/>
    <row r="3" spans="1:9" x14ac:dyDescent="0.2">
      <c r="A3" s="30" t="s">
        <v>68</v>
      </c>
      <c r="B3" s="30"/>
    </row>
    <row r="4" spans="1:9" x14ac:dyDescent="0.2">
      <c r="A4" t="s">
        <v>69</v>
      </c>
      <c r="B4">
        <v>0.35800636766112154</v>
      </c>
    </row>
    <row r="5" spans="1:9" x14ac:dyDescent="0.2">
      <c r="A5" t="s">
        <v>70</v>
      </c>
      <c r="B5" s="31">
        <v>0.12816855928591012</v>
      </c>
    </row>
    <row r="6" spans="1:9" x14ac:dyDescent="0.2">
      <c r="A6" t="s">
        <v>71</v>
      </c>
      <c r="B6">
        <v>0.10879452727004145</v>
      </c>
    </row>
    <row r="7" spans="1:9" x14ac:dyDescent="0.2">
      <c r="A7" t="s">
        <v>72</v>
      </c>
      <c r="B7">
        <v>32.344415769623936</v>
      </c>
    </row>
    <row r="8" spans="1:9" ht="16" thickBot="1" x14ac:dyDescent="0.25">
      <c r="A8" s="6" t="s">
        <v>73</v>
      </c>
      <c r="B8" s="6">
        <v>47</v>
      </c>
    </row>
    <row r="10" spans="1:9" ht="16" thickBot="1" x14ac:dyDescent="0.25">
      <c r="A10" t="s">
        <v>74</v>
      </c>
    </row>
    <row r="11" spans="1:9" x14ac:dyDescent="0.2">
      <c r="A11" s="16"/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83</v>
      </c>
    </row>
    <row r="12" spans="1:9" x14ac:dyDescent="0.2">
      <c r="A12" t="s">
        <v>75</v>
      </c>
      <c r="B12">
        <v>1</v>
      </c>
      <c r="C12">
        <v>6920.860753689376</v>
      </c>
      <c r="D12">
        <v>6920.860753689376</v>
      </c>
      <c r="E12">
        <v>6.6154819596112588</v>
      </c>
      <c r="F12">
        <v>1.3481887487258867E-2</v>
      </c>
    </row>
    <row r="13" spans="1:9" x14ac:dyDescent="0.2">
      <c r="A13" t="s">
        <v>76</v>
      </c>
      <c r="B13">
        <v>45</v>
      </c>
      <c r="C13">
        <v>47077.255416523389</v>
      </c>
      <c r="D13">
        <v>1046.1612314782976</v>
      </c>
    </row>
    <row r="14" spans="1:9" ht="16" thickBot="1" x14ac:dyDescent="0.25">
      <c r="A14" s="6" t="s">
        <v>77</v>
      </c>
      <c r="B14" s="6">
        <v>46</v>
      </c>
      <c r="C14" s="6">
        <v>53998.116170212765</v>
      </c>
      <c r="D14" s="6"/>
      <c r="E14" s="6"/>
      <c r="F14" s="6"/>
    </row>
    <row r="15" spans="1:9" ht="16" thickBot="1" x14ac:dyDescent="0.25"/>
    <row r="16" spans="1:9" x14ac:dyDescent="0.2">
      <c r="A16" s="16"/>
      <c r="B16" s="16" t="s">
        <v>84</v>
      </c>
      <c r="C16" s="16" t="s">
        <v>72</v>
      </c>
      <c r="D16" s="16" t="s">
        <v>85</v>
      </c>
      <c r="E16" s="16" t="s">
        <v>86</v>
      </c>
      <c r="F16" s="16" t="s">
        <v>87</v>
      </c>
      <c r="G16" s="16" t="s">
        <v>88</v>
      </c>
      <c r="H16" s="16" t="s">
        <v>89</v>
      </c>
      <c r="I16" s="16" t="s">
        <v>90</v>
      </c>
    </row>
    <row r="17" spans="1:9" x14ac:dyDescent="0.2">
      <c r="A17" t="s">
        <v>78</v>
      </c>
      <c r="B17">
        <v>34.933903987026042</v>
      </c>
      <c r="C17">
        <v>15.517109864089766</v>
      </c>
      <c r="D17">
        <v>2.2513151155726039</v>
      </c>
      <c r="E17">
        <v>2.9295416903363496E-2</v>
      </c>
      <c r="F17">
        <v>3.6808404241264441</v>
      </c>
      <c r="G17">
        <v>66.18696754992564</v>
      </c>
      <c r="H17">
        <v>3.6808404241264441</v>
      </c>
      <c r="I17">
        <v>66.18696754992564</v>
      </c>
    </row>
    <row r="18" spans="1:9" ht="16" thickBot="1" x14ac:dyDescent="0.25">
      <c r="A18" s="6" t="s">
        <v>12</v>
      </c>
      <c r="B18" s="6">
        <v>4.9330389450359044E-3</v>
      </c>
      <c r="C18" s="6">
        <v>1.9179346237870795E-3</v>
      </c>
      <c r="D18" s="6">
        <v>2.5720579230669065</v>
      </c>
      <c r="E18" s="6">
        <v>1.3481887487258913E-2</v>
      </c>
      <c r="F18" s="6">
        <v>1.0701203196144375E-3</v>
      </c>
      <c r="G18" s="6">
        <v>8.7959575704573707E-3</v>
      </c>
      <c r="H18" s="6">
        <v>1.0701203196144375E-3</v>
      </c>
      <c r="I18" s="6">
        <v>8.7959575704573707E-3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9"/>
  <sheetViews>
    <sheetView zoomScale="125" workbookViewId="0">
      <selection activeCell="F49" sqref="F49"/>
    </sheetView>
  </sheetViews>
  <sheetFormatPr baseColWidth="10" defaultColWidth="8.83203125" defaultRowHeight="15" x14ac:dyDescent="0.2"/>
  <cols>
    <col min="2" max="2" width="17.83203125" bestFit="1" customWidth="1"/>
    <col min="3" max="3" width="11.6640625" bestFit="1" customWidth="1"/>
    <col min="7" max="7" width="12.5" bestFit="1" customWidth="1"/>
    <col min="8" max="8" width="13.83203125" bestFit="1" customWidth="1"/>
    <col min="11" max="11" width="15.1640625" customWidth="1"/>
  </cols>
  <sheetData>
    <row r="1" spans="1:11" x14ac:dyDescent="0.2">
      <c r="A1" s="36" t="s">
        <v>6</v>
      </c>
      <c r="B1" s="36" t="s">
        <v>7</v>
      </c>
      <c r="C1" s="36" t="s">
        <v>1</v>
      </c>
      <c r="D1" s="36" t="s">
        <v>59</v>
      </c>
      <c r="E1" s="36" t="s">
        <v>3</v>
      </c>
      <c r="F1" s="37" t="s">
        <v>60</v>
      </c>
      <c r="G1" s="36" t="s">
        <v>12</v>
      </c>
      <c r="H1" s="45" t="s">
        <v>130</v>
      </c>
      <c r="I1" s="45" t="s">
        <v>127</v>
      </c>
      <c r="J1" s="45" t="s">
        <v>128</v>
      </c>
      <c r="K1" s="45" t="s">
        <v>129</v>
      </c>
    </row>
    <row r="2" spans="1:11" hidden="1" x14ac:dyDescent="0.2">
      <c r="A2" s="21">
        <v>39083</v>
      </c>
      <c r="B2" s="22" t="s">
        <v>13</v>
      </c>
      <c r="C2" s="23">
        <v>45</v>
      </c>
      <c r="D2" s="22">
        <v>1991</v>
      </c>
      <c r="E2" s="22">
        <v>16</v>
      </c>
      <c r="F2" s="24">
        <v>150.19999999999999</v>
      </c>
      <c r="G2" s="25">
        <v>4647.083333333333</v>
      </c>
      <c r="H2" s="46">
        <v>12479</v>
      </c>
      <c r="I2" s="25">
        <f>H2-G2</f>
        <v>7831.916666666667</v>
      </c>
      <c r="J2" s="22">
        <f>0.007111288*I2</f>
        <v>55.695015008666672</v>
      </c>
      <c r="K2" s="23">
        <f>J2+C2</f>
        <v>100.69501500866667</v>
      </c>
    </row>
    <row r="3" spans="1:11" hidden="1" x14ac:dyDescent="0.2">
      <c r="A3" s="21">
        <v>39083</v>
      </c>
      <c r="B3" s="22" t="s">
        <v>14</v>
      </c>
      <c r="C3" s="23">
        <v>62</v>
      </c>
      <c r="D3" s="22">
        <v>1995</v>
      </c>
      <c r="E3" s="22">
        <v>12</v>
      </c>
      <c r="F3" s="24">
        <v>151.1</v>
      </c>
      <c r="G3" s="25">
        <v>4647.083333333333</v>
      </c>
      <c r="H3" s="46">
        <v>12479</v>
      </c>
      <c r="I3" s="25">
        <f t="shared" ref="I3:I48" si="0">H3-G3</f>
        <v>7831.916666666667</v>
      </c>
      <c r="J3" s="22">
        <f t="shared" ref="J3:J48" si="1">0.007111288*I3</f>
        <v>55.695015008666672</v>
      </c>
      <c r="K3" s="23">
        <f t="shared" ref="K3:K48" si="2">J3+C3</f>
        <v>117.69501500866667</v>
      </c>
    </row>
    <row r="4" spans="1:11" hidden="1" x14ac:dyDescent="0.2">
      <c r="A4" s="21">
        <v>39083</v>
      </c>
      <c r="B4" s="22" t="s">
        <v>15</v>
      </c>
      <c r="C4" s="23">
        <v>60</v>
      </c>
      <c r="D4" s="22">
        <v>1995</v>
      </c>
      <c r="E4" s="22">
        <v>12</v>
      </c>
      <c r="F4" s="24">
        <v>158</v>
      </c>
      <c r="G4" s="25">
        <v>4647.083333333333</v>
      </c>
      <c r="H4" s="46">
        <v>12479</v>
      </c>
      <c r="I4" s="25">
        <f t="shared" si="0"/>
        <v>7831.916666666667</v>
      </c>
      <c r="J4" s="22">
        <f t="shared" si="1"/>
        <v>55.695015008666672</v>
      </c>
      <c r="K4" s="23">
        <f t="shared" si="2"/>
        <v>115.69501500866667</v>
      </c>
    </row>
    <row r="5" spans="1:11" hidden="1" x14ac:dyDescent="0.2">
      <c r="A5" s="21">
        <v>39083</v>
      </c>
      <c r="B5" s="22" t="s">
        <v>16</v>
      </c>
      <c r="C5" s="23">
        <v>61.3</v>
      </c>
      <c r="D5" s="22">
        <v>1993</v>
      </c>
      <c r="E5" s="22">
        <v>14</v>
      </c>
      <c r="F5" s="24">
        <v>174.7</v>
      </c>
      <c r="G5" s="25">
        <v>4647.083333333333</v>
      </c>
      <c r="H5" s="46">
        <v>12479</v>
      </c>
      <c r="I5" s="25">
        <f t="shared" si="0"/>
        <v>7831.916666666667</v>
      </c>
      <c r="J5" s="22">
        <f t="shared" si="1"/>
        <v>55.695015008666672</v>
      </c>
      <c r="K5" s="23">
        <f t="shared" si="2"/>
        <v>116.99501500866667</v>
      </c>
    </row>
    <row r="6" spans="1:11" hidden="1" x14ac:dyDescent="0.2">
      <c r="A6" s="21">
        <v>39114</v>
      </c>
      <c r="B6" s="22" t="s">
        <v>17</v>
      </c>
      <c r="C6" s="23">
        <v>83</v>
      </c>
      <c r="D6" s="22">
        <v>1999</v>
      </c>
      <c r="E6" s="22">
        <v>8</v>
      </c>
      <c r="F6" s="24">
        <v>169.9</v>
      </c>
      <c r="G6" s="25">
        <v>4878.416666666667</v>
      </c>
      <c r="H6" s="46">
        <v>12479</v>
      </c>
      <c r="I6" s="25">
        <f t="shared" si="0"/>
        <v>7600.583333333333</v>
      </c>
      <c r="J6" s="22">
        <f t="shared" si="1"/>
        <v>54.04993705133333</v>
      </c>
      <c r="K6" s="23">
        <f t="shared" si="2"/>
        <v>137.04993705133333</v>
      </c>
    </row>
    <row r="7" spans="1:11" hidden="1" x14ac:dyDescent="0.2">
      <c r="A7" s="21">
        <v>39114</v>
      </c>
      <c r="B7" s="22" t="s">
        <v>18</v>
      </c>
      <c r="C7" s="23">
        <v>45</v>
      </c>
      <c r="D7" s="22">
        <v>1990</v>
      </c>
      <c r="E7" s="22">
        <v>17</v>
      </c>
      <c r="F7" s="24">
        <v>149.5</v>
      </c>
      <c r="G7" s="25">
        <v>4878.416666666667</v>
      </c>
      <c r="H7" s="46">
        <v>12479</v>
      </c>
      <c r="I7" s="25">
        <f t="shared" si="0"/>
        <v>7600.583333333333</v>
      </c>
      <c r="J7" s="22">
        <f t="shared" si="1"/>
        <v>54.04993705133333</v>
      </c>
      <c r="K7" s="23">
        <f t="shared" si="2"/>
        <v>99.04993705133333</v>
      </c>
    </row>
    <row r="8" spans="1:11" hidden="1" x14ac:dyDescent="0.2">
      <c r="A8" s="21">
        <v>39142</v>
      </c>
      <c r="B8" s="22" t="s">
        <v>19</v>
      </c>
      <c r="C8" s="23">
        <v>100</v>
      </c>
      <c r="D8" s="22">
        <v>2004</v>
      </c>
      <c r="E8" s="22">
        <v>3</v>
      </c>
      <c r="F8" s="24">
        <v>170</v>
      </c>
      <c r="G8" s="25">
        <v>5245.083333333333</v>
      </c>
      <c r="H8" s="46">
        <v>12479</v>
      </c>
      <c r="I8" s="25">
        <f t="shared" si="0"/>
        <v>7233.916666666667</v>
      </c>
      <c r="J8" s="22">
        <f t="shared" si="1"/>
        <v>51.442464784666669</v>
      </c>
      <c r="K8" s="23">
        <f t="shared" si="2"/>
        <v>151.44246478466667</v>
      </c>
    </row>
    <row r="9" spans="1:11" x14ac:dyDescent="0.2">
      <c r="A9" s="21">
        <v>39142</v>
      </c>
      <c r="B9" s="22" t="s">
        <v>20</v>
      </c>
      <c r="C9" s="23">
        <v>65</v>
      </c>
      <c r="D9" s="22">
        <v>1994</v>
      </c>
      <c r="E9" s="22">
        <v>13</v>
      </c>
      <c r="F9" s="24">
        <v>165.3</v>
      </c>
      <c r="G9" s="25">
        <v>5245.083333333333</v>
      </c>
      <c r="H9" s="46">
        <v>12479</v>
      </c>
      <c r="I9" s="25">
        <f t="shared" si="0"/>
        <v>7233.916666666667</v>
      </c>
      <c r="J9" s="22">
        <f t="shared" si="1"/>
        <v>51.442464784666669</v>
      </c>
      <c r="K9" s="23">
        <f t="shared" si="2"/>
        <v>116.44246478466667</v>
      </c>
    </row>
    <row r="10" spans="1:11" x14ac:dyDescent="0.2">
      <c r="A10" s="21">
        <v>39142</v>
      </c>
      <c r="B10" s="22" t="s">
        <v>21</v>
      </c>
      <c r="C10" s="23">
        <v>70</v>
      </c>
      <c r="D10" s="22">
        <v>1996</v>
      </c>
      <c r="E10" s="22">
        <v>11</v>
      </c>
      <c r="F10" s="24">
        <v>165.1</v>
      </c>
      <c r="G10" s="25">
        <v>5245.083333333333</v>
      </c>
      <c r="H10" s="46">
        <v>12479</v>
      </c>
      <c r="I10" s="25">
        <f t="shared" si="0"/>
        <v>7233.916666666667</v>
      </c>
      <c r="J10" s="22">
        <f t="shared" si="1"/>
        <v>51.442464784666669</v>
      </c>
      <c r="K10" s="23">
        <f t="shared" si="2"/>
        <v>121.44246478466667</v>
      </c>
    </row>
    <row r="11" spans="1:11" hidden="1" x14ac:dyDescent="0.2">
      <c r="A11" s="21">
        <v>39142</v>
      </c>
      <c r="B11" s="22" t="s">
        <v>22</v>
      </c>
      <c r="C11" s="23">
        <v>33</v>
      </c>
      <c r="D11" s="22">
        <v>1987</v>
      </c>
      <c r="E11" s="22">
        <v>20</v>
      </c>
      <c r="F11" s="24">
        <v>149</v>
      </c>
      <c r="G11" s="25">
        <v>5245.083333333333</v>
      </c>
      <c r="H11" s="46">
        <v>12479</v>
      </c>
      <c r="I11" s="25">
        <f t="shared" si="0"/>
        <v>7233.916666666667</v>
      </c>
      <c r="J11" s="22">
        <f t="shared" si="1"/>
        <v>51.442464784666669</v>
      </c>
      <c r="K11" s="23">
        <f t="shared" si="2"/>
        <v>84.442464784666669</v>
      </c>
    </row>
    <row r="12" spans="1:11" hidden="1" x14ac:dyDescent="0.2">
      <c r="A12" s="21">
        <v>39142</v>
      </c>
      <c r="B12" s="22" t="s">
        <v>15</v>
      </c>
      <c r="C12" s="23">
        <v>63</v>
      </c>
      <c r="D12" s="22">
        <v>1995</v>
      </c>
      <c r="E12" s="22">
        <v>12</v>
      </c>
      <c r="F12" s="24">
        <v>158</v>
      </c>
      <c r="G12" s="25">
        <v>5245.083333333333</v>
      </c>
      <c r="H12" s="46">
        <v>12479</v>
      </c>
      <c r="I12" s="25">
        <f t="shared" si="0"/>
        <v>7233.916666666667</v>
      </c>
      <c r="J12" s="22">
        <f t="shared" si="1"/>
        <v>51.442464784666669</v>
      </c>
      <c r="K12" s="23">
        <f t="shared" si="2"/>
        <v>114.44246478466667</v>
      </c>
    </row>
    <row r="13" spans="1:11" hidden="1" x14ac:dyDescent="0.2">
      <c r="A13" s="21">
        <v>39142</v>
      </c>
      <c r="B13" s="22" t="s">
        <v>23</v>
      </c>
      <c r="C13" s="23">
        <v>43</v>
      </c>
      <c r="D13" s="22">
        <v>1990</v>
      </c>
      <c r="E13" s="22">
        <v>17</v>
      </c>
      <c r="F13" s="24">
        <v>123.5</v>
      </c>
      <c r="G13" s="25">
        <v>5245.083333333333</v>
      </c>
      <c r="H13" s="46">
        <v>12479</v>
      </c>
      <c r="I13" s="25">
        <f t="shared" si="0"/>
        <v>7233.916666666667</v>
      </c>
      <c r="J13" s="22">
        <f t="shared" si="1"/>
        <v>51.442464784666669</v>
      </c>
      <c r="K13" s="23">
        <f t="shared" si="2"/>
        <v>94.442464784666669</v>
      </c>
    </row>
    <row r="14" spans="1:11" hidden="1" x14ac:dyDescent="0.2">
      <c r="A14" s="21">
        <v>39173</v>
      </c>
      <c r="B14" s="22" t="s">
        <v>24</v>
      </c>
      <c r="C14" s="23">
        <v>95</v>
      </c>
      <c r="D14" s="22">
        <v>2001</v>
      </c>
      <c r="E14" s="22">
        <v>6</v>
      </c>
      <c r="F14" s="24">
        <v>170.1</v>
      </c>
      <c r="G14" s="25">
        <v>5752.333333333333</v>
      </c>
      <c r="H14" s="46">
        <v>12479</v>
      </c>
      <c r="I14" s="25">
        <f t="shared" si="0"/>
        <v>6726.666666666667</v>
      </c>
      <c r="J14" s="22">
        <f t="shared" si="1"/>
        <v>47.835263946666672</v>
      </c>
      <c r="K14" s="23">
        <f t="shared" si="2"/>
        <v>142.83526394666666</v>
      </c>
    </row>
    <row r="15" spans="1:11" hidden="1" x14ac:dyDescent="0.2">
      <c r="A15" s="21">
        <v>39173</v>
      </c>
      <c r="B15" s="22" t="s">
        <v>25</v>
      </c>
      <c r="C15" s="23">
        <v>95</v>
      </c>
      <c r="D15" s="22">
        <v>2001</v>
      </c>
      <c r="E15" s="22">
        <v>6</v>
      </c>
      <c r="F15" s="24">
        <v>170.1</v>
      </c>
      <c r="G15" s="25">
        <v>5752.333333333333</v>
      </c>
      <c r="H15" s="46">
        <v>12479</v>
      </c>
      <c r="I15" s="25">
        <f t="shared" si="0"/>
        <v>6726.666666666667</v>
      </c>
      <c r="J15" s="22">
        <f t="shared" si="1"/>
        <v>47.835263946666672</v>
      </c>
      <c r="K15" s="23">
        <f t="shared" si="2"/>
        <v>142.83526394666666</v>
      </c>
    </row>
    <row r="16" spans="1:11" hidden="1" x14ac:dyDescent="0.2">
      <c r="A16" s="21">
        <v>39173</v>
      </c>
      <c r="B16" s="22" t="s">
        <v>26</v>
      </c>
      <c r="C16" s="23">
        <v>63.5</v>
      </c>
      <c r="D16" s="22">
        <v>1994</v>
      </c>
      <c r="E16" s="22">
        <v>13</v>
      </c>
      <c r="F16" s="24">
        <v>151.4</v>
      </c>
      <c r="G16" s="25">
        <v>5752.333333333333</v>
      </c>
      <c r="H16" s="46">
        <v>12479</v>
      </c>
      <c r="I16" s="25">
        <f t="shared" si="0"/>
        <v>6726.666666666667</v>
      </c>
      <c r="J16" s="22">
        <f t="shared" si="1"/>
        <v>47.835263946666672</v>
      </c>
      <c r="K16" s="23">
        <f t="shared" si="2"/>
        <v>111.33526394666667</v>
      </c>
    </row>
    <row r="17" spans="1:11" hidden="1" x14ac:dyDescent="0.2">
      <c r="A17" s="21">
        <v>39173</v>
      </c>
      <c r="B17" s="22" t="s">
        <v>27</v>
      </c>
      <c r="C17" s="23">
        <v>67</v>
      </c>
      <c r="D17" s="22">
        <v>1995</v>
      </c>
      <c r="E17" s="22">
        <v>12</v>
      </c>
      <c r="F17" s="24">
        <v>150.4</v>
      </c>
      <c r="G17" s="25">
        <v>5752.333333333333</v>
      </c>
      <c r="H17" s="46">
        <v>12479</v>
      </c>
      <c r="I17" s="25">
        <f t="shared" si="0"/>
        <v>6726.666666666667</v>
      </c>
      <c r="J17" s="22">
        <f t="shared" si="1"/>
        <v>47.835263946666672</v>
      </c>
      <c r="K17" s="23">
        <f t="shared" si="2"/>
        <v>114.83526394666667</v>
      </c>
    </row>
    <row r="18" spans="1:11" hidden="1" x14ac:dyDescent="0.2">
      <c r="A18" s="21">
        <v>39173</v>
      </c>
      <c r="B18" s="22" t="s">
        <v>28</v>
      </c>
      <c r="C18" s="23">
        <v>62</v>
      </c>
      <c r="D18" s="22">
        <v>1994</v>
      </c>
      <c r="E18" s="22">
        <v>13</v>
      </c>
      <c r="F18" s="24">
        <v>149.80000000000001</v>
      </c>
      <c r="G18" s="25">
        <v>5752.333333333333</v>
      </c>
      <c r="H18" s="46">
        <v>12479</v>
      </c>
      <c r="I18" s="25">
        <f t="shared" si="0"/>
        <v>6726.666666666667</v>
      </c>
      <c r="J18" s="22">
        <f t="shared" si="1"/>
        <v>47.835263946666672</v>
      </c>
      <c r="K18" s="23">
        <f t="shared" si="2"/>
        <v>109.83526394666667</v>
      </c>
    </row>
    <row r="19" spans="1:11" hidden="1" x14ac:dyDescent="0.2">
      <c r="A19" s="21">
        <v>39173</v>
      </c>
      <c r="B19" s="22" t="s">
        <v>29</v>
      </c>
      <c r="C19" s="23">
        <v>31</v>
      </c>
      <c r="D19" s="22">
        <v>1985</v>
      </c>
      <c r="E19" s="22">
        <v>22</v>
      </c>
      <c r="F19" s="24">
        <v>139.80000000000001</v>
      </c>
      <c r="G19" s="25">
        <v>5752.333333333333</v>
      </c>
      <c r="H19" s="46">
        <v>12479</v>
      </c>
      <c r="I19" s="25">
        <f t="shared" si="0"/>
        <v>6726.666666666667</v>
      </c>
      <c r="J19" s="22">
        <f t="shared" si="1"/>
        <v>47.835263946666672</v>
      </c>
      <c r="K19" s="23">
        <f t="shared" si="2"/>
        <v>78.835263946666672</v>
      </c>
    </row>
    <row r="20" spans="1:11" x14ac:dyDescent="0.2">
      <c r="A20" s="21">
        <v>39203</v>
      </c>
      <c r="B20" s="22" t="s">
        <v>30</v>
      </c>
      <c r="C20" s="23">
        <v>86</v>
      </c>
      <c r="D20" s="22">
        <v>1996</v>
      </c>
      <c r="E20" s="22">
        <v>11</v>
      </c>
      <c r="F20" s="24">
        <v>174.5</v>
      </c>
      <c r="G20" s="25">
        <v>6201</v>
      </c>
      <c r="H20" s="46">
        <v>12479</v>
      </c>
      <c r="I20" s="25">
        <f t="shared" si="0"/>
        <v>6278</v>
      </c>
      <c r="J20" s="22">
        <f t="shared" si="1"/>
        <v>44.644666063999999</v>
      </c>
      <c r="K20" s="23">
        <f t="shared" si="2"/>
        <v>130.64466606400001</v>
      </c>
    </row>
    <row r="21" spans="1:11" x14ac:dyDescent="0.2">
      <c r="A21" s="21">
        <v>39203</v>
      </c>
      <c r="B21" s="22" t="s">
        <v>31</v>
      </c>
      <c r="C21" s="23">
        <v>50.5</v>
      </c>
      <c r="D21" s="22">
        <v>1997</v>
      </c>
      <c r="E21" s="22">
        <v>10</v>
      </c>
      <c r="F21" s="24">
        <v>172.6</v>
      </c>
      <c r="G21" s="25">
        <v>6201</v>
      </c>
      <c r="H21" s="46">
        <v>12479</v>
      </c>
      <c r="I21" s="25">
        <f t="shared" si="0"/>
        <v>6278</v>
      </c>
      <c r="J21" s="22">
        <f t="shared" si="1"/>
        <v>44.644666063999999</v>
      </c>
      <c r="K21" s="23">
        <f t="shared" si="2"/>
        <v>95.144666064000006</v>
      </c>
    </row>
    <row r="22" spans="1:11" x14ac:dyDescent="0.2">
      <c r="A22" s="21">
        <v>39203</v>
      </c>
      <c r="B22" s="22" t="s">
        <v>32</v>
      </c>
      <c r="C22" s="23">
        <v>64.2</v>
      </c>
      <c r="D22" s="22">
        <v>1996</v>
      </c>
      <c r="E22" s="22">
        <v>11</v>
      </c>
      <c r="F22" s="24">
        <v>170</v>
      </c>
      <c r="G22" s="25">
        <v>6201</v>
      </c>
      <c r="H22" s="46">
        <v>12479</v>
      </c>
      <c r="I22" s="25">
        <f t="shared" si="0"/>
        <v>6278</v>
      </c>
      <c r="J22" s="22">
        <f t="shared" si="1"/>
        <v>44.644666063999999</v>
      </c>
      <c r="K22" s="23">
        <f t="shared" si="2"/>
        <v>108.84466606399999</v>
      </c>
    </row>
    <row r="23" spans="1:11" hidden="1" x14ac:dyDescent="0.2">
      <c r="A23" s="21">
        <v>39234</v>
      </c>
      <c r="B23" s="22" t="s">
        <v>33</v>
      </c>
      <c r="C23" s="23">
        <v>67</v>
      </c>
      <c r="D23" s="22">
        <v>1994</v>
      </c>
      <c r="E23" s="22">
        <v>13</v>
      </c>
      <c r="F23" s="24">
        <v>149.30000000000001</v>
      </c>
      <c r="G23" s="25">
        <v>6617.5</v>
      </c>
      <c r="H23" s="46">
        <v>12479</v>
      </c>
      <c r="I23" s="25">
        <f t="shared" si="0"/>
        <v>5861.5</v>
      </c>
      <c r="J23" s="22">
        <f t="shared" si="1"/>
        <v>41.682814612000001</v>
      </c>
      <c r="K23" s="23">
        <f t="shared" si="2"/>
        <v>108.682814612</v>
      </c>
    </row>
    <row r="24" spans="1:11" hidden="1" x14ac:dyDescent="0.2">
      <c r="A24" s="21">
        <v>39234</v>
      </c>
      <c r="B24" s="22" t="s">
        <v>34</v>
      </c>
      <c r="C24" s="23">
        <v>28</v>
      </c>
      <c r="D24" s="22">
        <v>1984</v>
      </c>
      <c r="E24" s="22">
        <v>23</v>
      </c>
      <c r="F24" s="24">
        <v>161.4</v>
      </c>
      <c r="G24" s="25">
        <v>6617.5</v>
      </c>
      <c r="H24" s="46">
        <v>12479</v>
      </c>
      <c r="I24" s="25">
        <f t="shared" si="0"/>
        <v>5861.5</v>
      </c>
      <c r="J24" s="22">
        <f t="shared" si="1"/>
        <v>41.682814612000001</v>
      </c>
      <c r="K24" s="23">
        <f t="shared" si="2"/>
        <v>69.682814612000001</v>
      </c>
    </row>
    <row r="25" spans="1:11" hidden="1" x14ac:dyDescent="0.2">
      <c r="A25" s="21">
        <v>39264</v>
      </c>
      <c r="B25" s="22" t="s">
        <v>35</v>
      </c>
      <c r="C25" s="23">
        <v>30</v>
      </c>
      <c r="D25" s="22">
        <v>1984</v>
      </c>
      <c r="E25" s="22">
        <v>23</v>
      </c>
      <c r="F25" s="24">
        <v>146</v>
      </c>
      <c r="G25" s="25">
        <v>6979.75</v>
      </c>
      <c r="H25" s="46">
        <v>12479</v>
      </c>
      <c r="I25" s="25">
        <f t="shared" si="0"/>
        <v>5499.25</v>
      </c>
      <c r="J25" s="22">
        <f t="shared" si="1"/>
        <v>39.106750534</v>
      </c>
      <c r="K25" s="23">
        <f t="shared" si="2"/>
        <v>69.106750534</v>
      </c>
    </row>
    <row r="26" spans="1:11" hidden="1" x14ac:dyDescent="0.2">
      <c r="A26" s="21">
        <v>39264</v>
      </c>
      <c r="B26" s="22" t="s">
        <v>36</v>
      </c>
      <c r="C26" s="23">
        <v>105</v>
      </c>
      <c r="D26" s="22">
        <v>2001</v>
      </c>
      <c r="E26" s="22">
        <v>6</v>
      </c>
      <c r="F26" s="24">
        <v>172.5</v>
      </c>
      <c r="G26" s="25">
        <v>6979.75</v>
      </c>
      <c r="H26" s="46">
        <v>12479</v>
      </c>
      <c r="I26" s="25">
        <f t="shared" si="0"/>
        <v>5499.25</v>
      </c>
      <c r="J26" s="22">
        <f t="shared" si="1"/>
        <v>39.106750534</v>
      </c>
      <c r="K26" s="23">
        <f t="shared" si="2"/>
        <v>144.10675053400001</v>
      </c>
    </row>
    <row r="27" spans="1:11" hidden="1" x14ac:dyDescent="0.2">
      <c r="A27" s="21">
        <v>39295</v>
      </c>
      <c r="B27" s="22" t="s">
        <v>37</v>
      </c>
      <c r="C27" s="23">
        <v>22</v>
      </c>
      <c r="D27" s="22">
        <v>1981</v>
      </c>
      <c r="E27" s="22">
        <v>26</v>
      </c>
      <c r="F27" s="24">
        <v>140.80000000000001</v>
      </c>
      <c r="G27" s="25">
        <v>7440.833333333333</v>
      </c>
      <c r="H27" s="46">
        <v>12479</v>
      </c>
      <c r="I27" s="25">
        <f t="shared" si="0"/>
        <v>5038.166666666667</v>
      </c>
      <c r="J27" s="22">
        <f t="shared" si="1"/>
        <v>35.827854158666668</v>
      </c>
      <c r="K27" s="23">
        <f t="shared" si="2"/>
        <v>57.827854158666668</v>
      </c>
    </row>
    <row r="28" spans="1:11" hidden="1" x14ac:dyDescent="0.2">
      <c r="A28" s="21">
        <v>39326</v>
      </c>
      <c r="B28" s="22" t="s">
        <v>38</v>
      </c>
      <c r="C28" s="23">
        <v>133</v>
      </c>
      <c r="D28" s="22">
        <v>2002</v>
      </c>
      <c r="E28" s="22">
        <v>5</v>
      </c>
      <c r="F28" s="24">
        <v>164.2</v>
      </c>
      <c r="G28" s="25">
        <v>8181</v>
      </c>
      <c r="H28" s="46">
        <v>12479</v>
      </c>
      <c r="I28" s="25">
        <f t="shared" si="0"/>
        <v>4298</v>
      </c>
      <c r="J28" s="22">
        <f t="shared" si="1"/>
        <v>30.564315824000001</v>
      </c>
      <c r="K28" s="23">
        <f t="shared" si="2"/>
        <v>163.564315824</v>
      </c>
    </row>
    <row r="29" spans="1:11" hidden="1" x14ac:dyDescent="0.2">
      <c r="A29" s="21">
        <v>39356</v>
      </c>
      <c r="B29" s="22" t="s">
        <v>39</v>
      </c>
      <c r="C29" s="23">
        <v>90</v>
      </c>
      <c r="D29" s="22">
        <v>1995</v>
      </c>
      <c r="E29" s="22">
        <v>12</v>
      </c>
      <c r="F29" s="24">
        <v>149.19999999999999</v>
      </c>
      <c r="G29" s="25">
        <v>8886.1666666666661</v>
      </c>
      <c r="H29" s="46">
        <v>12479</v>
      </c>
      <c r="I29" s="25">
        <f t="shared" si="0"/>
        <v>3592.8333333333339</v>
      </c>
      <c r="J29" s="22">
        <f t="shared" si="1"/>
        <v>25.549672569333339</v>
      </c>
      <c r="K29" s="23">
        <f t="shared" si="2"/>
        <v>115.54967256933334</v>
      </c>
    </row>
    <row r="30" spans="1:11" hidden="1" x14ac:dyDescent="0.2">
      <c r="A30" s="21">
        <v>39356</v>
      </c>
      <c r="B30" s="22" t="s">
        <v>40</v>
      </c>
      <c r="C30" s="23">
        <v>47</v>
      </c>
      <c r="D30" s="22">
        <v>1986</v>
      </c>
      <c r="E30" s="22">
        <v>21</v>
      </c>
      <c r="F30" s="24">
        <v>146.9</v>
      </c>
      <c r="G30" s="25">
        <v>8886.1666666666661</v>
      </c>
      <c r="H30" s="46">
        <v>12479</v>
      </c>
      <c r="I30" s="25">
        <f t="shared" si="0"/>
        <v>3592.8333333333339</v>
      </c>
      <c r="J30" s="22">
        <f t="shared" si="1"/>
        <v>25.549672569333339</v>
      </c>
      <c r="K30" s="23">
        <f t="shared" si="2"/>
        <v>72.549672569333339</v>
      </c>
    </row>
    <row r="31" spans="1:11" hidden="1" x14ac:dyDescent="0.2">
      <c r="A31" s="21">
        <v>39356</v>
      </c>
      <c r="B31" s="22" t="s">
        <v>41</v>
      </c>
      <c r="C31" s="23">
        <v>45</v>
      </c>
      <c r="D31" s="22">
        <v>1984</v>
      </c>
      <c r="E31" s="22">
        <v>23</v>
      </c>
      <c r="F31" s="24">
        <v>164.5</v>
      </c>
      <c r="G31" s="25">
        <v>8886.1666666666661</v>
      </c>
      <c r="H31" s="46">
        <v>12479</v>
      </c>
      <c r="I31" s="25">
        <f t="shared" si="0"/>
        <v>3592.8333333333339</v>
      </c>
      <c r="J31" s="22">
        <f t="shared" si="1"/>
        <v>25.549672569333339</v>
      </c>
      <c r="K31" s="23">
        <f t="shared" si="2"/>
        <v>70.549672569333339</v>
      </c>
    </row>
    <row r="32" spans="1:11" hidden="1" x14ac:dyDescent="0.2">
      <c r="A32" s="21">
        <v>39356</v>
      </c>
      <c r="B32" s="22" t="s">
        <v>42</v>
      </c>
      <c r="C32" s="23">
        <v>57</v>
      </c>
      <c r="D32" s="22">
        <v>1984</v>
      </c>
      <c r="E32" s="22">
        <v>23</v>
      </c>
      <c r="F32" s="24">
        <v>166.1</v>
      </c>
      <c r="G32" s="25">
        <v>8886.1666666666661</v>
      </c>
      <c r="H32" s="46">
        <v>12479</v>
      </c>
      <c r="I32" s="25">
        <f t="shared" si="0"/>
        <v>3592.8333333333339</v>
      </c>
      <c r="J32" s="22">
        <f t="shared" si="1"/>
        <v>25.549672569333339</v>
      </c>
      <c r="K32" s="23">
        <f t="shared" si="2"/>
        <v>82.549672569333339</v>
      </c>
    </row>
    <row r="33" spans="1:11" s="53" customFormat="1" x14ac:dyDescent="0.2">
      <c r="A33" s="47">
        <v>39387</v>
      </c>
      <c r="B33" s="48" t="s">
        <v>43</v>
      </c>
      <c r="C33" s="49">
        <v>106</v>
      </c>
      <c r="D33" s="48">
        <v>1996</v>
      </c>
      <c r="E33" s="48">
        <v>11</v>
      </c>
      <c r="F33" s="50">
        <v>171.1</v>
      </c>
      <c r="G33" s="51">
        <v>9662.9166666666661</v>
      </c>
      <c r="H33" s="52">
        <v>12479</v>
      </c>
      <c r="I33" s="51">
        <f t="shared" si="0"/>
        <v>2816.0833333333339</v>
      </c>
      <c r="J33" s="48">
        <f t="shared" si="1"/>
        <v>20.025979615333338</v>
      </c>
      <c r="K33" s="49">
        <f t="shared" si="2"/>
        <v>126.02597961533334</v>
      </c>
    </row>
    <row r="34" spans="1:11" hidden="1" x14ac:dyDescent="0.2">
      <c r="A34" s="21">
        <v>39387</v>
      </c>
      <c r="B34" s="22" t="s">
        <v>36</v>
      </c>
      <c r="C34" s="23">
        <v>152</v>
      </c>
      <c r="D34" s="22">
        <v>2001</v>
      </c>
      <c r="E34" s="22">
        <v>6</v>
      </c>
      <c r="F34" s="24">
        <v>172.6</v>
      </c>
      <c r="G34" s="25">
        <v>9662.9166666666697</v>
      </c>
      <c r="H34" s="46">
        <v>12479</v>
      </c>
      <c r="I34" s="25">
        <f t="shared" si="0"/>
        <v>2816.0833333333303</v>
      </c>
      <c r="J34" s="22">
        <f t="shared" si="1"/>
        <v>20.025979615333313</v>
      </c>
      <c r="K34" s="23">
        <f t="shared" si="2"/>
        <v>172.02597961533331</v>
      </c>
    </row>
    <row r="35" spans="1:11" hidden="1" x14ac:dyDescent="0.2">
      <c r="A35" s="21">
        <v>39387</v>
      </c>
      <c r="B35" s="22" t="s">
        <v>44</v>
      </c>
      <c r="C35" s="23">
        <v>97</v>
      </c>
      <c r="D35" s="22">
        <v>1993</v>
      </c>
      <c r="E35" s="22">
        <v>14</v>
      </c>
      <c r="F35" s="24">
        <v>149.5</v>
      </c>
      <c r="G35" s="25">
        <v>9662.9166666666661</v>
      </c>
      <c r="H35" s="46">
        <v>12479</v>
      </c>
      <c r="I35" s="25">
        <f t="shared" si="0"/>
        <v>2816.0833333333339</v>
      </c>
      <c r="J35" s="22">
        <f t="shared" si="1"/>
        <v>20.025979615333338</v>
      </c>
      <c r="K35" s="23">
        <f t="shared" si="2"/>
        <v>117.02597961533334</v>
      </c>
    </row>
    <row r="36" spans="1:11" hidden="1" x14ac:dyDescent="0.2">
      <c r="A36" s="21">
        <v>39387</v>
      </c>
      <c r="B36" s="22" t="s">
        <v>45</v>
      </c>
      <c r="C36" s="23">
        <v>38</v>
      </c>
      <c r="D36" s="22">
        <v>1983</v>
      </c>
      <c r="E36" s="22">
        <v>24</v>
      </c>
      <c r="F36" s="24">
        <v>150.69999999999999</v>
      </c>
      <c r="G36" s="25">
        <v>9662.9166666666661</v>
      </c>
      <c r="H36" s="46">
        <v>12479</v>
      </c>
      <c r="I36" s="25">
        <f t="shared" si="0"/>
        <v>2816.0833333333339</v>
      </c>
      <c r="J36" s="22">
        <f t="shared" si="1"/>
        <v>20.025979615333338</v>
      </c>
      <c r="K36" s="23">
        <f t="shared" si="2"/>
        <v>58.025979615333341</v>
      </c>
    </row>
    <row r="37" spans="1:11" hidden="1" x14ac:dyDescent="0.2">
      <c r="A37" s="21">
        <v>39387</v>
      </c>
      <c r="B37" s="22" t="s">
        <v>46</v>
      </c>
      <c r="C37" s="23">
        <v>87.5</v>
      </c>
      <c r="D37" s="22">
        <v>1992</v>
      </c>
      <c r="E37" s="22">
        <v>15</v>
      </c>
      <c r="F37" s="24">
        <v>148.19999999999999</v>
      </c>
      <c r="G37" s="25">
        <v>9662.9166666666661</v>
      </c>
      <c r="H37" s="46">
        <v>12479</v>
      </c>
      <c r="I37" s="25">
        <f t="shared" si="0"/>
        <v>2816.0833333333339</v>
      </c>
      <c r="J37" s="22">
        <f t="shared" si="1"/>
        <v>20.025979615333338</v>
      </c>
      <c r="K37" s="23">
        <f t="shared" si="2"/>
        <v>107.52597961533334</v>
      </c>
    </row>
    <row r="38" spans="1:11" hidden="1" x14ac:dyDescent="0.2">
      <c r="A38" s="21">
        <v>39417</v>
      </c>
      <c r="B38" s="22" t="s">
        <v>47</v>
      </c>
      <c r="C38" s="23">
        <v>78</v>
      </c>
      <c r="D38" s="22">
        <v>1987</v>
      </c>
      <c r="E38" s="22">
        <v>20</v>
      </c>
      <c r="F38" s="24">
        <v>188.3</v>
      </c>
      <c r="G38" s="25">
        <v>10298.833333333334</v>
      </c>
      <c r="H38" s="46">
        <v>12479</v>
      </c>
      <c r="I38" s="25">
        <f t="shared" si="0"/>
        <v>2180.1666666666661</v>
      </c>
      <c r="J38" s="22">
        <f t="shared" si="1"/>
        <v>15.503793054666662</v>
      </c>
      <c r="K38" s="23">
        <f t="shared" si="2"/>
        <v>93.503793054666659</v>
      </c>
    </row>
    <row r="39" spans="1:11" hidden="1" x14ac:dyDescent="0.2">
      <c r="A39" s="21">
        <v>39417</v>
      </c>
      <c r="B39" s="22" t="s">
        <v>48</v>
      </c>
      <c r="C39" s="23">
        <v>35</v>
      </c>
      <c r="D39" s="22">
        <v>1986</v>
      </c>
      <c r="E39" s="22">
        <v>21</v>
      </c>
      <c r="F39" s="24">
        <v>98.4</v>
      </c>
      <c r="G39" s="25">
        <v>10298.833333333334</v>
      </c>
      <c r="H39" s="46">
        <v>12479</v>
      </c>
      <c r="I39" s="25">
        <f t="shared" si="0"/>
        <v>2180.1666666666661</v>
      </c>
      <c r="J39" s="22">
        <f t="shared" si="1"/>
        <v>15.503793054666662</v>
      </c>
      <c r="K39" s="23">
        <f t="shared" si="2"/>
        <v>50.503793054666659</v>
      </c>
    </row>
    <row r="40" spans="1:11" hidden="1" x14ac:dyDescent="0.2">
      <c r="A40" s="21">
        <v>39448</v>
      </c>
      <c r="B40" s="22" t="s">
        <v>49</v>
      </c>
      <c r="C40" s="23">
        <v>83.7</v>
      </c>
      <c r="D40" s="22">
        <v>1991</v>
      </c>
      <c r="E40" s="22">
        <v>17</v>
      </c>
      <c r="F40" s="24">
        <v>184.4</v>
      </c>
      <c r="G40" s="25">
        <v>10525.583333333334</v>
      </c>
      <c r="H40" s="46">
        <v>12479</v>
      </c>
      <c r="I40" s="25">
        <f t="shared" si="0"/>
        <v>1953.4166666666661</v>
      </c>
      <c r="J40" s="22">
        <f t="shared" si="1"/>
        <v>13.891308500666662</v>
      </c>
      <c r="K40" s="23">
        <f t="shared" si="2"/>
        <v>97.591308500666671</v>
      </c>
    </row>
    <row r="41" spans="1:11" hidden="1" x14ac:dyDescent="0.2">
      <c r="A41" s="21">
        <v>39448</v>
      </c>
      <c r="B41" s="22" t="s">
        <v>50</v>
      </c>
      <c r="C41" s="23">
        <v>155</v>
      </c>
      <c r="D41" s="22">
        <v>2004</v>
      </c>
      <c r="E41" s="22">
        <v>4</v>
      </c>
      <c r="F41" s="24">
        <v>173.9</v>
      </c>
      <c r="G41" s="25">
        <v>10525.583333333334</v>
      </c>
      <c r="H41" s="46">
        <v>12479</v>
      </c>
      <c r="I41" s="25">
        <f t="shared" si="0"/>
        <v>1953.4166666666661</v>
      </c>
      <c r="J41" s="22">
        <f t="shared" si="1"/>
        <v>13.891308500666662</v>
      </c>
      <c r="K41" s="23">
        <f t="shared" si="2"/>
        <v>168.89130850066667</v>
      </c>
    </row>
    <row r="42" spans="1:11" hidden="1" x14ac:dyDescent="0.2">
      <c r="A42" s="21">
        <v>39479</v>
      </c>
      <c r="B42" s="22" t="s">
        <v>51</v>
      </c>
      <c r="C42" s="23">
        <v>58</v>
      </c>
      <c r="D42" s="22">
        <v>1988</v>
      </c>
      <c r="E42" s="22">
        <v>20</v>
      </c>
      <c r="F42" s="24">
        <v>135</v>
      </c>
      <c r="G42" s="25">
        <v>10844.416666666666</v>
      </c>
      <c r="H42" s="46">
        <v>12479</v>
      </c>
      <c r="I42" s="25">
        <f t="shared" si="0"/>
        <v>1634.5833333333339</v>
      </c>
      <c r="J42" s="22">
        <f t="shared" si="1"/>
        <v>11.623992843333339</v>
      </c>
      <c r="K42" s="23">
        <f t="shared" si="2"/>
        <v>69.62399284333334</v>
      </c>
    </row>
    <row r="43" spans="1:11" hidden="1" x14ac:dyDescent="0.2">
      <c r="A43" s="21">
        <v>39508</v>
      </c>
      <c r="B43" s="22" t="s">
        <v>52</v>
      </c>
      <c r="C43" s="23">
        <v>83</v>
      </c>
      <c r="D43" s="22">
        <v>1989</v>
      </c>
      <c r="E43" s="22">
        <v>19</v>
      </c>
      <c r="F43" s="24">
        <v>207.1</v>
      </c>
      <c r="G43" s="25">
        <v>11193</v>
      </c>
      <c r="H43" s="46">
        <v>12479</v>
      </c>
      <c r="I43" s="25">
        <f t="shared" si="0"/>
        <v>1286</v>
      </c>
      <c r="J43" s="22">
        <f t="shared" si="1"/>
        <v>9.1451163680000001</v>
      </c>
      <c r="K43" s="23">
        <f t="shared" si="2"/>
        <v>92.145116368000004</v>
      </c>
    </row>
    <row r="44" spans="1:11" hidden="1" x14ac:dyDescent="0.2">
      <c r="A44" s="21">
        <v>39508</v>
      </c>
      <c r="B44" s="22" t="s">
        <v>53</v>
      </c>
      <c r="C44" s="23">
        <v>25</v>
      </c>
      <c r="D44" s="22">
        <v>1982</v>
      </c>
      <c r="E44" s="22">
        <v>26</v>
      </c>
      <c r="F44" s="24">
        <v>137</v>
      </c>
      <c r="G44" s="25">
        <v>11193</v>
      </c>
      <c r="H44" s="46">
        <v>12479</v>
      </c>
      <c r="I44" s="25">
        <f t="shared" si="0"/>
        <v>1286</v>
      </c>
      <c r="J44" s="22">
        <f t="shared" si="1"/>
        <v>9.1451163680000001</v>
      </c>
      <c r="K44" s="23">
        <f t="shared" si="2"/>
        <v>34.145116368000004</v>
      </c>
    </row>
    <row r="45" spans="1:11" x14ac:dyDescent="0.2">
      <c r="A45" s="21">
        <v>39508</v>
      </c>
      <c r="B45" s="22" t="s">
        <v>54</v>
      </c>
      <c r="C45" s="23">
        <v>135</v>
      </c>
      <c r="D45" s="22">
        <v>1999</v>
      </c>
      <c r="E45" s="22">
        <v>9</v>
      </c>
      <c r="F45" s="24">
        <v>171.7</v>
      </c>
      <c r="G45" s="25">
        <v>11193</v>
      </c>
      <c r="H45" s="46">
        <v>12479</v>
      </c>
      <c r="I45" s="25">
        <f t="shared" si="0"/>
        <v>1286</v>
      </c>
      <c r="J45" s="22">
        <f t="shared" si="1"/>
        <v>9.1451163680000001</v>
      </c>
      <c r="K45" s="23">
        <f t="shared" si="2"/>
        <v>144.145116368</v>
      </c>
    </row>
    <row r="46" spans="1:11" hidden="1" x14ac:dyDescent="0.2">
      <c r="A46" s="21">
        <v>39539</v>
      </c>
      <c r="B46" s="22" t="s">
        <v>55</v>
      </c>
      <c r="C46" s="23">
        <v>158</v>
      </c>
      <c r="D46" s="22">
        <v>2004</v>
      </c>
      <c r="E46" s="22">
        <v>4</v>
      </c>
      <c r="F46" s="24">
        <v>170</v>
      </c>
      <c r="G46" s="25">
        <v>11613.5</v>
      </c>
      <c r="H46" s="46">
        <v>12479</v>
      </c>
      <c r="I46" s="25">
        <f t="shared" si="0"/>
        <v>865.5</v>
      </c>
      <c r="J46" s="22">
        <f t="shared" si="1"/>
        <v>6.154819764</v>
      </c>
      <c r="K46" s="23">
        <f t="shared" si="2"/>
        <v>164.154819764</v>
      </c>
    </row>
    <row r="47" spans="1:11" hidden="1" x14ac:dyDescent="0.2">
      <c r="A47" s="21">
        <v>39569</v>
      </c>
      <c r="B47" s="22" t="s">
        <v>56</v>
      </c>
      <c r="C47" s="23">
        <v>87.2</v>
      </c>
      <c r="D47" s="22">
        <v>1993</v>
      </c>
      <c r="E47" s="22">
        <v>15</v>
      </c>
      <c r="F47" s="24">
        <v>161.5</v>
      </c>
      <c r="G47" s="25">
        <v>12479.333333333334</v>
      </c>
      <c r="H47" s="46">
        <v>12479</v>
      </c>
      <c r="I47" s="25">
        <f t="shared" si="0"/>
        <v>-0.33333333333393966</v>
      </c>
      <c r="J47" s="22">
        <f t="shared" si="1"/>
        <v>-2.3704293333376451E-3</v>
      </c>
      <c r="K47" s="23">
        <f t="shared" si="2"/>
        <v>87.197629570666663</v>
      </c>
    </row>
    <row r="48" spans="1:11" hidden="1" x14ac:dyDescent="0.2">
      <c r="A48" s="21">
        <v>39569</v>
      </c>
      <c r="B48" s="22" t="s">
        <v>57</v>
      </c>
      <c r="C48" s="23">
        <v>82</v>
      </c>
      <c r="D48" s="22">
        <v>1990</v>
      </c>
      <c r="E48" s="22">
        <v>18</v>
      </c>
      <c r="F48" s="24">
        <v>145.4</v>
      </c>
      <c r="G48" s="25">
        <v>12479.333333333334</v>
      </c>
      <c r="H48" s="46">
        <v>12479</v>
      </c>
      <c r="I48" s="25">
        <f t="shared" si="0"/>
        <v>-0.33333333333393966</v>
      </c>
      <c r="J48" s="22">
        <f t="shared" si="1"/>
        <v>-2.3704293333376451E-3</v>
      </c>
      <c r="K48" s="23">
        <f t="shared" si="2"/>
        <v>81.99762957066666</v>
      </c>
    </row>
    <row r="49" spans="6:6" x14ac:dyDescent="0.2">
      <c r="F49" s="9"/>
    </row>
  </sheetData>
  <autoFilter ref="A1:K48" xr:uid="{00000000-0001-0000-0100-000000000000}">
    <filterColumn colId="4">
      <filters>
        <filter val="10"/>
        <filter val="11"/>
        <filter val="12"/>
        <filter val="13"/>
        <filter val="9"/>
      </filters>
    </filterColumn>
    <filterColumn colId="5">
      <filters>
        <filter val="165.1"/>
        <filter val="165.3"/>
        <filter val="170.0"/>
        <filter val="171.1"/>
        <filter val="171.7"/>
        <filter val="172.6"/>
        <filter val="174.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8:V25"/>
  <sheetViews>
    <sheetView workbookViewId="0">
      <selection activeCell="C23" sqref="C23:E23"/>
    </sheetView>
  </sheetViews>
  <sheetFormatPr baseColWidth="10" defaultColWidth="8.83203125" defaultRowHeight="15" x14ac:dyDescent="0.2"/>
  <cols>
    <col min="2" max="2" width="9.83203125" bestFit="1" customWidth="1"/>
    <col min="5" max="5" width="11.5" customWidth="1"/>
    <col min="13" max="13" width="10.33203125" customWidth="1"/>
    <col min="21" max="21" width="11.1640625" customWidth="1"/>
  </cols>
  <sheetData>
    <row r="18" spans="2:22" ht="19" x14ac:dyDescent="0.25">
      <c r="B18" s="65" t="s">
        <v>61</v>
      </c>
      <c r="C18" s="65"/>
      <c r="D18" s="65"/>
      <c r="E18" s="65"/>
      <c r="F18" s="65"/>
      <c r="G18" s="65"/>
      <c r="H18" s="34"/>
      <c r="I18" s="67" t="s">
        <v>66</v>
      </c>
      <c r="J18" s="67"/>
      <c r="K18" s="67"/>
      <c r="L18" s="67"/>
      <c r="M18" s="67"/>
      <c r="N18" s="67"/>
      <c r="O18" s="67"/>
      <c r="P18" s="34"/>
      <c r="Q18" s="68" t="s">
        <v>64</v>
      </c>
      <c r="R18" s="68"/>
      <c r="S18" s="68"/>
      <c r="T18" s="68"/>
      <c r="U18" s="68"/>
      <c r="V18" s="68"/>
    </row>
    <row r="19" spans="2:22" ht="19" x14ac:dyDescent="0.25">
      <c r="B19" s="64" t="s">
        <v>62</v>
      </c>
      <c r="C19" s="64"/>
      <c r="D19" s="64"/>
      <c r="E19" s="64"/>
      <c r="F19" s="64"/>
      <c r="G19" s="64"/>
      <c r="H19" s="34"/>
      <c r="I19" s="66" t="s">
        <v>63</v>
      </c>
      <c r="J19" s="66"/>
      <c r="K19" s="66"/>
      <c r="L19" s="66"/>
      <c r="M19" s="66"/>
      <c r="N19" s="66"/>
      <c r="O19" s="66"/>
      <c r="P19" s="34"/>
      <c r="Q19" s="61" t="s">
        <v>65</v>
      </c>
      <c r="R19" s="61"/>
      <c r="S19" s="61"/>
      <c r="T19" s="61"/>
      <c r="U19" s="61"/>
      <c r="V19" s="61"/>
    </row>
    <row r="20" spans="2:22" ht="19" x14ac:dyDescent="0.25">
      <c r="B20" s="64" t="s">
        <v>93</v>
      </c>
      <c r="C20" s="64"/>
      <c r="D20" s="64"/>
      <c r="E20" s="64"/>
      <c r="F20" s="64"/>
      <c r="G20" s="64"/>
      <c r="H20" s="34"/>
      <c r="I20" s="66" t="s">
        <v>94</v>
      </c>
      <c r="J20" s="66"/>
      <c r="K20" s="66"/>
      <c r="L20" s="66"/>
      <c r="M20" s="66"/>
      <c r="N20" s="66"/>
      <c r="O20" s="66"/>
      <c r="P20" s="34"/>
      <c r="Q20" s="61" t="s">
        <v>116</v>
      </c>
      <c r="R20" s="61"/>
      <c r="S20" s="61"/>
      <c r="T20" s="61"/>
      <c r="U20" s="61"/>
      <c r="V20" s="61"/>
    </row>
    <row r="21" spans="2:22" ht="19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pans="2:22" ht="19" x14ac:dyDescent="0.25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2:22" ht="19" x14ac:dyDescent="0.25">
      <c r="B23" s="34"/>
      <c r="C23" s="60" t="s">
        <v>123</v>
      </c>
      <c r="D23" s="60"/>
      <c r="E23" s="60"/>
      <c r="F23" s="34"/>
      <c r="G23" s="34"/>
      <c r="H23" s="34"/>
      <c r="K23" s="62" t="s">
        <v>122</v>
      </c>
      <c r="L23" s="62"/>
      <c r="M23" s="62"/>
      <c r="N23" s="34"/>
      <c r="O23" s="34"/>
      <c r="P23" s="34"/>
      <c r="Q23" s="34"/>
      <c r="S23" s="63" t="s">
        <v>121</v>
      </c>
      <c r="T23" s="63"/>
      <c r="U23" s="63"/>
    </row>
    <row r="24" spans="2:22" ht="19" x14ac:dyDescent="0.25">
      <c r="B24" s="34"/>
      <c r="C24" s="60" t="s">
        <v>118</v>
      </c>
      <c r="D24" s="60"/>
      <c r="E24" s="60"/>
      <c r="F24" s="35"/>
      <c r="G24" s="35"/>
      <c r="H24" s="35"/>
      <c r="I24" s="35"/>
      <c r="J24" s="35"/>
      <c r="K24" s="62" t="s">
        <v>119</v>
      </c>
      <c r="L24" s="62"/>
      <c r="M24" s="62"/>
      <c r="N24" s="35"/>
      <c r="O24" s="35"/>
      <c r="P24" s="35"/>
      <c r="Q24" s="35"/>
      <c r="R24" s="35"/>
      <c r="S24" s="63" t="s">
        <v>120</v>
      </c>
      <c r="T24" s="63"/>
      <c r="U24" s="63"/>
    </row>
    <row r="25" spans="2:22" ht="19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</sheetData>
  <mergeCells count="15">
    <mergeCell ref="Q18:V18"/>
    <mergeCell ref="B18:G18"/>
    <mergeCell ref="B19:G19"/>
    <mergeCell ref="I19:O19"/>
    <mergeCell ref="I20:O20"/>
    <mergeCell ref="I18:O18"/>
    <mergeCell ref="C24:E24"/>
    <mergeCell ref="Q19:V19"/>
    <mergeCell ref="Q20:V20"/>
    <mergeCell ref="K24:M24"/>
    <mergeCell ref="S24:U24"/>
    <mergeCell ref="S23:U23"/>
    <mergeCell ref="K23:M23"/>
    <mergeCell ref="C23:E23"/>
    <mergeCell ref="B20:G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8EA8-6296-DE4B-88B8-26660985105F}">
  <dimension ref="A1:H11"/>
  <sheetViews>
    <sheetView workbookViewId="0">
      <selection activeCell="C4" sqref="C4"/>
    </sheetView>
  </sheetViews>
  <sheetFormatPr baseColWidth="10" defaultRowHeight="15" x14ac:dyDescent="0.2"/>
  <cols>
    <col min="1" max="1" width="22.5" bestFit="1" customWidth="1"/>
    <col min="2" max="4" width="21" bestFit="1" customWidth="1"/>
    <col min="5" max="5" width="20" bestFit="1" customWidth="1"/>
    <col min="6" max="6" width="23.5" bestFit="1" customWidth="1"/>
  </cols>
  <sheetData>
    <row r="1" spans="1:8" ht="26" x14ac:dyDescent="0.3">
      <c r="A1" s="26"/>
      <c r="B1" s="27" t="s">
        <v>1</v>
      </c>
      <c r="C1" s="27" t="s">
        <v>59</v>
      </c>
      <c r="D1" s="27" t="s">
        <v>3</v>
      </c>
      <c r="E1" s="27" t="s">
        <v>60</v>
      </c>
      <c r="F1" s="27" t="s">
        <v>12</v>
      </c>
    </row>
    <row r="2" spans="1:8" ht="26" x14ac:dyDescent="0.3">
      <c r="A2" s="28" t="s">
        <v>1</v>
      </c>
      <c r="B2" s="29">
        <v>1</v>
      </c>
      <c r="C2" s="29"/>
      <c r="D2" s="29"/>
      <c r="E2" s="29"/>
      <c r="F2" s="29"/>
    </row>
    <row r="3" spans="1:8" ht="26" x14ac:dyDescent="0.3">
      <c r="A3" s="28" t="s">
        <v>59</v>
      </c>
      <c r="B3" s="29">
        <v>0.81650883180648426</v>
      </c>
      <c r="C3" s="29">
        <v>1</v>
      </c>
      <c r="D3" s="29"/>
      <c r="E3" s="29"/>
      <c r="F3" s="29"/>
    </row>
    <row r="4" spans="1:8" ht="26" x14ac:dyDescent="0.3">
      <c r="A4" s="28" t="s">
        <v>3</v>
      </c>
      <c r="B4" s="29">
        <v>-0.79599491300971892</v>
      </c>
      <c r="C4" s="29">
        <v>-0.99802782967218118</v>
      </c>
      <c r="D4" s="29">
        <v>1</v>
      </c>
      <c r="E4" s="29"/>
      <c r="F4" s="29"/>
      <c r="H4" t="s">
        <v>103</v>
      </c>
    </row>
    <row r="5" spans="1:8" ht="26" x14ac:dyDescent="0.3">
      <c r="A5" s="28" t="s">
        <v>60</v>
      </c>
      <c r="B5" s="29">
        <v>0.51708059418298824</v>
      </c>
      <c r="C5" s="29">
        <v>0.43479286862740024</v>
      </c>
      <c r="D5" s="29">
        <v>-0.4239310042239251</v>
      </c>
      <c r="E5" s="29">
        <v>1</v>
      </c>
      <c r="F5" s="29"/>
    </row>
    <row r="6" spans="1:8" ht="26" x14ac:dyDescent="0.3">
      <c r="A6" s="28" t="s">
        <v>12</v>
      </c>
      <c r="B6" s="29">
        <v>0.35800636766112121</v>
      </c>
      <c r="C6" s="29">
        <v>-0.15149146540998695</v>
      </c>
      <c r="D6" s="29">
        <v>0.19673055830780978</v>
      </c>
      <c r="E6" s="29">
        <v>6.0597206923450789E-2</v>
      </c>
      <c r="F6" s="29">
        <v>1</v>
      </c>
    </row>
    <row r="9" spans="1:8" ht="16" thickBot="1" x14ac:dyDescent="0.25"/>
    <row r="10" spans="1:8" ht="24" customHeight="1" x14ac:dyDescent="0.3">
      <c r="A10" s="69" t="s">
        <v>96</v>
      </c>
      <c r="B10" s="70"/>
      <c r="C10" s="70"/>
      <c r="D10" s="70"/>
      <c r="E10" s="70"/>
      <c r="F10" s="71"/>
    </row>
    <row r="11" spans="1:8" ht="38" customHeight="1" thickBot="1" x14ac:dyDescent="0.35">
      <c r="A11" s="72" t="s">
        <v>95</v>
      </c>
      <c r="B11" s="73"/>
      <c r="C11" s="73"/>
      <c r="D11" s="73"/>
      <c r="E11" s="73"/>
      <c r="F11" s="74"/>
    </row>
  </sheetData>
  <mergeCells count="2">
    <mergeCell ref="A10:F10"/>
    <mergeCell ref="A11:F11"/>
  </mergeCells>
  <conditionalFormatting sqref="B2:F6">
    <cfRule type="colorScale" priority="1">
      <colorScale>
        <cfvo type="num" val="-1"/>
        <cfvo type="num" val="0"/>
        <cfvo type="num" val="1"/>
        <color rgb="FFFF0000"/>
        <color theme="0"/>
        <color rgb="FF00B0F0"/>
      </colorScale>
    </cfRule>
    <cfRule type="colorScale" priority="2">
      <colorScale>
        <cfvo type="num" val="&quot;&lt;0&quot;"/>
        <cfvo type="num" val="0"/>
        <cfvo type="num" val="&quot;&gt;0&quot;"/>
        <color rgb="FFFF0000"/>
        <color theme="0"/>
        <color rgb="FF00B0F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476D-0857-5E49-95CF-178DAC589CB9}">
  <dimension ref="A2:S55"/>
  <sheetViews>
    <sheetView topLeftCell="A14" workbookViewId="0">
      <selection activeCell="I38" sqref="I38"/>
    </sheetView>
  </sheetViews>
  <sheetFormatPr baseColWidth="10" defaultRowHeight="15" x14ac:dyDescent="0.2"/>
  <cols>
    <col min="6" max="6" width="11.6640625" bestFit="1" customWidth="1"/>
    <col min="7" max="7" width="12.5" bestFit="1" customWidth="1"/>
  </cols>
  <sheetData>
    <row r="2" spans="1:19" ht="24" x14ac:dyDescent="0.3">
      <c r="A2" s="38" t="s">
        <v>6</v>
      </c>
      <c r="B2" s="38" t="s">
        <v>7</v>
      </c>
      <c r="C2" s="38" t="s">
        <v>1</v>
      </c>
      <c r="D2" s="38" t="s">
        <v>59</v>
      </c>
      <c r="E2" s="38" t="s">
        <v>3</v>
      </c>
      <c r="F2" s="39" t="s">
        <v>60</v>
      </c>
      <c r="G2" s="38" t="s">
        <v>12</v>
      </c>
      <c r="I2" s="81" t="s">
        <v>98</v>
      </c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6" x14ac:dyDescent="0.2">
      <c r="A3" s="21">
        <v>39083</v>
      </c>
      <c r="B3" s="22" t="s">
        <v>14</v>
      </c>
      <c r="C3" s="23">
        <v>62</v>
      </c>
      <c r="D3" s="22">
        <v>1995</v>
      </c>
      <c r="E3" s="22">
        <v>12</v>
      </c>
      <c r="F3" s="24">
        <v>151.1</v>
      </c>
      <c r="G3" s="25">
        <v>4647.083333333333</v>
      </c>
      <c r="I3" s="80" t="s">
        <v>117</v>
      </c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x14ac:dyDescent="0.2">
      <c r="A4" s="21">
        <v>39083</v>
      </c>
      <c r="B4" s="22" t="s">
        <v>15</v>
      </c>
      <c r="C4" s="23">
        <v>60</v>
      </c>
      <c r="D4" s="22">
        <v>1995</v>
      </c>
      <c r="E4" s="22">
        <v>12</v>
      </c>
      <c r="F4" s="24">
        <v>158</v>
      </c>
      <c r="G4" s="25">
        <v>4647.083333333333</v>
      </c>
    </row>
    <row r="5" spans="1:19" x14ac:dyDescent="0.2">
      <c r="A5" s="21">
        <v>39142</v>
      </c>
      <c r="B5" s="22" t="s">
        <v>20</v>
      </c>
      <c r="C5" s="23">
        <v>65</v>
      </c>
      <c r="D5" s="22">
        <v>1994</v>
      </c>
      <c r="E5" s="22">
        <v>13</v>
      </c>
      <c r="F5" s="24">
        <v>165.3</v>
      </c>
      <c r="G5" s="25">
        <v>5245.083333333333</v>
      </c>
    </row>
    <row r="6" spans="1:19" x14ac:dyDescent="0.2">
      <c r="A6" s="21">
        <v>39142</v>
      </c>
      <c r="B6" s="22" t="s">
        <v>21</v>
      </c>
      <c r="C6" s="23">
        <v>70</v>
      </c>
      <c r="D6" s="22">
        <v>1996</v>
      </c>
      <c r="E6" s="22">
        <v>11</v>
      </c>
      <c r="F6" s="24">
        <v>165.1</v>
      </c>
      <c r="G6" s="25">
        <v>5245.083333333333</v>
      </c>
    </row>
    <row r="7" spans="1:19" x14ac:dyDescent="0.2">
      <c r="A7" s="21">
        <v>39142</v>
      </c>
      <c r="B7" s="22" t="s">
        <v>15</v>
      </c>
      <c r="C7" s="23">
        <v>63</v>
      </c>
      <c r="D7" s="22">
        <v>1995</v>
      </c>
      <c r="E7" s="22">
        <v>12</v>
      </c>
      <c r="F7" s="24">
        <v>158</v>
      </c>
      <c r="G7" s="25">
        <v>5245.083333333333</v>
      </c>
    </row>
    <row r="8" spans="1:19" x14ac:dyDescent="0.2">
      <c r="A8" s="21">
        <v>39173</v>
      </c>
      <c r="B8" s="22" t="s">
        <v>26</v>
      </c>
      <c r="C8" s="23">
        <v>63.5</v>
      </c>
      <c r="D8" s="22">
        <v>1994</v>
      </c>
      <c r="E8" s="22">
        <v>13</v>
      </c>
      <c r="F8" s="24">
        <v>151.4</v>
      </c>
      <c r="G8" s="25">
        <v>5752.333333333333</v>
      </c>
    </row>
    <row r="9" spans="1:19" x14ac:dyDescent="0.2">
      <c r="A9" s="21">
        <v>39173</v>
      </c>
      <c r="B9" s="22" t="s">
        <v>27</v>
      </c>
      <c r="C9" s="23">
        <v>67</v>
      </c>
      <c r="D9" s="22">
        <v>1995</v>
      </c>
      <c r="E9" s="22">
        <v>12</v>
      </c>
      <c r="F9" s="24">
        <v>150.4</v>
      </c>
      <c r="G9" s="25">
        <v>5752.333333333333</v>
      </c>
    </row>
    <row r="10" spans="1:19" x14ac:dyDescent="0.2">
      <c r="A10" s="21">
        <v>39173</v>
      </c>
      <c r="B10" s="22" t="s">
        <v>28</v>
      </c>
      <c r="C10" s="23">
        <v>62</v>
      </c>
      <c r="D10" s="22">
        <v>1994</v>
      </c>
      <c r="E10" s="22">
        <v>13</v>
      </c>
      <c r="F10" s="24">
        <v>149.80000000000001</v>
      </c>
      <c r="G10" s="25">
        <v>5752.333333333333</v>
      </c>
    </row>
    <row r="11" spans="1:19" x14ac:dyDescent="0.2">
      <c r="A11" s="21">
        <v>39203</v>
      </c>
      <c r="B11" s="22" t="s">
        <v>30</v>
      </c>
      <c r="C11" s="23">
        <v>86</v>
      </c>
      <c r="D11" s="22">
        <v>1996</v>
      </c>
      <c r="E11" s="22">
        <v>11</v>
      </c>
      <c r="F11" s="24">
        <v>174.5</v>
      </c>
      <c r="G11" s="25">
        <v>6201</v>
      </c>
    </row>
    <row r="12" spans="1:19" x14ac:dyDescent="0.2">
      <c r="A12" s="21">
        <v>39203</v>
      </c>
      <c r="B12" s="22" t="s">
        <v>31</v>
      </c>
      <c r="C12" s="23">
        <v>50.5</v>
      </c>
      <c r="D12" s="22">
        <v>1997</v>
      </c>
      <c r="E12" s="22">
        <v>10</v>
      </c>
      <c r="F12" s="24">
        <v>172.6</v>
      </c>
      <c r="G12" s="25">
        <v>6201</v>
      </c>
    </row>
    <row r="13" spans="1:19" x14ac:dyDescent="0.2">
      <c r="A13" s="21">
        <v>39203</v>
      </c>
      <c r="B13" s="22" t="s">
        <v>32</v>
      </c>
      <c r="C13" s="23">
        <v>64.2</v>
      </c>
      <c r="D13" s="22">
        <v>1996</v>
      </c>
      <c r="E13" s="22">
        <v>11</v>
      </c>
      <c r="F13" s="24">
        <v>170</v>
      </c>
      <c r="G13" s="25">
        <v>6201</v>
      </c>
    </row>
    <row r="14" spans="1:19" x14ac:dyDescent="0.2">
      <c r="A14" s="21">
        <v>39234</v>
      </c>
      <c r="B14" s="22" t="s">
        <v>33</v>
      </c>
      <c r="C14" s="23">
        <v>67</v>
      </c>
      <c r="D14" s="22">
        <v>1994</v>
      </c>
      <c r="E14" s="22">
        <v>13</v>
      </c>
      <c r="F14" s="24">
        <v>149.30000000000001</v>
      </c>
      <c r="G14" s="25">
        <v>6617.5</v>
      </c>
    </row>
    <row r="15" spans="1:19" x14ac:dyDescent="0.2">
      <c r="A15" s="21">
        <v>39356</v>
      </c>
      <c r="B15" s="22" t="s">
        <v>39</v>
      </c>
      <c r="C15" s="23">
        <v>90</v>
      </c>
      <c r="D15" s="22">
        <v>1995</v>
      </c>
      <c r="E15" s="22">
        <v>12</v>
      </c>
      <c r="F15" s="24">
        <v>149.19999999999999</v>
      </c>
      <c r="G15" s="25">
        <v>8886.1666666666661</v>
      </c>
    </row>
    <row r="16" spans="1:19" x14ac:dyDescent="0.2">
      <c r="A16" s="54">
        <v>39387</v>
      </c>
      <c r="B16" s="55" t="s">
        <v>43</v>
      </c>
      <c r="C16" s="56">
        <v>106</v>
      </c>
      <c r="D16" s="55">
        <v>1996</v>
      </c>
      <c r="E16" s="55">
        <v>11</v>
      </c>
      <c r="F16" s="57">
        <v>171.1</v>
      </c>
      <c r="G16" s="58">
        <v>9662.9166666666661</v>
      </c>
    </row>
    <row r="17" spans="1:18" x14ac:dyDescent="0.2">
      <c r="A17" s="21">
        <v>39508</v>
      </c>
      <c r="B17" s="22" t="s">
        <v>54</v>
      </c>
      <c r="C17" s="23">
        <v>135</v>
      </c>
      <c r="D17" s="22">
        <v>1999</v>
      </c>
      <c r="E17" s="22">
        <v>9</v>
      </c>
      <c r="F17" s="24">
        <v>171.7</v>
      </c>
      <c r="G17" s="25">
        <v>11193</v>
      </c>
    </row>
    <row r="18" spans="1:18" x14ac:dyDescent="0.2">
      <c r="A18" s="17"/>
      <c r="B18" s="4"/>
      <c r="C18" s="18"/>
      <c r="D18" s="4"/>
      <c r="E18" s="4"/>
      <c r="F18" s="19"/>
      <c r="G18" s="20"/>
    </row>
    <row r="19" spans="1:18" x14ac:dyDescent="0.2">
      <c r="A19" s="17"/>
      <c r="B19" s="4"/>
      <c r="C19" s="18"/>
      <c r="D19" s="4"/>
      <c r="E19" s="4"/>
      <c r="F19" s="19"/>
      <c r="G19" s="20"/>
    </row>
    <row r="20" spans="1:18" x14ac:dyDescent="0.2">
      <c r="A20" s="17"/>
      <c r="B20" s="4"/>
      <c r="C20" s="18"/>
      <c r="D20" s="4"/>
      <c r="E20" s="4"/>
      <c r="F20" s="19"/>
      <c r="G20" s="20"/>
    </row>
    <row r="21" spans="1:18" ht="24" x14ac:dyDescent="0.3">
      <c r="A21" s="40" t="s">
        <v>6</v>
      </c>
      <c r="B21" s="40" t="s">
        <v>7</v>
      </c>
      <c r="C21" s="40" t="s">
        <v>1</v>
      </c>
      <c r="D21" s="40" t="s">
        <v>59</v>
      </c>
      <c r="E21" s="40" t="s">
        <v>3</v>
      </c>
      <c r="F21" s="41" t="s">
        <v>60</v>
      </c>
      <c r="G21" s="40" t="s">
        <v>12</v>
      </c>
      <c r="I21" s="75" t="s">
        <v>97</v>
      </c>
      <c r="J21" s="76"/>
      <c r="K21" s="76"/>
      <c r="L21" s="76"/>
      <c r="M21" s="76"/>
      <c r="N21" s="76"/>
      <c r="O21" s="76"/>
      <c r="P21" s="76"/>
      <c r="Q21" s="76"/>
      <c r="R21" s="76"/>
    </row>
    <row r="22" spans="1:18" ht="16" x14ac:dyDescent="0.2">
      <c r="A22" s="21">
        <v>39142</v>
      </c>
      <c r="B22" s="22" t="s">
        <v>20</v>
      </c>
      <c r="C22" s="23">
        <v>65</v>
      </c>
      <c r="D22" s="22">
        <v>1994</v>
      </c>
      <c r="E22" s="22">
        <v>13</v>
      </c>
      <c r="F22" s="24">
        <v>165.3</v>
      </c>
      <c r="G22" s="25">
        <v>5245.083333333333</v>
      </c>
      <c r="I22" s="82" t="s">
        <v>124</v>
      </c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">
      <c r="A23" s="21">
        <v>39142</v>
      </c>
      <c r="B23" s="22" t="s">
        <v>21</v>
      </c>
      <c r="C23" s="23">
        <v>70</v>
      </c>
      <c r="D23" s="22">
        <v>1996</v>
      </c>
      <c r="E23" s="22">
        <v>11</v>
      </c>
      <c r="F23" s="24">
        <v>165.1</v>
      </c>
      <c r="G23" s="25">
        <v>5245.083333333333</v>
      </c>
    </row>
    <row r="24" spans="1:18" x14ac:dyDescent="0.2">
      <c r="A24" s="21">
        <v>39203</v>
      </c>
      <c r="B24" s="22" t="s">
        <v>30</v>
      </c>
      <c r="C24" s="23">
        <v>86</v>
      </c>
      <c r="D24" s="22">
        <v>1996</v>
      </c>
      <c r="E24" s="22">
        <v>11</v>
      </c>
      <c r="F24" s="24">
        <v>174.5</v>
      </c>
      <c r="G24" s="25">
        <v>6201</v>
      </c>
    </row>
    <row r="25" spans="1:18" x14ac:dyDescent="0.2">
      <c r="A25" s="21">
        <v>39203</v>
      </c>
      <c r="B25" s="22" t="s">
        <v>31</v>
      </c>
      <c r="C25" s="23">
        <v>50.5</v>
      </c>
      <c r="D25" s="22">
        <v>1997</v>
      </c>
      <c r="E25" s="22">
        <v>10</v>
      </c>
      <c r="F25" s="24">
        <v>172.6</v>
      </c>
      <c r="G25" s="25">
        <v>6201</v>
      </c>
    </row>
    <row r="26" spans="1:18" x14ac:dyDescent="0.2">
      <c r="A26" s="21">
        <v>39203</v>
      </c>
      <c r="B26" s="22" t="s">
        <v>32</v>
      </c>
      <c r="C26" s="23">
        <v>64.2</v>
      </c>
      <c r="D26" s="22">
        <v>1996</v>
      </c>
      <c r="E26" s="22">
        <v>11</v>
      </c>
      <c r="F26" s="24">
        <v>170</v>
      </c>
      <c r="G26" s="25">
        <v>6201</v>
      </c>
    </row>
    <row r="27" spans="1:18" x14ac:dyDescent="0.2">
      <c r="A27" s="54">
        <v>39387</v>
      </c>
      <c r="B27" s="55" t="s">
        <v>43</v>
      </c>
      <c r="C27" s="56">
        <v>106</v>
      </c>
      <c r="D27" s="55">
        <v>1996</v>
      </c>
      <c r="E27" s="55">
        <v>11</v>
      </c>
      <c r="F27" s="57">
        <v>171.1</v>
      </c>
      <c r="G27" s="58">
        <v>9662.9166666666661</v>
      </c>
    </row>
    <row r="28" spans="1:18" x14ac:dyDescent="0.2">
      <c r="A28" s="21">
        <v>39508</v>
      </c>
      <c r="B28" s="22" t="s">
        <v>54</v>
      </c>
      <c r="C28" s="23">
        <v>135</v>
      </c>
      <c r="D28" s="22">
        <v>1999</v>
      </c>
      <c r="E28" s="22">
        <v>9</v>
      </c>
      <c r="F28" s="24">
        <v>171.7</v>
      </c>
      <c r="G28" s="25">
        <v>11193</v>
      </c>
    </row>
    <row r="29" spans="1:18" x14ac:dyDescent="0.2">
      <c r="A29" s="17"/>
      <c r="B29" s="4"/>
      <c r="C29" s="18"/>
      <c r="D29" s="4"/>
      <c r="E29" s="4"/>
      <c r="F29" s="19"/>
      <c r="G29" s="20"/>
    </row>
    <row r="30" spans="1:18" x14ac:dyDescent="0.2">
      <c r="A30" s="17"/>
      <c r="B30" s="4"/>
      <c r="C30" s="18"/>
      <c r="D30" s="4"/>
      <c r="E30" s="4"/>
      <c r="F30" s="19"/>
      <c r="G30" s="20"/>
    </row>
    <row r="31" spans="1:18" ht="24" x14ac:dyDescent="0.3">
      <c r="A31" s="42" t="s">
        <v>6</v>
      </c>
      <c r="B31" s="42" t="s">
        <v>7</v>
      </c>
      <c r="C31" s="42" t="s">
        <v>1</v>
      </c>
      <c r="D31" s="42" t="s">
        <v>59</v>
      </c>
      <c r="E31" s="42" t="s">
        <v>3</v>
      </c>
      <c r="F31" s="43" t="s">
        <v>60</v>
      </c>
      <c r="G31" s="42" t="s">
        <v>12</v>
      </c>
      <c r="I31" s="77" t="s">
        <v>99</v>
      </c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">
      <c r="A32" s="21">
        <v>39387</v>
      </c>
      <c r="B32" s="22" t="s">
        <v>43</v>
      </c>
      <c r="C32" s="23">
        <v>106</v>
      </c>
      <c r="D32" s="22">
        <v>1996</v>
      </c>
      <c r="E32" s="22">
        <v>11</v>
      </c>
      <c r="F32" s="24">
        <v>171.1</v>
      </c>
      <c r="G32" s="25">
        <v>9662.9166666666661</v>
      </c>
    </row>
    <row r="33" spans="1:7" x14ac:dyDescent="0.2">
      <c r="A33" s="21">
        <v>39508</v>
      </c>
      <c r="B33" s="22" t="s">
        <v>54</v>
      </c>
      <c r="C33" s="23">
        <v>135</v>
      </c>
      <c r="D33" s="22">
        <v>1999</v>
      </c>
      <c r="E33" s="22">
        <v>9</v>
      </c>
      <c r="F33" s="24">
        <v>171.7</v>
      </c>
      <c r="G33" s="25">
        <v>11193</v>
      </c>
    </row>
    <row r="34" spans="1:7" x14ac:dyDescent="0.2">
      <c r="A34" s="17"/>
      <c r="B34" s="4"/>
      <c r="C34" s="59">
        <f>AVERAGE(C32:C33)</f>
        <v>120.5</v>
      </c>
      <c r="D34" s="4"/>
      <c r="E34" s="4"/>
      <c r="F34" s="19"/>
      <c r="G34" s="20"/>
    </row>
    <row r="35" spans="1:7" x14ac:dyDescent="0.2">
      <c r="A35" s="17"/>
      <c r="B35" s="4"/>
      <c r="C35" s="18"/>
      <c r="D35" s="4"/>
      <c r="E35" s="4"/>
      <c r="F35" s="19"/>
      <c r="G35" s="20"/>
    </row>
    <row r="36" spans="1:7" ht="19" x14ac:dyDescent="0.25">
      <c r="A36" s="79" t="s">
        <v>100</v>
      </c>
      <c r="B36" s="79"/>
      <c r="C36" s="79"/>
      <c r="D36" s="79"/>
      <c r="E36" s="79"/>
      <c r="F36" s="19"/>
      <c r="G36" s="20"/>
    </row>
    <row r="37" spans="1:7" x14ac:dyDescent="0.2">
      <c r="A37" s="17"/>
      <c r="B37" s="4"/>
      <c r="C37" s="18"/>
      <c r="D37" s="4"/>
      <c r="E37" s="4"/>
      <c r="F37" s="19"/>
      <c r="G37" s="20"/>
    </row>
    <row r="38" spans="1:7" x14ac:dyDescent="0.2">
      <c r="A38" s="17"/>
      <c r="B38" s="4"/>
      <c r="C38" s="18"/>
      <c r="D38" s="4"/>
      <c r="E38" s="4"/>
      <c r="F38" s="19"/>
      <c r="G38" s="20"/>
    </row>
    <row r="39" spans="1:7" x14ac:dyDescent="0.2">
      <c r="A39" s="17"/>
      <c r="B39" s="4"/>
      <c r="C39" s="18"/>
      <c r="D39" s="4"/>
      <c r="E39" s="4"/>
      <c r="F39" s="19"/>
      <c r="G39" s="20"/>
    </row>
    <row r="40" spans="1:7" x14ac:dyDescent="0.2">
      <c r="A40" s="17"/>
      <c r="B40" s="4"/>
      <c r="C40" s="18"/>
      <c r="D40" s="4"/>
      <c r="E40" s="4"/>
      <c r="F40" s="19"/>
      <c r="G40" s="20"/>
    </row>
    <row r="41" spans="1:7" x14ac:dyDescent="0.2">
      <c r="A41" s="17"/>
      <c r="B41" s="4"/>
      <c r="C41" s="18"/>
      <c r="D41" s="4"/>
      <c r="E41" s="4"/>
      <c r="F41" s="19"/>
      <c r="G41" s="20"/>
    </row>
    <row r="42" spans="1:7" x14ac:dyDescent="0.2">
      <c r="A42" s="17"/>
      <c r="B42" s="4"/>
      <c r="C42" s="18"/>
      <c r="D42" s="4"/>
      <c r="E42" s="4"/>
      <c r="F42" s="19"/>
      <c r="G42" s="20"/>
    </row>
    <row r="43" spans="1:7" x14ac:dyDescent="0.2">
      <c r="A43" s="17"/>
      <c r="B43" s="4"/>
      <c r="C43" s="18"/>
      <c r="D43" s="4"/>
      <c r="E43" s="4"/>
      <c r="F43" s="19"/>
      <c r="G43" s="20"/>
    </row>
    <row r="44" spans="1:7" x14ac:dyDescent="0.2">
      <c r="A44" s="17"/>
      <c r="B44" s="4"/>
      <c r="C44" s="18"/>
      <c r="D44" s="4"/>
      <c r="E44" s="4"/>
      <c r="F44" s="19"/>
      <c r="G44" s="20"/>
    </row>
    <row r="45" spans="1:7" x14ac:dyDescent="0.2">
      <c r="A45" s="17"/>
      <c r="B45" s="4"/>
      <c r="C45" s="18"/>
      <c r="D45" s="4"/>
      <c r="E45" s="4"/>
      <c r="F45" s="19"/>
      <c r="G45" s="20"/>
    </row>
    <row r="46" spans="1:7" x14ac:dyDescent="0.2">
      <c r="A46" s="17"/>
      <c r="B46" s="4"/>
      <c r="C46" s="18"/>
      <c r="D46" s="4"/>
      <c r="E46" s="4"/>
      <c r="F46" s="19"/>
      <c r="G46" s="20"/>
    </row>
    <row r="47" spans="1:7" x14ac:dyDescent="0.2">
      <c r="A47" s="17"/>
      <c r="B47" s="4"/>
      <c r="C47" s="18"/>
      <c r="D47" s="4"/>
      <c r="E47" s="4"/>
      <c r="F47" s="19"/>
      <c r="G47" s="20"/>
    </row>
    <row r="48" spans="1:7" x14ac:dyDescent="0.2">
      <c r="A48" s="17"/>
      <c r="B48" s="4"/>
      <c r="C48" s="18"/>
      <c r="D48" s="4"/>
      <c r="E48" s="4"/>
      <c r="F48" s="19"/>
      <c r="G48" s="20"/>
    </row>
    <row r="49" spans="1:7" x14ac:dyDescent="0.2">
      <c r="A49" s="17"/>
      <c r="B49" s="4"/>
      <c r="C49" s="18"/>
      <c r="D49" s="4"/>
      <c r="E49" s="4"/>
      <c r="F49" s="19"/>
      <c r="G49" s="20"/>
    </row>
    <row r="50" spans="1:7" x14ac:dyDescent="0.2">
      <c r="A50" s="17"/>
      <c r="B50" s="4"/>
      <c r="C50" s="18"/>
      <c r="D50" s="4"/>
      <c r="E50" s="4"/>
      <c r="F50" s="19"/>
      <c r="G50" s="20"/>
    </row>
    <row r="51" spans="1:7" x14ac:dyDescent="0.2">
      <c r="A51" s="17"/>
      <c r="B51" s="4"/>
      <c r="C51" s="18"/>
      <c r="D51" s="4"/>
      <c r="E51" s="4"/>
      <c r="F51" s="19"/>
      <c r="G51" s="20"/>
    </row>
    <row r="52" spans="1:7" x14ac:dyDescent="0.2">
      <c r="A52" s="17"/>
      <c r="B52" s="4"/>
      <c r="C52" s="18"/>
      <c r="D52" s="4"/>
      <c r="E52" s="4"/>
      <c r="F52" s="19"/>
      <c r="G52" s="20"/>
    </row>
    <row r="53" spans="1:7" x14ac:dyDescent="0.2">
      <c r="A53" s="17"/>
      <c r="B53" s="4"/>
      <c r="C53" s="18"/>
      <c r="D53" s="4"/>
      <c r="E53" s="4"/>
      <c r="F53" s="19"/>
      <c r="G53" s="20"/>
    </row>
    <row r="54" spans="1:7" x14ac:dyDescent="0.2">
      <c r="A54" s="17"/>
      <c r="B54" s="4"/>
      <c r="C54" s="18"/>
      <c r="D54" s="4"/>
      <c r="E54" s="4"/>
      <c r="F54" s="19"/>
      <c r="G54" s="20"/>
    </row>
    <row r="55" spans="1:7" x14ac:dyDescent="0.2">
      <c r="A55" s="17"/>
      <c r="B55" s="4"/>
      <c r="C55" s="18"/>
      <c r="D55" s="4"/>
      <c r="E55" s="4"/>
      <c r="F55" s="19"/>
      <c r="G55" s="20"/>
    </row>
  </sheetData>
  <mergeCells count="6">
    <mergeCell ref="I21:R21"/>
    <mergeCell ref="I31:R31"/>
    <mergeCell ref="A36:E36"/>
    <mergeCell ref="I3:S3"/>
    <mergeCell ref="I2:S2"/>
    <mergeCell ref="I22:R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4731-390D-4F46-94E6-D6050BA89DFE}">
  <dimension ref="A1:M30"/>
  <sheetViews>
    <sheetView workbookViewId="0">
      <selection activeCell="A18" sqref="A18"/>
    </sheetView>
  </sheetViews>
  <sheetFormatPr baseColWidth="10" defaultRowHeight="15" x14ac:dyDescent="0.2"/>
  <cols>
    <col min="1" max="1" width="15.5" bestFit="1" customWidth="1"/>
    <col min="3" max="3" width="13.1640625" bestFit="1" customWidth="1"/>
    <col min="6" max="6" width="13.1640625" customWidth="1"/>
  </cols>
  <sheetData>
    <row r="1" spans="1:13" x14ac:dyDescent="0.2">
      <c r="A1" t="s">
        <v>67</v>
      </c>
    </row>
    <row r="2" spans="1:13" ht="16" thickBot="1" x14ac:dyDescent="0.25"/>
    <row r="3" spans="1:13" x14ac:dyDescent="0.2">
      <c r="A3" s="30" t="s">
        <v>68</v>
      </c>
      <c r="B3" s="30"/>
    </row>
    <row r="4" spans="1:13" x14ac:dyDescent="0.2">
      <c r="A4" t="s">
        <v>69</v>
      </c>
      <c r="B4">
        <v>0.96222377928585812</v>
      </c>
    </row>
    <row r="5" spans="1:13" x14ac:dyDescent="0.2">
      <c r="A5" t="s">
        <v>70</v>
      </c>
      <c r="B5" s="32">
        <v>0.92587460142315969</v>
      </c>
    </row>
    <row r="6" spans="1:13" x14ac:dyDescent="0.2">
      <c r="A6" t="s">
        <v>71</v>
      </c>
      <c r="B6">
        <v>0.91881503965393685</v>
      </c>
    </row>
    <row r="7" spans="1:13" x14ac:dyDescent="0.2">
      <c r="A7" t="s">
        <v>72</v>
      </c>
      <c r="B7">
        <v>9.7622107706872665</v>
      </c>
    </row>
    <row r="8" spans="1:13" ht="16" thickBot="1" x14ac:dyDescent="0.25">
      <c r="A8" s="6" t="s">
        <v>73</v>
      </c>
      <c r="B8" s="6">
        <v>47</v>
      </c>
    </row>
    <row r="10" spans="1:13" ht="16" thickBot="1" x14ac:dyDescent="0.25">
      <c r="A10" t="s">
        <v>74</v>
      </c>
    </row>
    <row r="11" spans="1:13" x14ac:dyDescent="0.2">
      <c r="A11" s="16"/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83</v>
      </c>
    </row>
    <row r="12" spans="1:13" x14ac:dyDescent="0.2">
      <c r="A12" t="s">
        <v>75</v>
      </c>
      <c r="B12">
        <v>4</v>
      </c>
      <c r="C12">
        <v>49995.484286697218</v>
      </c>
      <c r="D12">
        <v>12498.871071674304</v>
      </c>
      <c r="E12">
        <v>131.15185215315145</v>
      </c>
      <c r="F12">
        <v>3.8006711220546438E-23</v>
      </c>
    </row>
    <row r="13" spans="1:13" x14ac:dyDescent="0.2">
      <c r="A13" t="s">
        <v>76</v>
      </c>
      <c r="B13">
        <v>42</v>
      </c>
      <c r="C13">
        <v>4002.6318835155444</v>
      </c>
      <c r="D13">
        <v>95.300759131322479</v>
      </c>
      <c r="J13" t="s">
        <v>114</v>
      </c>
    </row>
    <row r="14" spans="1:13" ht="16" thickBot="1" x14ac:dyDescent="0.25">
      <c r="A14" s="6" t="s">
        <v>77</v>
      </c>
      <c r="B14" s="6">
        <v>46</v>
      </c>
      <c r="C14" s="6">
        <v>53998.116170212765</v>
      </c>
      <c r="D14" s="6"/>
      <c r="E14" s="6"/>
      <c r="F14" s="6"/>
      <c r="J14" s="3" t="s">
        <v>101</v>
      </c>
      <c r="M14" t="s">
        <v>102</v>
      </c>
    </row>
    <row r="15" spans="1:13" ht="16" thickBot="1" x14ac:dyDescent="0.25"/>
    <row r="16" spans="1:13" x14ac:dyDescent="0.2">
      <c r="A16" s="16"/>
      <c r="B16" s="16" t="s">
        <v>84</v>
      </c>
      <c r="C16" s="16" t="s">
        <v>72</v>
      </c>
      <c r="D16" s="16" t="s">
        <v>85</v>
      </c>
      <c r="E16" s="16" t="s">
        <v>86</v>
      </c>
      <c r="F16" s="16" t="s">
        <v>87</v>
      </c>
      <c r="G16" s="16" t="s">
        <v>88</v>
      </c>
      <c r="H16" s="16" t="s">
        <v>89</v>
      </c>
      <c r="I16" s="16" t="s">
        <v>90</v>
      </c>
    </row>
    <row r="17" spans="1:9" x14ac:dyDescent="0.2">
      <c r="A17" t="s">
        <v>78</v>
      </c>
      <c r="B17">
        <v>15364.582526706468</v>
      </c>
      <c r="C17">
        <v>10693.719191095681</v>
      </c>
      <c r="D17">
        <v>1.4367856731734705</v>
      </c>
      <c r="E17" s="33">
        <v>0.15818691595459891</v>
      </c>
      <c r="F17">
        <v>-6216.2165079221995</v>
      </c>
      <c r="G17">
        <v>36945.381561335133</v>
      </c>
      <c r="H17">
        <v>-6216.2165079221995</v>
      </c>
      <c r="I17">
        <v>36945.381561335133</v>
      </c>
    </row>
    <row r="18" spans="1:9" x14ac:dyDescent="0.2">
      <c r="A18" t="s">
        <v>59</v>
      </c>
      <c r="B18">
        <v>-7.6370405186910739</v>
      </c>
      <c r="C18">
        <v>5.3308238052480972</v>
      </c>
      <c r="D18">
        <v>-1.4326191969002144</v>
      </c>
      <c r="E18" s="33">
        <v>0.15936825030152904</v>
      </c>
      <c r="F18">
        <v>-18.395078501011263</v>
      </c>
      <c r="G18">
        <v>3.1209974636291147</v>
      </c>
      <c r="H18">
        <v>-18.395078501011263</v>
      </c>
      <c r="I18">
        <v>3.1209974636291147</v>
      </c>
    </row>
    <row r="19" spans="1:9" x14ac:dyDescent="0.2">
      <c r="A19" t="s">
        <v>3</v>
      </c>
      <c r="B19">
        <v>-12.238963605427452</v>
      </c>
      <c r="C19">
        <v>5.3641366821277794</v>
      </c>
      <c r="D19">
        <v>-2.2816278425949155</v>
      </c>
      <c r="E19">
        <v>2.7644536121805903E-2</v>
      </c>
      <c r="F19">
        <v>-23.06422969504677</v>
      </c>
      <c r="G19">
        <v>-1.4136975158081333</v>
      </c>
      <c r="H19">
        <v>-23.06422969504677</v>
      </c>
      <c r="I19">
        <v>-1.4136975158081333</v>
      </c>
    </row>
    <row r="20" spans="1:9" x14ac:dyDescent="0.2">
      <c r="A20" t="s">
        <v>60</v>
      </c>
      <c r="B20">
        <v>0.2646317093346921</v>
      </c>
      <c r="C20">
        <v>9.1441737431336628E-2</v>
      </c>
      <c r="D20">
        <v>2.8939925767858838</v>
      </c>
      <c r="E20">
        <v>6.0082144750863552E-3</v>
      </c>
      <c r="F20">
        <v>8.0094812150583033E-2</v>
      </c>
      <c r="G20">
        <v>0.44916860651880114</v>
      </c>
      <c r="H20">
        <v>8.0094812150583033E-2</v>
      </c>
      <c r="I20">
        <v>0.44916860651880114</v>
      </c>
    </row>
    <row r="21" spans="1:9" ht="16" thickBot="1" x14ac:dyDescent="0.25">
      <c r="A21" s="6" t="s">
        <v>12</v>
      </c>
      <c r="B21" s="6">
        <v>8.0008882282357023E-3</v>
      </c>
      <c r="C21" s="6">
        <v>8.623169510342003E-4</v>
      </c>
      <c r="D21" s="6">
        <v>9.2783613016536641</v>
      </c>
      <c r="E21" s="6">
        <v>9.9971740608053503E-12</v>
      </c>
      <c r="F21" s="6">
        <v>6.2606621673233932E-3</v>
      </c>
      <c r="G21" s="6">
        <v>9.7411142891480115E-3</v>
      </c>
      <c r="H21" s="6">
        <v>6.2606621673233932E-3</v>
      </c>
      <c r="I21" s="6">
        <v>9.7411142891480115E-3</v>
      </c>
    </row>
    <row r="26" spans="1:9" x14ac:dyDescent="0.2">
      <c r="B26" t="s">
        <v>105</v>
      </c>
      <c r="D26" t="s">
        <v>106</v>
      </c>
      <c r="F26" t="s">
        <v>108</v>
      </c>
      <c r="G26" t="s">
        <v>107</v>
      </c>
    </row>
    <row r="28" spans="1:9" ht="24" x14ac:dyDescent="0.3">
      <c r="B28" s="44" t="s">
        <v>113</v>
      </c>
    </row>
    <row r="29" spans="1:9" x14ac:dyDescent="0.2">
      <c r="H29" t="s">
        <v>110</v>
      </c>
      <c r="I29" t="s">
        <v>109</v>
      </c>
    </row>
    <row r="30" spans="1:9" ht="24" x14ac:dyDescent="0.3">
      <c r="B30" s="44" t="s">
        <v>104</v>
      </c>
      <c r="H30" t="s">
        <v>111</v>
      </c>
      <c r="I30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2401-A277-A245-8B4B-851EB3705528}">
  <dimension ref="A1:J27"/>
  <sheetViews>
    <sheetView topLeftCell="A3" zoomScale="134" workbookViewId="0">
      <selection activeCell="J15" sqref="J15"/>
    </sheetView>
  </sheetViews>
  <sheetFormatPr baseColWidth="10" defaultRowHeight="15" x14ac:dyDescent="0.2"/>
  <cols>
    <col min="1" max="1" width="15.5" bestFit="1" customWidth="1"/>
    <col min="3" max="3" width="13.1640625" bestFit="1" customWidth="1"/>
    <col min="6" max="6" width="12.6640625" bestFit="1" customWidth="1"/>
  </cols>
  <sheetData>
    <row r="1" spans="1:10" x14ac:dyDescent="0.2">
      <c r="A1" s="3" t="s">
        <v>67</v>
      </c>
    </row>
    <row r="2" spans="1:10" ht="16" thickBot="1" x14ac:dyDescent="0.25"/>
    <row r="3" spans="1:10" x14ac:dyDescent="0.2">
      <c r="A3" s="30" t="s">
        <v>68</v>
      </c>
      <c r="B3" s="30"/>
    </row>
    <row r="4" spans="1:10" x14ac:dyDescent="0.2">
      <c r="A4" t="s">
        <v>69</v>
      </c>
      <c r="B4">
        <v>0.96033970251513312</v>
      </c>
    </row>
    <row r="5" spans="1:10" x14ac:dyDescent="0.2">
      <c r="A5" t="s">
        <v>70</v>
      </c>
      <c r="B5" s="32">
        <v>0.92225234422685431</v>
      </c>
    </row>
    <row r="6" spans="1:10" x14ac:dyDescent="0.2">
      <c r="A6" t="s">
        <v>71</v>
      </c>
      <c r="B6">
        <v>0.91682808917291403</v>
      </c>
    </row>
    <row r="7" spans="1:10" x14ac:dyDescent="0.2">
      <c r="A7" t="s">
        <v>72</v>
      </c>
      <c r="B7">
        <v>9.8809506043959399</v>
      </c>
    </row>
    <row r="8" spans="1:10" ht="16" thickBot="1" x14ac:dyDescent="0.25">
      <c r="A8" s="6" t="s">
        <v>73</v>
      </c>
      <c r="B8" s="6">
        <v>47</v>
      </c>
    </row>
    <row r="10" spans="1:10" ht="16" thickBot="1" x14ac:dyDescent="0.25">
      <c r="A10" t="s">
        <v>74</v>
      </c>
    </row>
    <row r="11" spans="1:10" x14ac:dyDescent="0.2">
      <c r="A11" s="16"/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83</v>
      </c>
    </row>
    <row r="12" spans="1:10" x14ac:dyDescent="0.2">
      <c r="A12" t="s">
        <v>75</v>
      </c>
      <c r="B12">
        <v>3</v>
      </c>
      <c r="C12">
        <v>49799.889221812729</v>
      </c>
      <c r="D12">
        <v>16599.963073937575</v>
      </c>
      <c r="E12">
        <v>170.02377931268043</v>
      </c>
      <c r="F12">
        <v>7.2301458528549113E-24</v>
      </c>
    </row>
    <row r="13" spans="1:10" x14ac:dyDescent="0.2">
      <c r="A13" t="s">
        <v>76</v>
      </c>
      <c r="B13">
        <v>43</v>
      </c>
      <c r="C13">
        <v>4198.2269484000371</v>
      </c>
      <c r="D13">
        <v>97.633184846512492</v>
      </c>
    </row>
    <row r="14" spans="1:10" ht="16" thickBot="1" x14ac:dyDescent="0.25">
      <c r="A14" s="6" t="s">
        <v>77</v>
      </c>
      <c r="B14" s="6">
        <v>46</v>
      </c>
      <c r="C14" s="6">
        <v>53998.116170212765</v>
      </c>
      <c r="D14" s="6"/>
      <c r="E14" s="6"/>
      <c r="F14" s="6"/>
    </row>
    <row r="15" spans="1:10" ht="16" thickBot="1" x14ac:dyDescent="0.25">
      <c r="J15" t="s">
        <v>115</v>
      </c>
    </row>
    <row r="16" spans="1:10" x14ac:dyDescent="0.2">
      <c r="A16" s="16"/>
      <c r="B16" s="16" t="s">
        <v>84</v>
      </c>
      <c r="C16" s="16" t="s">
        <v>72</v>
      </c>
      <c r="D16" s="16" t="s">
        <v>85</v>
      </c>
      <c r="E16" s="16" t="s">
        <v>86</v>
      </c>
      <c r="F16" s="16" t="s">
        <v>87</v>
      </c>
      <c r="G16" s="16" t="s">
        <v>88</v>
      </c>
      <c r="H16" s="16" t="s">
        <v>89</v>
      </c>
      <c r="I16" s="16" t="s">
        <v>90</v>
      </c>
    </row>
    <row r="17" spans="1:10" x14ac:dyDescent="0.2">
      <c r="A17" t="s">
        <v>78</v>
      </c>
      <c r="B17">
        <v>44.572683049443064</v>
      </c>
      <c r="C17">
        <v>16.386052005654129</v>
      </c>
      <c r="D17">
        <v>2.7201599893655244</v>
      </c>
      <c r="E17">
        <v>9.3772839682688854E-3</v>
      </c>
      <c r="F17">
        <v>11.527059793498928</v>
      </c>
      <c r="G17">
        <v>77.618306305387193</v>
      </c>
      <c r="H17">
        <v>11.527059793498928</v>
      </c>
      <c r="I17">
        <v>77.618306305387193</v>
      </c>
    </row>
    <row r="18" spans="1:10" x14ac:dyDescent="0.2">
      <c r="A18" t="s">
        <v>3</v>
      </c>
      <c r="B18">
        <v>-4.5631624722134898</v>
      </c>
      <c r="C18">
        <v>0.26216552980362495</v>
      </c>
      <c r="D18">
        <v>-17.405653884519165</v>
      </c>
      <c r="E18" s="33">
        <v>4.3726416289842129E-21</v>
      </c>
      <c r="F18">
        <v>-5.09186965107489</v>
      </c>
      <c r="G18">
        <v>-4.0344552933520896</v>
      </c>
      <c r="H18">
        <v>-5.09186965107489</v>
      </c>
      <c r="I18">
        <v>-4.0344552933520896</v>
      </c>
      <c r="J18">
        <f>1/(1-0.63)</f>
        <v>2.7027027027027026</v>
      </c>
    </row>
    <row r="19" spans="1:10" x14ac:dyDescent="0.2">
      <c r="A19" t="s">
        <v>60</v>
      </c>
      <c r="B19">
        <v>0.24765199637678045</v>
      </c>
      <c r="C19">
        <v>9.1773214619222984E-2</v>
      </c>
      <c r="D19">
        <v>2.698521539256475</v>
      </c>
      <c r="E19">
        <v>9.9128327295217814E-3</v>
      </c>
      <c r="F19">
        <v>6.2573670356132483E-2</v>
      </c>
      <c r="G19">
        <v>0.43273032239742842</v>
      </c>
      <c r="H19">
        <v>6.2573670356132483E-2</v>
      </c>
      <c r="I19">
        <v>0.43273032239742842</v>
      </c>
    </row>
    <row r="20" spans="1:10" ht="16" thickBot="1" x14ac:dyDescent="0.25">
      <c r="A20" s="6" t="s">
        <v>12</v>
      </c>
      <c r="B20" s="6">
        <v>7.1112877337619314E-3</v>
      </c>
      <c r="C20" s="6">
        <v>6.0560702703289738E-4</v>
      </c>
      <c r="D20" s="6">
        <v>11.742412845839777</v>
      </c>
      <c r="E20" s="6">
        <v>5.2980680518294963E-15</v>
      </c>
      <c r="F20" s="6">
        <v>5.8899647665471332E-3</v>
      </c>
      <c r="G20" s="6">
        <v>8.3326107009767305E-3</v>
      </c>
      <c r="H20" s="6">
        <v>5.8899647665471332E-3</v>
      </c>
      <c r="I20" s="6">
        <v>8.3326107009767305E-3</v>
      </c>
    </row>
    <row r="21" spans="1:10" x14ac:dyDescent="0.2">
      <c r="C21">
        <f>AVERAGE(C17:C20)</f>
        <v>4.1851490892760026</v>
      </c>
    </row>
    <row r="23" spans="1:10" x14ac:dyDescent="0.2">
      <c r="A23" s="83" t="s">
        <v>91</v>
      </c>
      <c r="B23" s="83"/>
      <c r="C23" s="83"/>
      <c r="D23" s="83"/>
      <c r="E23" s="83"/>
    </row>
    <row r="24" spans="1:10" x14ac:dyDescent="0.2">
      <c r="A24" s="83" t="s">
        <v>92</v>
      </c>
      <c r="B24" s="83"/>
      <c r="C24" s="83"/>
      <c r="D24" s="83"/>
      <c r="E24" t="s">
        <v>125</v>
      </c>
      <c r="F24">
        <v>12497</v>
      </c>
    </row>
    <row r="25" spans="1:10" x14ac:dyDescent="0.2">
      <c r="E25" t="s">
        <v>126</v>
      </c>
    </row>
    <row r="26" spans="1:10" x14ac:dyDescent="0.2">
      <c r="A26" s="3">
        <f>44.57 + 11*B18 + 171.1*B19+ 9663*B20</f>
        <v>105.4648427570603</v>
      </c>
    </row>
    <row r="27" spans="1:10" x14ac:dyDescent="0.2">
      <c r="A27" s="3">
        <f>A26+C21</f>
        <v>109.64999184633629</v>
      </c>
    </row>
  </sheetData>
  <mergeCells count="2">
    <mergeCell ref="A23:E23"/>
    <mergeCell ref="A24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FD42-8E17-C649-8608-4BCCE75EA8AB}">
  <dimension ref="A1:I18"/>
  <sheetViews>
    <sheetView topLeftCell="A3" zoomScale="150" workbookViewId="0">
      <selection activeCell="F22" sqref="F22"/>
    </sheetView>
  </sheetViews>
  <sheetFormatPr baseColWidth="10" defaultRowHeight="15" x14ac:dyDescent="0.2"/>
  <cols>
    <col min="3" max="3" width="13.1640625" bestFit="1" customWidth="1"/>
  </cols>
  <sheetData>
    <row r="1" spans="1:9" x14ac:dyDescent="0.2">
      <c r="A1" t="s">
        <v>67</v>
      </c>
    </row>
    <row r="2" spans="1:9" ht="16" thickBot="1" x14ac:dyDescent="0.25"/>
    <row r="3" spans="1:9" x14ac:dyDescent="0.2">
      <c r="A3" s="30" t="s">
        <v>68</v>
      </c>
      <c r="B3" s="30"/>
    </row>
    <row r="4" spans="1:9" x14ac:dyDescent="0.2">
      <c r="A4" t="s">
        <v>69</v>
      </c>
      <c r="B4">
        <v>0.79599491300971914</v>
      </c>
    </row>
    <row r="5" spans="1:9" x14ac:dyDescent="0.2">
      <c r="A5" t="s">
        <v>70</v>
      </c>
      <c r="B5" s="31">
        <v>0.63360790153735036</v>
      </c>
    </row>
    <row r="6" spans="1:9" x14ac:dyDescent="0.2">
      <c r="A6" t="s">
        <v>71</v>
      </c>
      <c r="B6">
        <v>0.62546585490484696</v>
      </c>
    </row>
    <row r="7" spans="1:9" x14ac:dyDescent="0.2">
      <c r="A7" t="s">
        <v>72</v>
      </c>
      <c r="B7">
        <v>20.967956026403819</v>
      </c>
    </row>
    <row r="8" spans="1:9" ht="16" thickBot="1" x14ac:dyDescent="0.25">
      <c r="A8" s="6" t="s">
        <v>73</v>
      </c>
      <c r="B8" s="6">
        <v>47</v>
      </c>
    </row>
    <row r="10" spans="1:9" ht="16" thickBot="1" x14ac:dyDescent="0.25">
      <c r="A10" t="s">
        <v>74</v>
      </c>
    </row>
    <row r="11" spans="1:9" x14ac:dyDescent="0.2">
      <c r="A11" s="16"/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83</v>
      </c>
    </row>
    <row r="12" spans="1:9" x14ac:dyDescent="0.2">
      <c r="A12" t="s">
        <v>75</v>
      </c>
      <c r="B12">
        <v>1</v>
      </c>
      <c r="C12">
        <v>34213.633073578574</v>
      </c>
      <c r="D12">
        <v>34213.633073578574</v>
      </c>
      <c r="E12">
        <v>77.819242524105206</v>
      </c>
      <c r="F12">
        <v>2.2677914640911915E-11</v>
      </c>
    </row>
    <row r="13" spans="1:9" x14ac:dyDescent="0.2">
      <c r="A13" t="s">
        <v>76</v>
      </c>
      <c r="B13">
        <v>45</v>
      </c>
      <c r="C13">
        <v>19784.483096634191</v>
      </c>
      <c r="D13">
        <v>439.65517992520421</v>
      </c>
    </row>
    <row r="14" spans="1:9" ht="16" thickBot="1" x14ac:dyDescent="0.25">
      <c r="A14" s="6" t="s">
        <v>77</v>
      </c>
      <c r="B14" s="6">
        <v>46</v>
      </c>
      <c r="C14" s="6">
        <v>53998.116170212765</v>
      </c>
      <c r="D14" s="6"/>
      <c r="E14" s="6"/>
      <c r="F14" s="6"/>
    </row>
    <row r="15" spans="1:9" ht="16" thickBot="1" x14ac:dyDescent="0.25"/>
    <row r="16" spans="1:9" x14ac:dyDescent="0.2">
      <c r="A16" s="16"/>
      <c r="B16" s="16" t="s">
        <v>84</v>
      </c>
      <c r="C16" s="16" t="s">
        <v>72</v>
      </c>
      <c r="D16" s="16" t="s">
        <v>85</v>
      </c>
      <c r="E16" s="16" t="s">
        <v>86</v>
      </c>
      <c r="F16" s="16" t="s">
        <v>87</v>
      </c>
      <c r="G16" s="16" t="s">
        <v>88</v>
      </c>
      <c r="H16" s="16" t="s">
        <v>89</v>
      </c>
      <c r="I16" s="16" t="s">
        <v>90</v>
      </c>
    </row>
    <row r="17" spans="1:9" x14ac:dyDescent="0.2">
      <c r="A17" t="s">
        <v>78</v>
      </c>
      <c r="B17">
        <v>135.01222817304586</v>
      </c>
      <c r="C17">
        <v>7.6708285737167694</v>
      </c>
      <c r="D17">
        <v>17.600735940788724</v>
      </c>
      <c r="E17">
        <v>8.3961379647934161E-22</v>
      </c>
      <c r="F17">
        <v>119.56238634719888</v>
      </c>
      <c r="G17">
        <v>150.46206999889282</v>
      </c>
      <c r="H17">
        <v>119.56238634719888</v>
      </c>
      <c r="I17">
        <v>150.46206999889282</v>
      </c>
    </row>
    <row r="18" spans="1:9" ht="16" thickBot="1" x14ac:dyDescent="0.25">
      <c r="A18" s="6" t="s">
        <v>3</v>
      </c>
      <c r="B18" s="6">
        <v>-4.3082344521907769</v>
      </c>
      <c r="C18" s="6">
        <v>0.48837770512915668</v>
      </c>
      <c r="D18" s="6">
        <v>-8.8215215537970106</v>
      </c>
      <c r="E18" s="6">
        <v>2.2677914640911915E-11</v>
      </c>
      <c r="F18" s="6">
        <v>-5.2918776431452619</v>
      </c>
      <c r="G18" s="6">
        <v>-3.324591261236292</v>
      </c>
      <c r="H18" s="6">
        <v>-5.2918776431452619</v>
      </c>
      <c r="I18" s="6">
        <v>-3.324591261236292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3CBC-20C1-E147-AB14-59FB7DDA7FE2}">
  <dimension ref="A1:I18"/>
  <sheetViews>
    <sheetView zoomScale="143" workbookViewId="0">
      <selection activeCell="B17" sqref="B17"/>
    </sheetView>
  </sheetViews>
  <sheetFormatPr baseColWidth="10" defaultRowHeight="15" x14ac:dyDescent="0.2"/>
  <sheetData>
    <row r="1" spans="1:9" x14ac:dyDescent="0.2">
      <c r="A1" t="s">
        <v>67</v>
      </c>
    </row>
    <row r="2" spans="1:9" ht="16" thickBot="1" x14ac:dyDescent="0.25"/>
    <row r="3" spans="1:9" x14ac:dyDescent="0.2">
      <c r="A3" s="30" t="s">
        <v>68</v>
      </c>
      <c r="B3" s="30"/>
    </row>
    <row r="4" spans="1:9" x14ac:dyDescent="0.2">
      <c r="A4" t="s">
        <v>69</v>
      </c>
      <c r="B4">
        <v>0.51708059418298824</v>
      </c>
    </row>
    <row r="5" spans="1:9" x14ac:dyDescent="0.2">
      <c r="A5" t="s">
        <v>70</v>
      </c>
      <c r="B5" s="31">
        <v>0.26737234088063222</v>
      </c>
    </row>
    <row r="6" spans="1:9" x14ac:dyDescent="0.2">
      <c r="A6" t="s">
        <v>71</v>
      </c>
      <c r="B6">
        <v>0.25109172623353515</v>
      </c>
    </row>
    <row r="7" spans="1:9" x14ac:dyDescent="0.2">
      <c r="A7" t="s">
        <v>72</v>
      </c>
      <c r="B7">
        <v>29.650000354745607</v>
      </c>
    </row>
    <row r="8" spans="1:9" ht="16" thickBot="1" x14ac:dyDescent="0.25">
      <c r="A8" s="6" t="s">
        <v>73</v>
      </c>
      <c r="B8" s="6">
        <v>47</v>
      </c>
    </row>
    <row r="10" spans="1:9" ht="16" thickBot="1" x14ac:dyDescent="0.25">
      <c r="A10" t="s">
        <v>74</v>
      </c>
    </row>
    <row r="11" spans="1:9" x14ac:dyDescent="0.2">
      <c r="A11" s="16"/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83</v>
      </c>
    </row>
    <row r="12" spans="1:9" x14ac:dyDescent="0.2">
      <c r="A12" t="s">
        <v>75</v>
      </c>
      <c r="B12">
        <v>1</v>
      </c>
      <c r="C12">
        <v>14437.602723574106</v>
      </c>
      <c r="D12">
        <v>14437.602723574106</v>
      </c>
      <c r="E12">
        <v>16.422742425655681</v>
      </c>
      <c r="F12">
        <v>1.9803493359448241E-4</v>
      </c>
    </row>
    <row r="13" spans="1:9" x14ac:dyDescent="0.2">
      <c r="A13" t="s">
        <v>76</v>
      </c>
      <c r="B13">
        <v>45</v>
      </c>
      <c r="C13">
        <v>39560.513446638659</v>
      </c>
      <c r="D13">
        <v>879.1225210364147</v>
      </c>
    </row>
    <row r="14" spans="1:9" ht="16" thickBot="1" x14ac:dyDescent="0.25">
      <c r="A14" s="6" t="s">
        <v>77</v>
      </c>
      <c r="B14" s="6">
        <v>46</v>
      </c>
      <c r="C14" s="6">
        <v>53998.116170212765</v>
      </c>
      <c r="D14" s="6"/>
      <c r="E14" s="6"/>
      <c r="F14" s="6"/>
    </row>
    <row r="15" spans="1:9" ht="16" thickBot="1" x14ac:dyDescent="0.25"/>
    <row r="16" spans="1:9" x14ac:dyDescent="0.2">
      <c r="A16" s="16"/>
      <c r="B16" s="16" t="s">
        <v>84</v>
      </c>
      <c r="C16" s="16" t="s">
        <v>72</v>
      </c>
      <c r="D16" s="16" t="s">
        <v>85</v>
      </c>
      <c r="E16" s="16" t="s">
        <v>86</v>
      </c>
      <c r="F16" s="16" t="s">
        <v>87</v>
      </c>
      <c r="G16" s="16" t="s">
        <v>88</v>
      </c>
      <c r="H16" s="16" t="s">
        <v>89</v>
      </c>
      <c r="I16" s="16" t="s">
        <v>90</v>
      </c>
    </row>
    <row r="17" spans="1:9" x14ac:dyDescent="0.2">
      <c r="A17" t="s">
        <v>78</v>
      </c>
      <c r="B17">
        <v>-85.324397147936807</v>
      </c>
      <c r="C17">
        <v>39.296041238300226</v>
      </c>
      <c r="D17">
        <v>-2.171322974508044</v>
      </c>
      <c r="E17">
        <v>3.5218679900542026E-2</v>
      </c>
      <c r="F17">
        <v>-164.47068697559877</v>
      </c>
      <c r="G17">
        <v>-6.1781073202748553</v>
      </c>
      <c r="H17">
        <v>-164.47068697559877</v>
      </c>
      <c r="I17">
        <v>-6.1781073202748553</v>
      </c>
    </row>
    <row r="18" spans="1:9" ht="16" thickBot="1" x14ac:dyDescent="0.25">
      <c r="A18" s="6" t="s">
        <v>60</v>
      </c>
      <c r="B18" s="6">
        <v>0.99737845280719573</v>
      </c>
      <c r="C18" s="6">
        <v>0.24611446578506438</v>
      </c>
      <c r="D18" s="6">
        <v>4.0524982943433399</v>
      </c>
      <c r="E18" s="6">
        <v>1.9803493359448241E-4</v>
      </c>
      <c r="F18" s="6">
        <v>0.50167847321689862</v>
      </c>
      <c r="G18" s="6">
        <v>1.4930784323974928</v>
      </c>
      <c r="H18" s="6">
        <v>0.50167847321689862</v>
      </c>
      <c r="I18" s="6">
        <v>1.4930784323974928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Provided</vt:lpstr>
      <vt:lpstr>Base</vt:lpstr>
      <vt:lpstr>Scatter Plots</vt:lpstr>
      <vt:lpstr>Correlation Matrix</vt:lpstr>
      <vt:lpstr>Comparable Method</vt:lpstr>
      <vt:lpstr>Regression1</vt:lpstr>
      <vt:lpstr>Regression2</vt:lpstr>
      <vt:lpstr>LR - Age of Sale</vt:lpstr>
      <vt:lpstr>LR - DWT</vt:lpstr>
      <vt:lpstr>LR - Capesize</vt:lpstr>
    </vt:vector>
  </TitlesOfParts>
  <Company>University of Rochester, Simon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Economics</dc:creator>
  <cp:lastModifiedBy>Deo,Atharv</cp:lastModifiedBy>
  <dcterms:created xsi:type="dcterms:W3CDTF">2012-02-18T19:31:49Z</dcterms:created>
  <dcterms:modified xsi:type="dcterms:W3CDTF">2023-11-14T20:25:42Z</dcterms:modified>
</cp:coreProperties>
</file>