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ragdhull/Documents/Excel/"/>
    </mc:Choice>
  </mc:AlternateContent>
  <xr:revisionPtr revIDLastSave="0" documentId="8_{80491530-531D-6C47-A1EF-581B3E62F231}" xr6:coauthVersionLast="47" xr6:coauthVersionMax="47" xr10:uidLastSave="{00000000-0000-0000-0000-000000000000}"/>
  <bookViews>
    <workbookView xWindow="0" yWindow="0" windowWidth="28800" windowHeight="18000" activeTab="9" xr2:uid="{51658058-8315-A640-B733-1DFC39D6EEC8}"/>
  </bookViews>
  <sheets>
    <sheet name="S1" sheetId="2" r:id="rId1"/>
    <sheet name="S2" sheetId="3" r:id="rId2"/>
    <sheet name="Q1" sheetId="1" r:id="rId3"/>
    <sheet name="Q2" sheetId="4" r:id="rId4"/>
    <sheet name="S3" sheetId="6" r:id="rId5"/>
    <sheet name="Q3" sheetId="5" r:id="rId6"/>
    <sheet name="Q4" sheetId="7" r:id="rId7"/>
    <sheet name="Q5" sheetId="8" r:id="rId8"/>
    <sheet name="Q6" sheetId="9" r:id="rId9"/>
    <sheet name="Q7" sheetId="10" r:id="rId10"/>
  </sheets>
  <definedNames>
    <definedName name="solver_adj" localSheetId="5" hidden="1">'Q3'!$G$11:$H$11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itr" localSheetId="5" hidden="1">2147483647</definedName>
    <definedName name="solver_lhs1" localSheetId="5" hidden="1">'Q3'!$G$11</definedName>
    <definedName name="solver_lhs2" localSheetId="5" hidden="1">'Q3'!$G$11</definedName>
    <definedName name="solver_lhs3" localSheetId="5" hidden="1">'Q3'!$H$11</definedName>
    <definedName name="solver_lhs4" localSheetId="5" hidden="1">'Q3'!$H$11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4</definedName>
    <definedName name="solver_opt" localSheetId="5" hidden="1">'Q3'!$J$11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3</definedName>
    <definedName name="solver_rel3" localSheetId="5" hidden="1">1</definedName>
    <definedName name="solver_rel4" localSheetId="5" hidden="1">3</definedName>
    <definedName name="solver_rhs1" localSheetId="5" hidden="1">12000</definedName>
    <definedName name="solver_rhs2" localSheetId="5" hidden="1">9000</definedName>
    <definedName name="solver_rhs3" localSheetId="5" hidden="1">1000</definedName>
    <definedName name="solver_rhs4" localSheetId="5" hidden="1">400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0" l="1"/>
  <c r="H10" i="10"/>
  <c r="H11" i="10"/>
  <c r="H12" i="10"/>
  <c r="H13" i="10"/>
  <c r="H14" i="10"/>
  <c r="H15" i="10"/>
  <c r="H16" i="10"/>
  <c r="H17" i="10"/>
  <c r="H8" i="10"/>
  <c r="I12" i="9"/>
  <c r="I13" i="9"/>
  <c r="I14" i="9"/>
  <c r="I15" i="9"/>
  <c r="I16" i="9"/>
  <c r="I17" i="9"/>
  <c r="I18" i="9"/>
  <c r="I19" i="9"/>
  <c r="I20" i="9"/>
  <c r="I11" i="9"/>
  <c r="H12" i="9"/>
  <c r="H13" i="9"/>
  <c r="H14" i="9"/>
  <c r="H15" i="9"/>
  <c r="H16" i="9"/>
  <c r="H17" i="9"/>
  <c r="H18" i="9"/>
  <c r="H20" i="9"/>
  <c r="H11" i="9"/>
  <c r="J17" i="8"/>
  <c r="J9" i="8"/>
  <c r="J10" i="8"/>
  <c r="J11" i="8"/>
  <c r="J12" i="8"/>
  <c r="J13" i="8"/>
  <c r="J14" i="8"/>
  <c r="J15" i="8"/>
  <c r="J16" i="8"/>
  <c r="J8" i="8"/>
  <c r="D7" i="7"/>
  <c r="F7" i="7"/>
  <c r="G7" i="7"/>
  <c r="J11" i="5"/>
  <c r="F7" i="4"/>
  <c r="XFD1048550" i="1" a="1"/>
  <c r="XFD1048550" i="1" s="1"/>
  <c r="XFD1048551" i="1" a="1"/>
  <c r="XFD1048551" i="1"/>
  <c r="XFD1048552" i="1" a="1"/>
  <c r="XFD1048552" i="1"/>
  <c r="XFD1048553" i="1" a="1"/>
  <c r="XFD1048553" i="1" s="1"/>
  <c r="XFD1048554" i="1" a="1"/>
  <c r="XFD1048554" i="1" s="1"/>
  <c r="XFD1048555" i="1" a="1"/>
  <c r="XFD1048555" i="1"/>
  <c r="XFD1048556" i="1" a="1"/>
  <c r="XFD1048556" i="1" s="1"/>
  <c r="XFD1048557" i="1" a="1"/>
  <c r="XFD1048557" i="1" s="1"/>
  <c r="XFD1048558" i="1" a="1"/>
  <c r="XFD1048558" i="1" s="1"/>
  <c r="XFD1048559" i="1" a="1"/>
  <c r="XFD1048559" i="1" s="1"/>
  <c r="XFD1048560" i="1" a="1"/>
  <c r="XFD1048560" i="1"/>
  <c r="XFD1048561" i="1" a="1"/>
  <c r="XFD1048561" i="1" s="1"/>
  <c r="XFD1048562" i="1" a="1"/>
  <c r="XFD1048562" i="1" s="1"/>
  <c r="XFD1048563" i="1" a="1"/>
  <c r="XFD1048563" i="1"/>
  <c r="XFD1048564" i="1" a="1"/>
  <c r="XFD1048564" i="1"/>
  <c r="XFD1048565" i="1" a="1"/>
  <c r="XFD1048565" i="1"/>
  <c r="XFD1048566" i="1" a="1"/>
  <c r="XFD1048566" i="1" s="1"/>
  <c r="XFD1048567" i="1" a="1"/>
  <c r="XFD1048567" i="1"/>
  <c r="XFD1048568" i="1" a="1"/>
  <c r="XFD1048568" i="1"/>
  <c r="XFD1048569" i="1" a="1"/>
  <c r="XFD1048569" i="1"/>
  <c r="XFD1048570" i="1" a="1"/>
  <c r="XFD1048570" i="1" s="1"/>
  <c r="XFD1048571" i="1" a="1"/>
  <c r="XFD1048571" i="1"/>
  <c r="XFD1048572" i="1" a="1"/>
  <c r="XFD1048572" i="1"/>
  <c r="XFD1048573" i="1" a="1"/>
  <c r="XFD1048573" i="1"/>
  <c r="XFD1048574" i="1" a="1"/>
  <c r="XFD1048574" i="1" s="1"/>
  <c r="XFD1048575" i="1" a="1"/>
  <c r="XFD104857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<sst xmlns="http://schemas.openxmlformats.org/spreadsheetml/2006/main" count="143" uniqueCount="79">
  <si>
    <t>A</t>
  </si>
  <si>
    <t>B</t>
  </si>
  <si>
    <t>Items</t>
  </si>
  <si>
    <t>Machinery</t>
  </si>
  <si>
    <t>Carriage</t>
  </si>
  <si>
    <t>Transport</t>
  </si>
  <si>
    <t>Office Equipment</t>
  </si>
  <si>
    <t>Postage</t>
  </si>
  <si>
    <t>Miscellaneos</t>
  </si>
  <si>
    <t>Total</t>
  </si>
  <si>
    <t>GenertoR</t>
  </si>
  <si>
    <t>Costs</t>
  </si>
  <si>
    <t>$E$7</t>
  </si>
  <si>
    <t>$E$8</t>
  </si>
  <si>
    <t>$E$9</t>
  </si>
  <si>
    <t>$E$10</t>
  </si>
  <si>
    <t>$E$11</t>
  </si>
  <si>
    <t>$E$12</t>
  </si>
  <si>
    <t>$E$13</t>
  </si>
  <si>
    <t>$E$14</t>
  </si>
  <si>
    <t>S1</t>
  </si>
  <si>
    <t>Created by anurag dhull on 28/03/2024
Modified by anurag dhull on 28/03/2024</t>
  </si>
  <si>
    <t>Scenario Summary</t>
  </si>
  <si>
    <t>Changing Cells:</t>
  </si>
  <si>
    <t>Current Values:</t>
  </si>
  <si>
    <t>Notes: Current Values column represents values of changing cells at</t>
  </si>
  <si>
    <t>time Scenario Summary Report was created.  Changing cells for each</t>
  </si>
  <si>
    <t>scenario are highlighted in grey.</t>
  </si>
  <si>
    <t>S2</t>
  </si>
  <si>
    <t>Created by anurag dhull on 28/03/2024</t>
  </si>
  <si>
    <t xml:space="preserve">A </t>
  </si>
  <si>
    <t>C</t>
  </si>
  <si>
    <t>D</t>
  </si>
  <si>
    <t>CP</t>
  </si>
  <si>
    <t>Advt</t>
  </si>
  <si>
    <t>SP</t>
  </si>
  <si>
    <t>Profit</t>
  </si>
  <si>
    <t>$G$11</t>
  </si>
  <si>
    <t>$H$11</t>
  </si>
  <si>
    <t>$J$11</t>
  </si>
  <si>
    <t>s1</t>
  </si>
  <si>
    <t>s2</t>
  </si>
  <si>
    <t>Result Cells:</t>
  </si>
  <si>
    <t>E</t>
  </si>
  <si>
    <t>F</t>
  </si>
  <si>
    <t>Roll.no</t>
  </si>
  <si>
    <t>Eng</t>
  </si>
  <si>
    <t>Hindi</t>
  </si>
  <si>
    <t>Science</t>
  </si>
  <si>
    <t>Maths</t>
  </si>
  <si>
    <t>Social</t>
  </si>
  <si>
    <t>Grade</t>
  </si>
  <si>
    <t>H</t>
  </si>
  <si>
    <t>NAME</t>
  </si>
  <si>
    <t>SALE</t>
  </si>
  <si>
    <t>BONUS</t>
  </si>
  <si>
    <t>Deep</t>
  </si>
  <si>
    <t>Jayesh</t>
  </si>
  <si>
    <t>Yash</t>
  </si>
  <si>
    <t>Sara</t>
  </si>
  <si>
    <t>Gita</t>
  </si>
  <si>
    <t>Jinal</t>
  </si>
  <si>
    <t>Kavita</t>
  </si>
  <si>
    <t>Minal</t>
  </si>
  <si>
    <t>Naresh</t>
  </si>
  <si>
    <t>Rima</t>
  </si>
  <si>
    <t>I</t>
  </si>
  <si>
    <t xml:space="preserve"> </t>
  </si>
  <si>
    <t>Cust.</t>
  </si>
  <si>
    <t>No.</t>
  </si>
  <si>
    <t>No.of</t>
  </si>
  <si>
    <t>Units</t>
  </si>
  <si>
    <t>Rate</t>
  </si>
  <si>
    <t>Bill</t>
  </si>
  <si>
    <t>Amount</t>
  </si>
  <si>
    <t>SUB 1</t>
  </si>
  <si>
    <t>SUB 2</t>
  </si>
  <si>
    <t>SUB 3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</si>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</sst>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3" fillId="3" borderId="0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left"/>
    </xf>
    <xf numFmtId="0" fontId="0" fillId="0" borderId="5" xfId="0" applyFill="1" applyBorder="1" applyAlignment="1"/>
    <xf numFmtId="0" fontId="0" fillId="4" borderId="0" xfId="0" applyFill="1" applyBorder="1" applyAlignment="1"/>
    <xf numFmtId="0" fontId="6" fillId="0" borderId="0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left"/>
    </xf>
    <xf numFmtId="0" fontId="7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63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'Q7'!$H$8:$H$17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F-0842-89DA-CDC0AF57C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'Q7'!$E$8:$E$17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7-C444-8A57-464BDA640E9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'Q7'!$F$8:$F$17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7-C444-8A57-464BDA640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83136"/>
        <c:axId val="47284848"/>
      </c:barChart>
      <c:catAx>
        <c:axId val="4728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4848"/>
        <c:crosses val="autoZero"/>
        <c:auto val="1"/>
        <c:lblAlgn val="ctr"/>
        <c:lblOffset val="100"/>
        <c:noMultiLvlLbl val="0"/>
      </c:catAx>
      <c:valAx>
        <c:axId val="472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'Q7'!$E$8:$E$17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B-614B-8D5A-9EB1291DF2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'Q7'!$F$8:$F$17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B-614B-8D5A-9EB1291DF27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'Q7'!$G$8:$G$17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4B-614B-8D5A-9EB1291D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89904"/>
        <c:axId val="47291616"/>
      </c:barChart>
      <c:catAx>
        <c:axId val="4728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1616"/>
        <c:crosses val="autoZero"/>
        <c:auto val="1"/>
        <c:lblAlgn val="ctr"/>
        <c:lblOffset val="100"/>
        <c:noMultiLvlLbl val="0"/>
      </c:catAx>
      <c:valAx>
        <c:axId val="472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'Q7'!$E$8:$E$17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5-654F-88A2-3D83B7EE007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'Q7'!$F$8:$F$17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5-654F-88A2-3D83B7EE007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'Q7'!$G$8:$G$17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5-654F-88A2-3D83B7EE0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7546560"/>
        <c:axId val="537735984"/>
        <c:axId val="0"/>
      </c:bar3DChart>
      <c:catAx>
        <c:axId val="5375465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35984"/>
        <c:crosses val="autoZero"/>
        <c:auto val="1"/>
        <c:lblAlgn val="ctr"/>
        <c:lblOffset val="100"/>
        <c:noMultiLvlLbl val="0"/>
      </c:catAx>
      <c:valAx>
        <c:axId val="5377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501650</xdr:colOff>
      <xdr:row>4</xdr:row>
      <xdr:rowOff>31750</xdr:rowOff>
    </xdr:from>
    <xdr:to>
      <xdr:col>16</xdr:col>
      <xdr:colOff>120650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FBE5FA-0517-0F27-079D-FBC7CD6D9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18</xdr:row>
      <xdr:rowOff>44450</xdr:rowOff>
    </xdr:from>
    <xdr:to>
      <xdr:col>15</xdr:col>
      <xdr:colOff>717550</xdr:colOff>
      <xdr:row>31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40D0DC-099F-3121-B4EF-0248DB46B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133350</xdr:colOff>
      <xdr:row>4</xdr:row>
      <xdr:rowOff>31750</xdr:rowOff>
    </xdr:from>
    <xdr:to>
      <xdr:col>21</xdr:col>
      <xdr:colOff>577850</xdr:colOff>
      <xdr:row>17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898BA3-B1D4-52E2-3496-294D43087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730250</xdr:colOff>
      <xdr:row>18</xdr:row>
      <xdr:rowOff>44450</xdr:rowOff>
    </xdr:from>
    <xdr:to>
      <xdr:col>21</xdr:col>
      <xdr:colOff>349250</xdr:colOff>
      <xdr:row>31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860031-915C-781E-A4F4-91C61F978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44e59e3-d01e-4abb-afa0-28f53ea13a1e}">
  <we:reference id="WA104100404" version="3.0.0.1" store="en-US" storeType="OMEX"/>
  <we:alternateReferences/>
  <we:properties>
    <we:property name="Microsoft.Office.CampaignId" value="&quot;none&quot;"/>
    <we:property name="UniqueID" value="&quot;20242281711601656723&quot;"/>
    <we:property name="YwMjHS5kEQMnLTQNKicBAlw=" value="&quot;AEV2SQ==&quot;"/>
    <we:property name="YwMjHS5kEQMnLTQNKicFH1U=" value="&quot;AEV2SGplAEE=&quot;"/>
    <we:property name="YwMjHS5kEQMnLTQNKicGAlM=" value="&quot;AA==&quot;"/>
    <we:property name="YwMjHS5kEQMnLTQNKicGDlw=" value="&quot;AQ==&quot;"/>
    <we:property name="YwMjHS5kEQMnLTQNKicGGVE=" value="&quot;AA==&quot;"/>
    <we:property name="YwMjHS5kEQMnLTQNKicGHko=" value="&quot;AVt2&quot;"/>
    <we:property name="YwMjHS5kEQMnLTQNKicHAUg=" value="&quot;AA==&quot;"/>
    <we:property name="YwMjHS5kEQMnLTQNKicHCEM=" value="&quot;BQ==&quot;"/>
    <we:property name="YwMjHS5kEQMnLTQNKicHD0Y=" value="&quot;AQ==&quot;"/>
    <we:property name="YwMjHS5kEQMnLTQNKicHHlQ=" value="&quot;AA==&quot;"/>
    <we:property name="YwMjHS5kEQMnLTQNKicQA1c=" value="&quot;dzkB&quot;"/>
    <we:property name="YwMjHS5kEQMnLTQNKicSDEA=" value="&quot;AEV2SGplAEE=&quot;"/>
    <we:property name="YwMjHS5kEQMnLTQNKicTCFE=" value="&quot;AEV2SGplAEE=&quot;"/>
    <we:property name="YwMjHS5kEQMnLTQNKicUDlM=" value="&quot;AEV2SGs=&quot;"/>
    <we:property name="YwMjHS5kEQMnLTQNKicUH0M=" value="&quot;AQ==&quot;"/>
    <we:property name="YwMjHS5kEQMnLTQNKicWG1c=" value="&quot;AEV2SGpk&quot;"/>
    <we:property name="YwMjHS5kEQMnLTQNKicYA1k=" value="&quot;A1s=&quot;"/>
    <we:property name="YwMjHS5kEQMnLTQNKicYCEQ=" value="&quot;Ag==&quot;"/>
    <we:property name="YwMjHS5kEQMnLTQNKicYH0Q=" value="&quot;AEV2T28=&quot;"/>
    <we:property name="YwMjHS5kEQMnLTQNKicYHlw=" value="&quot;AA==&quot;"/>
    <we:property name="YwMjHS5kEQMnLTQNKicZHUA=" value="&quot;AA==&quot;"/>
    <we:property name="YwMjHS5kEQMnLTQNKicZHUQ=" value="&quot;AA==&quot;"/>
    <we:property name="YwMjHS5kEQMnLTQNKicbCFc=" value="&quot;AQ==&quot;"/>
    <we:property name="YwMjHS5kEQMnLTQNKicbGUI=" value="&quot;Ag==&quot;"/>
    <we:property name="YwMjHS5kEQMnLTQNKiccHUM=" value="&quot;AEV/QQ==&quot;"/>
    <we:property name="YwMjHS5kEQMnLTQNKiccHVQ=" value="&quot;Aw==&quot;"/>
    <we:property name="YwMjHS5kEQMnLTQNKiccHVk=" value="&quot;AQ==&quot;"/>
    <we:property name="YwMjHS5kET0pOQ8BNg==" value="&quot;AQ==&quot;"/>
    <we:property name="YwMjHS5kET8qKw==" value="&quot;&quot;"/>
  </we:properties>
  <we:bindings>
    <we:binding id="refEdit" type="matrix" appref="{9B69CBE0-4868-6D45-AE27-8F213CB9C962}"/>
    <we:binding id="Worker" type="matrix" appref="{E50642FD-5FF7-3341-BC13-BADAC598C6D4}"/>
  </we:bindings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2697-F7F6-FC40-A2F0-453C93B29363}">
  <sheetPr>
    <outlinePr summaryBelow="0"/>
  </sheetPr>
  <dimension ref="B1:E17"/>
  <sheetViews>
    <sheetView showGridLines="0" workbookViewId="0"/>
  </sheetViews>
  <sheetFormatPr baseColWidth="10" defaultRowHeight="16" outlineLevelRow="1" outlineLevelCol="1" x14ac:dyDescent="0.2"/>
  <cols>
    <col min="3" max="3" width="6.1640625" bestFit="1" customWidth="1"/>
    <col min="4" max="5" width="12.6640625" bestFit="1" customWidth="1" outlineLevel="1"/>
  </cols>
  <sheetData>
    <row r="1" spans="2:5" ht="17" thickBot="1" x14ac:dyDescent="0.25"/>
    <row r="2" spans="2:5" ht="19" x14ac:dyDescent="0.25">
      <c r="B2" s="5" t="s">
        <v>22</v>
      </c>
      <c r="C2" s="5"/>
      <c r="D2" s="9"/>
      <c r="E2" s="9"/>
    </row>
    <row r="3" spans="2:5" ht="19" collapsed="1" x14ac:dyDescent="0.25">
      <c r="B3" s="4"/>
      <c r="C3" s="4"/>
      <c r="D3" s="10" t="s">
        <v>24</v>
      </c>
      <c r="E3" s="10" t="s">
        <v>20</v>
      </c>
    </row>
    <row r="4" spans="2:5" ht="48" hidden="1" outlineLevel="1" x14ac:dyDescent="0.2">
      <c r="B4" s="7"/>
      <c r="C4" s="7"/>
      <c r="D4" s="2"/>
      <c r="E4" s="14" t="s">
        <v>21</v>
      </c>
    </row>
    <row r="5" spans="2:5" x14ac:dyDescent="0.2">
      <c r="B5" s="8" t="s">
        <v>23</v>
      </c>
      <c r="C5" s="8"/>
      <c r="D5" s="6"/>
      <c r="E5" s="6"/>
    </row>
    <row r="6" spans="2:5" outlineLevel="1" x14ac:dyDescent="0.2">
      <c r="B6" s="7"/>
      <c r="C6" s="7" t="s">
        <v>12</v>
      </c>
      <c r="D6" s="2">
        <v>80000</v>
      </c>
      <c r="E6" s="13">
        <v>80000</v>
      </c>
    </row>
    <row r="7" spans="2:5" outlineLevel="1" x14ac:dyDescent="0.2">
      <c r="B7" s="7"/>
      <c r="C7" s="7" t="s">
        <v>13</v>
      </c>
      <c r="D7" s="2">
        <v>8000</v>
      </c>
      <c r="E7" s="13">
        <v>9000</v>
      </c>
    </row>
    <row r="8" spans="2:5" outlineLevel="1" x14ac:dyDescent="0.2">
      <c r="B8" s="7"/>
      <c r="C8" s="7" t="s">
        <v>14</v>
      </c>
      <c r="D8" s="2">
        <v>30000</v>
      </c>
      <c r="E8" s="13">
        <v>30000</v>
      </c>
    </row>
    <row r="9" spans="2:5" outlineLevel="1" x14ac:dyDescent="0.2">
      <c r="B9" s="7"/>
      <c r="C9" s="7" t="s">
        <v>15</v>
      </c>
      <c r="D9" s="2">
        <v>6000</v>
      </c>
      <c r="E9" s="13">
        <v>6000</v>
      </c>
    </row>
    <row r="10" spans="2:5" outlineLevel="1" x14ac:dyDescent="0.2">
      <c r="B10" s="7"/>
      <c r="C10" s="7" t="s">
        <v>16</v>
      </c>
      <c r="D10" s="2">
        <v>7000</v>
      </c>
      <c r="E10" s="13">
        <v>8000</v>
      </c>
    </row>
    <row r="11" spans="2:5" outlineLevel="1" x14ac:dyDescent="0.2">
      <c r="B11" s="7"/>
      <c r="C11" s="7" t="s">
        <v>17</v>
      </c>
      <c r="D11" s="2">
        <v>3000</v>
      </c>
      <c r="E11" s="13">
        <v>3000</v>
      </c>
    </row>
    <row r="12" spans="2:5" outlineLevel="1" x14ac:dyDescent="0.2">
      <c r="B12" s="7"/>
      <c r="C12" s="7" t="s">
        <v>18</v>
      </c>
      <c r="D12" s="2">
        <v>5000</v>
      </c>
      <c r="E12" s="13">
        <v>5000</v>
      </c>
    </row>
    <row r="13" spans="2:5" outlineLevel="1" x14ac:dyDescent="0.2">
      <c r="B13" s="7"/>
      <c r="C13" s="7" t="s">
        <v>19</v>
      </c>
      <c r="D13" s="2">
        <v>119000</v>
      </c>
      <c r="E13" s="13">
        <v>119000</v>
      </c>
    </row>
    <row r="14" spans="2:5" ht="17" thickBot="1" x14ac:dyDescent="0.25">
      <c r="B14" s="11"/>
      <c r="C14" s="11"/>
      <c r="D14" s="12"/>
      <c r="E14" s="12"/>
    </row>
    <row r="15" spans="2:5" x14ac:dyDescent="0.2">
      <c r="B15" t="s">
        <v>25</v>
      </c>
    </row>
    <row r="16" spans="2:5" x14ac:dyDescent="0.2">
      <c r="B16" t="s">
        <v>26</v>
      </c>
    </row>
    <row r="17" spans="2:2" x14ac:dyDescent="0.2">
      <c r="B17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B898F-E871-1041-86E2-3B00579B1C7F}">
  <dimension ref="C5:K17"/>
  <sheetViews>
    <sheetView tabSelected="1" topLeftCell="A2" workbookViewId="0">
      <selection activeCell="F27" sqref="F27"/>
    </sheetView>
  </sheetViews>
  <sheetFormatPr baseColWidth="10" defaultRowHeight="16" x14ac:dyDescent="0.2"/>
  <sheetData>
    <row r="5" spans="3:11" x14ac:dyDescent="0.2">
      <c r="C5" s="16"/>
      <c r="I5" s="16"/>
      <c r="J5" s="16"/>
      <c r="K5" s="16"/>
    </row>
    <row r="6" spans="3:11" x14ac:dyDescent="0.2">
      <c r="C6" s="16"/>
      <c r="D6" s="16"/>
      <c r="E6" s="16" t="s">
        <v>1</v>
      </c>
      <c r="F6" s="16"/>
      <c r="G6" s="16" t="s">
        <v>32</v>
      </c>
      <c r="H6" s="16" t="s">
        <v>43</v>
      </c>
      <c r="I6" s="17"/>
      <c r="J6" s="17"/>
      <c r="K6" s="17"/>
    </row>
    <row r="7" spans="3:11" x14ac:dyDescent="0.2">
      <c r="C7" s="16">
        <v>1</v>
      </c>
      <c r="D7" s="16" t="s">
        <v>53</v>
      </c>
      <c r="E7" s="16" t="s">
        <v>75</v>
      </c>
      <c r="F7" s="16" t="s">
        <v>76</v>
      </c>
      <c r="G7" s="16" t="s">
        <v>77</v>
      </c>
      <c r="H7" s="16" t="s">
        <v>78</v>
      </c>
      <c r="I7" s="17"/>
      <c r="J7" s="17"/>
      <c r="K7" s="17"/>
    </row>
    <row r="8" spans="3:11" x14ac:dyDescent="0.2">
      <c r="C8" s="16">
        <v>2</v>
      </c>
      <c r="D8" s="16" t="s">
        <v>56</v>
      </c>
      <c r="E8" s="16">
        <v>30</v>
      </c>
      <c r="F8" s="16">
        <v>34</v>
      </c>
      <c r="G8" s="16">
        <v>44</v>
      </c>
      <c r="H8" s="16">
        <f>E8+F8+G8</f>
        <v>108</v>
      </c>
      <c r="I8" s="16"/>
      <c r="J8" s="16"/>
      <c r="K8" s="16"/>
    </row>
    <row r="9" spans="3:11" x14ac:dyDescent="0.2">
      <c r="C9" s="16">
        <v>3</v>
      </c>
      <c r="D9" s="16" t="s">
        <v>57</v>
      </c>
      <c r="E9" s="16">
        <v>40</v>
      </c>
      <c r="F9" s="16">
        <v>35</v>
      </c>
      <c r="G9" s="16">
        <v>45</v>
      </c>
      <c r="H9" s="16">
        <f t="shared" ref="H9:H17" si="0">E9+F9+G9</f>
        <v>120</v>
      </c>
      <c r="I9" s="16"/>
      <c r="J9" s="16"/>
      <c r="K9" s="16"/>
    </row>
    <row r="10" spans="3:11" x14ac:dyDescent="0.2">
      <c r="C10" s="16">
        <v>4</v>
      </c>
      <c r="D10" s="16" t="s">
        <v>58</v>
      </c>
      <c r="E10" s="16">
        <v>45</v>
      </c>
      <c r="F10" s="16">
        <v>36</v>
      </c>
      <c r="G10" s="16">
        <v>47</v>
      </c>
      <c r="H10" s="16">
        <f t="shared" si="0"/>
        <v>128</v>
      </c>
      <c r="I10" s="16"/>
      <c r="J10" s="16"/>
      <c r="K10" s="16"/>
    </row>
    <row r="11" spans="3:11" x14ac:dyDescent="0.2">
      <c r="C11" s="16">
        <v>5</v>
      </c>
      <c r="D11" s="16" t="s">
        <v>59</v>
      </c>
      <c r="E11" s="16">
        <v>48</v>
      </c>
      <c r="F11" s="16">
        <v>32</v>
      </c>
      <c r="G11" s="16">
        <v>50</v>
      </c>
      <c r="H11" s="16">
        <f t="shared" si="0"/>
        <v>130</v>
      </c>
      <c r="I11" s="16"/>
      <c r="J11" s="16"/>
      <c r="K11" s="16"/>
    </row>
    <row r="12" spans="3:11" x14ac:dyDescent="0.2">
      <c r="C12" s="16">
        <v>6</v>
      </c>
      <c r="D12" s="16" t="s">
        <v>60</v>
      </c>
      <c r="E12" s="16">
        <v>35</v>
      </c>
      <c r="F12" s="16">
        <v>32</v>
      </c>
      <c r="G12" s="16">
        <v>43</v>
      </c>
      <c r="H12" s="16">
        <f t="shared" si="0"/>
        <v>110</v>
      </c>
      <c r="I12" s="16"/>
      <c r="J12" s="16"/>
      <c r="K12" s="16"/>
    </row>
    <row r="13" spans="3:11" x14ac:dyDescent="0.2">
      <c r="C13" s="16">
        <v>7</v>
      </c>
      <c r="D13" s="16" t="s">
        <v>61</v>
      </c>
      <c r="E13" s="16">
        <v>32</v>
      </c>
      <c r="F13" s="16">
        <v>31</v>
      </c>
      <c r="G13" s="16">
        <v>37</v>
      </c>
      <c r="H13" s="16">
        <f t="shared" si="0"/>
        <v>100</v>
      </c>
      <c r="I13" s="16"/>
      <c r="J13" s="16"/>
      <c r="K13" s="16"/>
    </row>
    <row r="14" spans="3:11" x14ac:dyDescent="0.2">
      <c r="C14" s="16">
        <v>8</v>
      </c>
      <c r="D14" s="16" t="s">
        <v>62</v>
      </c>
      <c r="E14" s="16">
        <v>36</v>
      </c>
      <c r="F14" s="16">
        <v>28</v>
      </c>
      <c r="G14" s="16">
        <v>38</v>
      </c>
      <c r="H14" s="16">
        <f t="shared" si="0"/>
        <v>102</v>
      </c>
      <c r="I14" s="16"/>
      <c r="J14" s="16"/>
      <c r="K14" s="16"/>
    </row>
    <row r="15" spans="3:11" x14ac:dyDescent="0.2">
      <c r="C15" s="16">
        <v>9</v>
      </c>
      <c r="D15" s="16" t="s">
        <v>63</v>
      </c>
      <c r="E15" s="16">
        <v>23</v>
      </c>
      <c r="F15" s="16">
        <v>25</v>
      </c>
      <c r="G15" s="16">
        <v>40</v>
      </c>
      <c r="H15" s="16">
        <f t="shared" si="0"/>
        <v>88</v>
      </c>
      <c r="I15" s="16"/>
      <c r="J15" s="16"/>
      <c r="K15" s="16"/>
    </row>
    <row r="16" spans="3:11" x14ac:dyDescent="0.2">
      <c r="C16" s="16">
        <v>10</v>
      </c>
      <c r="D16" s="16" t="s">
        <v>64</v>
      </c>
      <c r="E16" s="16">
        <v>43</v>
      </c>
      <c r="F16" s="16">
        <v>27</v>
      </c>
      <c r="G16" s="16">
        <v>50</v>
      </c>
      <c r="H16" s="16">
        <f t="shared" si="0"/>
        <v>120</v>
      </c>
      <c r="I16" s="16"/>
      <c r="J16" s="16"/>
      <c r="K16" s="16"/>
    </row>
    <row r="17" spans="3:10" x14ac:dyDescent="0.2">
      <c r="C17" s="16">
        <v>11</v>
      </c>
      <c r="D17" s="16" t="s">
        <v>65</v>
      </c>
      <c r="E17" s="16">
        <v>37</v>
      </c>
      <c r="F17" s="16">
        <v>44</v>
      </c>
      <c r="G17" s="16">
        <v>46</v>
      </c>
      <c r="H17" s="16">
        <f t="shared" si="0"/>
        <v>127</v>
      </c>
      <c r="I17" s="16"/>
      <c r="J17" s="16"/>
    </row>
  </sheetData>
  <mergeCells count="3">
    <mergeCell ref="I6:I7"/>
    <mergeCell ref="J6:J7"/>
    <mergeCell ref="K6:K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DE1B9-850F-134E-8D0A-1550753E6DB3}">
  <sheetPr>
    <outlinePr summaryBelow="0"/>
  </sheetPr>
  <dimension ref="B1:F17"/>
  <sheetViews>
    <sheetView showGridLines="0" workbookViewId="0">
      <selection activeCell="F35" sqref="F35"/>
    </sheetView>
  </sheetViews>
  <sheetFormatPr baseColWidth="10" defaultRowHeight="16" outlineLevelRow="1" outlineLevelCol="1" x14ac:dyDescent="0.2"/>
  <cols>
    <col min="3" max="3" width="6.1640625" bestFit="1" customWidth="1"/>
    <col min="4" max="6" width="12.6640625" bestFit="1" customWidth="1" outlineLevel="1"/>
  </cols>
  <sheetData>
    <row r="1" spans="2:6" ht="17" thickBot="1" x14ac:dyDescent="0.25"/>
    <row r="2" spans="2:6" ht="19" x14ac:dyDescent="0.25">
      <c r="B2" s="5" t="s">
        <v>22</v>
      </c>
      <c r="C2" s="5"/>
      <c r="D2" s="9"/>
      <c r="E2" s="9"/>
      <c r="F2" s="9"/>
    </row>
    <row r="3" spans="2:6" ht="19" collapsed="1" x14ac:dyDescent="0.25">
      <c r="B3" s="4"/>
      <c r="C3" s="4"/>
      <c r="D3" s="10" t="s">
        <v>24</v>
      </c>
      <c r="E3" s="10" t="s">
        <v>20</v>
      </c>
      <c r="F3" s="10" t="s">
        <v>28</v>
      </c>
    </row>
    <row r="4" spans="2:6" ht="48" hidden="1" outlineLevel="1" x14ac:dyDescent="0.2">
      <c r="B4" s="7"/>
      <c r="C4" s="7"/>
      <c r="D4" s="2"/>
      <c r="E4" s="14" t="s">
        <v>21</v>
      </c>
      <c r="F4" s="14" t="s">
        <v>29</v>
      </c>
    </row>
    <row r="5" spans="2:6" x14ac:dyDescent="0.2">
      <c r="B5" s="8" t="s">
        <v>23</v>
      </c>
      <c r="C5" s="8"/>
      <c r="D5" s="6"/>
      <c r="E5" s="6"/>
      <c r="F5" s="6"/>
    </row>
    <row r="6" spans="2:6" outlineLevel="1" x14ac:dyDescent="0.2">
      <c r="B6" s="7"/>
      <c r="C6" s="7" t="s">
        <v>12</v>
      </c>
      <c r="D6" s="2">
        <v>80000</v>
      </c>
      <c r="E6" s="13">
        <v>80000</v>
      </c>
      <c r="F6" s="13">
        <v>80000</v>
      </c>
    </row>
    <row r="7" spans="2:6" outlineLevel="1" x14ac:dyDescent="0.2">
      <c r="B7" s="7"/>
      <c r="C7" s="7" t="s">
        <v>13</v>
      </c>
      <c r="D7" s="2">
        <v>8000</v>
      </c>
      <c r="E7" s="13">
        <v>9000</v>
      </c>
      <c r="F7" s="13">
        <v>10000</v>
      </c>
    </row>
    <row r="8" spans="2:6" outlineLevel="1" x14ac:dyDescent="0.2">
      <c r="B8" s="7"/>
      <c r="C8" s="7" t="s">
        <v>14</v>
      </c>
      <c r="D8" s="2">
        <v>30000</v>
      </c>
      <c r="E8" s="13">
        <v>30000</v>
      </c>
      <c r="F8" s="13">
        <v>30000</v>
      </c>
    </row>
    <row r="9" spans="2:6" outlineLevel="1" x14ac:dyDescent="0.2">
      <c r="B9" s="7"/>
      <c r="C9" s="7" t="s">
        <v>15</v>
      </c>
      <c r="D9" s="2">
        <v>6000</v>
      </c>
      <c r="E9" s="13">
        <v>6000</v>
      </c>
      <c r="F9" s="13">
        <v>7000</v>
      </c>
    </row>
    <row r="10" spans="2:6" outlineLevel="1" x14ac:dyDescent="0.2">
      <c r="B10" s="7"/>
      <c r="C10" s="7" t="s">
        <v>16</v>
      </c>
      <c r="D10" s="2">
        <v>7000</v>
      </c>
      <c r="E10" s="13">
        <v>8000</v>
      </c>
      <c r="F10" s="13">
        <v>9000</v>
      </c>
    </row>
    <row r="11" spans="2:6" outlineLevel="1" x14ac:dyDescent="0.2">
      <c r="B11" s="7"/>
      <c r="C11" s="7" t="s">
        <v>17</v>
      </c>
      <c r="D11" s="2">
        <v>3000</v>
      </c>
      <c r="E11" s="13">
        <v>3000</v>
      </c>
      <c r="F11" s="13">
        <v>3000</v>
      </c>
    </row>
    <row r="12" spans="2:6" outlineLevel="1" x14ac:dyDescent="0.2">
      <c r="B12" s="7"/>
      <c r="C12" s="7" t="s">
        <v>18</v>
      </c>
      <c r="D12" s="2">
        <v>5000</v>
      </c>
      <c r="E12" s="13">
        <v>5000</v>
      </c>
      <c r="F12" s="13">
        <v>5000</v>
      </c>
    </row>
    <row r="13" spans="2:6" outlineLevel="1" x14ac:dyDescent="0.2">
      <c r="B13" s="7"/>
      <c r="C13" s="7" t="s">
        <v>19</v>
      </c>
      <c r="D13" s="2">
        <v>119000</v>
      </c>
      <c r="E13" s="13">
        <v>119000</v>
      </c>
      <c r="F13" s="13">
        <v>119000</v>
      </c>
    </row>
    <row r="14" spans="2:6" ht="17" thickBot="1" x14ac:dyDescent="0.25">
      <c r="B14" s="11"/>
      <c r="C14" s="11"/>
      <c r="D14" s="12"/>
      <c r="E14" s="12"/>
      <c r="F14" s="12"/>
    </row>
    <row r="15" spans="2:6" x14ac:dyDescent="0.2">
      <c r="B15" t="s">
        <v>25</v>
      </c>
    </row>
    <row r="16" spans="2:6" x14ac:dyDescent="0.2">
      <c r="B16" t="s">
        <v>26</v>
      </c>
    </row>
    <row r="17" spans="2:2" x14ac:dyDescent="0.2">
      <c r="B17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9E452-172E-C743-8C29-3B7C4C394195}">
  <dimension ref="C5:XFD1048575"/>
  <sheetViews>
    <sheetView topLeftCell="A7" zoomScale="150" zoomScaleNormal="100" workbookViewId="0">
      <selection activeCell="I17" sqref="I17"/>
    </sheetView>
  </sheetViews>
  <sheetFormatPr baseColWidth="10" defaultColWidth="10.6640625" defaultRowHeight="16" x14ac:dyDescent="0.2"/>
  <cols>
    <col min="4" max="4" width="16.5" customWidth="1"/>
  </cols>
  <sheetData>
    <row r="5" spans="3:5" x14ac:dyDescent="0.2">
      <c r="C5" s="1"/>
      <c r="D5" s="1" t="s">
        <v>0</v>
      </c>
      <c r="E5" s="1" t="s">
        <v>1</v>
      </c>
    </row>
    <row r="6" spans="3:5" x14ac:dyDescent="0.2">
      <c r="C6" s="1">
        <v>1</v>
      </c>
      <c r="D6" s="1" t="s">
        <v>2</v>
      </c>
      <c r="E6" s="1" t="s">
        <v>11</v>
      </c>
    </row>
    <row r="7" spans="3:5" x14ac:dyDescent="0.2">
      <c r="C7" s="1">
        <v>2</v>
      </c>
      <c r="D7" t="s">
        <v>3</v>
      </c>
      <c r="E7">
        <v>80000</v>
      </c>
    </row>
    <row r="8" spans="3:5" x14ac:dyDescent="0.2">
      <c r="C8" s="1">
        <v>3</v>
      </c>
      <c r="D8" t="s">
        <v>4</v>
      </c>
      <c r="E8">
        <v>8000</v>
      </c>
    </row>
    <row r="9" spans="3:5" x14ac:dyDescent="0.2">
      <c r="C9" s="1">
        <v>4</v>
      </c>
      <c r="D9" t="s">
        <v>5</v>
      </c>
      <c r="E9">
        <v>30000</v>
      </c>
    </row>
    <row r="10" spans="3:5" x14ac:dyDescent="0.2">
      <c r="C10" s="1">
        <v>5</v>
      </c>
      <c r="D10" t="s">
        <v>6</v>
      </c>
      <c r="E10">
        <v>6000</v>
      </c>
    </row>
    <row r="11" spans="3:5" x14ac:dyDescent="0.2">
      <c r="C11" s="1">
        <v>6</v>
      </c>
      <c r="D11" t="s">
        <v>7</v>
      </c>
      <c r="E11">
        <v>7000</v>
      </c>
    </row>
    <row r="12" spans="3:5" x14ac:dyDescent="0.2">
      <c r="C12" s="1">
        <v>7</v>
      </c>
      <c r="D12" t="s">
        <v>8</v>
      </c>
      <c r="E12">
        <v>3000</v>
      </c>
    </row>
    <row r="13" spans="3:5" x14ac:dyDescent="0.2">
      <c r="C13" s="1">
        <v>8</v>
      </c>
      <c r="D13" t="s">
        <v>10</v>
      </c>
      <c r="E13">
        <v>5000</v>
      </c>
    </row>
    <row r="14" spans="3:5" x14ac:dyDescent="0.2">
      <c r="C14" s="1">
        <v>9</v>
      </c>
      <c r="D14" t="s">
        <v>9</v>
      </c>
      <c r="E14">
        <v>119000</v>
      </c>
    </row>
    <row r="1048550" spans="16384:16384" x14ac:dyDescent="0.2">
      <c r="XFD1048550" t="e" cm="1">
        <f t="array" ref="XFD1048550">solver_pre</f>
        <v>#NAME?</v>
      </c>
    </row>
    <row r="1048551" spans="16384:16384" x14ac:dyDescent="0.2">
      <c r="XFD1048551" t="e" cm="1">
        <f t="array" ref="XFD1048551">solver_scl</f>
        <v>#NAME?</v>
      </c>
    </row>
    <row r="1048552" spans="16384:16384" x14ac:dyDescent="0.2">
      <c r="XFD1048552" t="e" cm="1">
        <f t="array" ref="XFD1048552">solver_rlx</f>
        <v>#NAME?</v>
      </c>
    </row>
    <row r="1048553" spans="16384:16384" x14ac:dyDescent="0.2">
      <c r="XFD1048553" t="e" cm="1">
        <f t="array" ref="XFD1048553">solver_tol</f>
        <v>#NAME?</v>
      </c>
    </row>
    <row r="1048554" spans="16384:16384" x14ac:dyDescent="0.2">
      <c r="XFD1048554" t="e" cm="1">
        <f t="array" ref="XFD1048554">solver_cvg</f>
        <v>#NAME?</v>
      </c>
    </row>
    <row r="1048555" spans="16384:16384" x14ac:dyDescent="0.2">
      <c r="XFD1048555" t="e" cm="1">
        <f t="array" ref="XFD1048555">AREAS(solver_adj1)</f>
        <v>#NAME?</v>
      </c>
    </row>
    <row r="1048556" spans="16384:16384" x14ac:dyDescent="0.2">
      <c r="XFD1048556" t="e" cm="1">
        <f t="array" ref="XFD1048556">solver_ssz</f>
        <v>#NAME?</v>
      </c>
    </row>
    <row r="1048557" spans="16384:16384" x14ac:dyDescent="0.2">
      <c r="XFD1048557" t="e" cm="1">
        <f t="array" ref="XFD1048557">solver_rsd</f>
        <v>#NAME?</v>
      </c>
    </row>
    <row r="1048558" spans="16384:16384" x14ac:dyDescent="0.2">
      <c r="XFD1048558" t="e" cm="1">
        <f t="array" ref="XFD1048558">solver_mrt</f>
        <v>#NAME?</v>
      </c>
    </row>
    <row r="1048559" spans="16384:16384" x14ac:dyDescent="0.2">
      <c r="XFD1048559" t="e" cm="1">
        <f t="array" ref="XFD1048559">solver_mni</f>
        <v>#NAME?</v>
      </c>
    </row>
    <row r="1048560" spans="16384:16384" x14ac:dyDescent="0.2">
      <c r="XFD1048560" t="e" cm="1">
        <f t="array" ref="XFD1048560">solver_rbv</f>
        <v>#NAME?</v>
      </c>
    </row>
    <row r="1048561" spans="16384:16384" x14ac:dyDescent="0.2">
      <c r="XFD1048561" t="e" cm="1">
        <f t="array" ref="XFD1048561">solver_neg</f>
        <v>#NAME?</v>
      </c>
    </row>
    <row r="1048562" spans="16384:16384" x14ac:dyDescent="0.2">
      <c r="XFD1048562" t="e" cm="1">
        <f t="array" ref="XFD1048562">solver_ntr</f>
        <v>#NAME?</v>
      </c>
    </row>
    <row r="1048563" spans="16384:16384" x14ac:dyDescent="0.2">
      <c r="XFD1048563" t="e" cm="1">
        <f t="array" ref="XFD1048563">solver_acc</f>
        <v>#NAME?</v>
      </c>
    </row>
    <row r="1048564" spans="16384:16384" x14ac:dyDescent="0.2">
      <c r="XFD1048564" t="e" cm="1">
        <f t="array" ref="XFD1048564">solver_res</f>
        <v>#NAME?</v>
      </c>
    </row>
    <row r="1048565" spans="16384:16384" x14ac:dyDescent="0.2">
      <c r="XFD1048565" t="e" cm="1">
        <f t="array" ref="XFD1048565">solver_ars</f>
        <v>#NAME?</v>
      </c>
    </row>
    <row r="1048566" spans="16384:16384" x14ac:dyDescent="0.2">
      <c r="XFD1048566" t="e" cm="1">
        <f t="array" ref="XFD1048566">solver_sta</f>
        <v>#NAME?</v>
      </c>
    </row>
    <row r="1048567" spans="16384:16384" x14ac:dyDescent="0.2">
      <c r="XFD1048567" t="e" cm="1">
        <f t="array" ref="XFD1048567">solver_met</f>
        <v>#NAME?</v>
      </c>
    </row>
    <row r="1048568" spans="16384:16384" x14ac:dyDescent="0.2">
      <c r="XFD1048568" t="e" cm="1">
        <f t="array" ref="XFD1048568">solver_soc</f>
        <v>#NAME?</v>
      </c>
    </row>
    <row r="1048569" spans="16384:16384" x14ac:dyDescent="0.2">
      <c r="XFD1048569" t="e" cm="1">
        <f t="array" ref="XFD1048569">solver_lpt</f>
        <v>#NAME?</v>
      </c>
    </row>
    <row r="1048570" spans="16384:16384" x14ac:dyDescent="0.2">
      <c r="XFD1048570" t="e" cm="1">
        <f t="array" ref="XFD1048570">solver_lpp</f>
        <v>#NAME?</v>
      </c>
    </row>
    <row r="1048571" spans="16384:16384" x14ac:dyDescent="0.2">
      <c r="XFD1048571" t="e" cm="1">
        <f t="array" ref="XFD1048571">solver_gap</f>
        <v>#NAME?</v>
      </c>
    </row>
    <row r="1048572" spans="16384:16384" x14ac:dyDescent="0.2">
      <c r="XFD1048572" t="e" cm="1">
        <f t="array" ref="XFD1048572">solver_ips</f>
        <v>#NAME?</v>
      </c>
    </row>
    <row r="1048573" spans="16384:16384" x14ac:dyDescent="0.2">
      <c r="XFD1048573" t="e" cm="1">
        <f t="array" ref="XFD1048573">solver_fea</f>
        <v>#NAME?</v>
      </c>
    </row>
    <row r="1048574" spans="16384:16384" x14ac:dyDescent="0.2">
      <c r="XFD1048574" t="e" cm="1">
        <f t="array" ref="XFD1048574">solver_ipi</f>
        <v>#NAME?</v>
      </c>
    </row>
    <row r="1048575" spans="16384:16384" x14ac:dyDescent="0.2">
      <c r="XFD1048575" t="e" cm="1">
        <f t="array" ref="XFD1048575">solver_ipd</f>
        <v>#NAME?</v>
      </c>
    </row>
  </sheetData>
  <scenarios current="0" show="0">
    <scenario name="S1" locked="1" count="8" user="anurag dhull" comment="Created by anurag dhull on 28/03/2024_x000a_Modified by anurag dhull on 28/03/2024">
      <inputCells r="E7" val="80000"/>
      <inputCells r="E8" val="9000"/>
      <inputCells r="E9" val="30000"/>
      <inputCells r="E10" val="6000"/>
      <inputCells r="E11" val="8000"/>
      <inputCells r="E12" val="3000"/>
      <inputCells r="E13" val="5000"/>
      <inputCells r="E14" val="119000"/>
    </scenario>
    <scenario name="S2" locked="1" count="8" user="anurag dhull" comment="Created by anurag dhull on 28/03/2024">
      <inputCells r="E7" val="80000"/>
      <inputCells r="E8" val="10000"/>
      <inputCells r="E9" val="30000"/>
      <inputCells r="E10" val="7000"/>
      <inputCells r="E11" val="9000"/>
      <inputCells r="E12" val="3000"/>
      <inputCells r="E13" val="5000"/>
      <inputCells r="E14" val="119000"/>
    </scenario>
  </scenarios>
  <pageMargins left="0.7" right="0.7" top="0.75" bottom="0.75" header="0.3" footer="0.3"/>
  <pageSetup paperSize="9"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9B69CBE0-4868-6D45-AE27-8F213CB9C962}">
          <xm:f>'Q1'!1:1048576</xm:f>
        </x15:webExtension>
        <x15:webExtension appRef="{E50642FD-5FF7-3341-BC13-BADAC598C6D4}">
          <xm:f>'Q1'!XFD1048550:XFD1048575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E3A5-A85E-E642-8CE5-0ADEF051FCE0}">
  <dimension ref="B5:F8"/>
  <sheetViews>
    <sheetView topLeftCell="A3" zoomScale="157" workbookViewId="0">
      <selection activeCell="E20" sqref="E20"/>
    </sheetView>
  </sheetViews>
  <sheetFormatPr baseColWidth="10" defaultRowHeight="16" x14ac:dyDescent="0.2"/>
  <sheetData>
    <row r="5" spans="2:6" x14ac:dyDescent="0.2">
      <c r="C5" s="1" t="s">
        <v>30</v>
      </c>
      <c r="D5" s="1" t="s">
        <v>1</v>
      </c>
      <c r="E5" s="1" t="s">
        <v>31</v>
      </c>
      <c r="F5" s="1" t="s">
        <v>32</v>
      </c>
    </row>
    <row r="6" spans="2:6" x14ac:dyDescent="0.2">
      <c r="B6" s="1">
        <v>1</v>
      </c>
      <c r="C6" t="s">
        <v>33</v>
      </c>
      <c r="D6" t="s">
        <v>34</v>
      </c>
      <c r="E6" t="s">
        <v>35</v>
      </c>
      <c r="F6" t="s">
        <v>36</v>
      </c>
    </row>
    <row r="7" spans="2:6" x14ac:dyDescent="0.2">
      <c r="B7" s="1">
        <v>2</v>
      </c>
      <c r="C7">
        <v>1100</v>
      </c>
      <c r="D7">
        <v>900</v>
      </c>
      <c r="E7">
        <v>22000</v>
      </c>
      <c r="F7">
        <f>(E7-(C7+D7))</f>
        <v>20000</v>
      </c>
    </row>
    <row r="8" spans="2:6" x14ac:dyDescent="0.2">
      <c r="B8" s="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7B03-54B3-C54B-9B49-D025D561736D}">
  <sheetPr>
    <outlinePr summaryBelow="0"/>
  </sheetPr>
  <dimension ref="B1:F12"/>
  <sheetViews>
    <sheetView showGridLines="0" workbookViewId="0"/>
  </sheetViews>
  <sheetFormatPr baseColWidth="10" defaultRowHeight="16" outlineLevelRow="1" outlineLevelCol="1" x14ac:dyDescent="0.2"/>
  <cols>
    <col min="3" max="3" width="6.5" bestFit="1" customWidth="1"/>
    <col min="4" max="6" width="12.6640625" bestFit="1" customWidth="1" outlineLevel="1"/>
  </cols>
  <sheetData>
    <row r="1" spans="2:6" ht="17" thickBot="1" x14ac:dyDescent="0.25"/>
    <row r="2" spans="2:6" ht="19" x14ac:dyDescent="0.25">
      <c r="B2" s="5" t="s">
        <v>22</v>
      </c>
      <c r="C2" s="5"/>
      <c r="D2" s="9"/>
      <c r="E2" s="9"/>
      <c r="F2" s="9"/>
    </row>
    <row r="3" spans="2:6" ht="19" collapsed="1" x14ac:dyDescent="0.25">
      <c r="B3" s="4"/>
      <c r="C3" s="4"/>
      <c r="D3" s="10" t="s">
        <v>24</v>
      </c>
      <c r="E3" s="10" t="s">
        <v>40</v>
      </c>
      <c r="F3" s="10" t="s">
        <v>41</v>
      </c>
    </row>
    <row r="4" spans="2:6" ht="24" hidden="1" outlineLevel="1" x14ac:dyDescent="0.2">
      <c r="B4" s="7"/>
      <c r="C4" s="7"/>
      <c r="D4" s="2"/>
      <c r="E4" s="14" t="s">
        <v>29</v>
      </c>
      <c r="F4" s="14" t="s">
        <v>29</v>
      </c>
    </row>
    <row r="5" spans="2:6" x14ac:dyDescent="0.2">
      <c r="B5" s="8" t="s">
        <v>23</v>
      </c>
      <c r="C5" s="8"/>
      <c r="D5" s="6"/>
      <c r="E5" s="6"/>
      <c r="F5" s="6"/>
    </row>
    <row r="6" spans="2:6" outlineLevel="1" x14ac:dyDescent="0.2">
      <c r="B6" s="7"/>
      <c r="C6" s="7" t="s">
        <v>37</v>
      </c>
      <c r="D6" s="2">
        <v>12000</v>
      </c>
      <c r="E6" s="13">
        <v>9000</v>
      </c>
      <c r="F6" s="13">
        <v>12000</v>
      </c>
    </row>
    <row r="7" spans="2:6" outlineLevel="1" x14ac:dyDescent="0.2">
      <c r="B7" s="7"/>
      <c r="C7" s="7" t="s">
        <v>38</v>
      </c>
      <c r="D7" s="2">
        <v>1000</v>
      </c>
      <c r="E7" s="13">
        <v>400</v>
      </c>
      <c r="F7" s="13">
        <v>1000</v>
      </c>
    </row>
    <row r="8" spans="2:6" x14ac:dyDescent="0.2">
      <c r="B8" s="8" t="s">
        <v>42</v>
      </c>
      <c r="C8" s="8"/>
      <c r="D8" s="6"/>
      <c r="E8" s="6"/>
      <c r="F8" s="6"/>
    </row>
    <row r="9" spans="2:6" ht="17" outlineLevel="1" thickBot="1" x14ac:dyDescent="0.25">
      <c r="B9" s="15"/>
      <c r="C9" s="15" t="s">
        <v>39</v>
      </c>
      <c r="D9" s="3">
        <v>9000</v>
      </c>
      <c r="E9" s="3">
        <v>12600</v>
      </c>
      <c r="F9" s="3">
        <v>9000</v>
      </c>
    </row>
    <row r="10" spans="2:6" x14ac:dyDescent="0.2">
      <c r="B10" t="s">
        <v>25</v>
      </c>
    </row>
    <row r="11" spans="2:6" x14ac:dyDescent="0.2">
      <c r="B11" t="s">
        <v>26</v>
      </c>
    </row>
    <row r="12" spans="2:6" x14ac:dyDescent="0.2">
      <c r="B12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844A-9830-F945-84DC-4011191621E5}">
  <dimension ref="F9:J12"/>
  <sheetViews>
    <sheetView topLeftCell="B3" zoomScale="125" workbookViewId="0">
      <selection activeCell="J11" sqref="J11"/>
    </sheetView>
  </sheetViews>
  <sheetFormatPr baseColWidth="10" defaultRowHeight="16" x14ac:dyDescent="0.2"/>
  <sheetData>
    <row r="9" spans="6:10" x14ac:dyDescent="0.2">
      <c r="G9" s="1" t="s">
        <v>30</v>
      </c>
      <c r="H9" s="1" t="s">
        <v>1</v>
      </c>
      <c r="I9" s="1" t="s">
        <v>31</v>
      </c>
      <c r="J9" s="1" t="s">
        <v>32</v>
      </c>
    </row>
    <row r="10" spans="6:10" x14ac:dyDescent="0.2">
      <c r="F10" s="1">
        <v>1</v>
      </c>
      <c r="G10" t="s">
        <v>33</v>
      </c>
      <c r="H10" t="s">
        <v>34</v>
      </c>
      <c r="I10" t="s">
        <v>35</v>
      </c>
      <c r="J10" t="s">
        <v>36</v>
      </c>
    </row>
    <row r="11" spans="6:10" x14ac:dyDescent="0.2">
      <c r="F11" s="1">
        <v>2</v>
      </c>
      <c r="G11">
        <v>12000</v>
      </c>
      <c r="H11">
        <v>1000</v>
      </c>
      <c r="I11">
        <v>22000</v>
      </c>
      <c r="J11">
        <f>(I11-(G11+H11))</f>
        <v>9000</v>
      </c>
    </row>
    <row r="12" spans="6:10" x14ac:dyDescent="0.2">
      <c r="F12" s="1">
        <v>3</v>
      </c>
    </row>
  </sheetData>
  <scenarios current="0" sqref="J11">
    <scenario name="s1" count="2" user="anurag dhull" comment="Created by anurag dhull on 28/03/2024">
      <inputCells r="G11" val="9000"/>
      <inputCells r="H11" val="400"/>
    </scenario>
    <scenario name="s2" count="2" user="anurag dhull" comment="Created by anurag dhull on 28/03/2024">
      <inputCells r="G11" val="12000"/>
      <inputCells r="H11" val="1000"/>
    </scenario>
  </scenario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F9331-13CA-E347-9DE1-D98020995FE5}">
  <dimension ref="B4:H15"/>
  <sheetViews>
    <sheetView workbookViewId="0">
      <selection activeCell="D6" sqref="D6"/>
    </sheetView>
  </sheetViews>
  <sheetFormatPr baseColWidth="10" defaultRowHeight="16" x14ac:dyDescent="0.2"/>
  <sheetData>
    <row r="4" spans="2:8" x14ac:dyDescent="0.2">
      <c r="C4" t="s">
        <v>0</v>
      </c>
      <c r="D4" t="s">
        <v>1</v>
      </c>
      <c r="E4" t="s">
        <v>31</v>
      </c>
      <c r="F4" t="s">
        <v>32</v>
      </c>
      <c r="G4" t="s">
        <v>43</v>
      </c>
      <c r="H4" t="s">
        <v>44</v>
      </c>
    </row>
    <row r="5" spans="2:8" x14ac:dyDescent="0.2">
      <c r="B5">
        <v>1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</row>
    <row r="6" spans="2:8" x14ac:dyDescent="0.2">
      <c r="B6">
        <v>2</v>
      </c>
      <c r="C6">
        <v>110</v>
      </c>
      <c r="D6">
        <v>45</v>
      </c>
      <c r="E6">
        <v>56</v>
      </c>
      <c r="F6">
        <v>67</v>
      </c>
      <c r="G6">
        <v>78</v>
      </c>
      <c r="H6">
        <v>60</v>
      </c>
    </row>
    <row r="7" spans="2:8" x14ac:dyDescent="0.2">
      <c r="B7">
        <v>3</v>
      </c>
      <c r="C7" t="s">
        <v>51</v>
      </c>
      <c r="D7" t="str">
        <f>E7</f>
        <v xml:space="preserve"> </v>
      </c>
      <c r="E7" t="s">
        <v>67</v>
      </c>
      <c r="F7">
        <f t="shared" ref="E7:H7" si="0">IF(F6&lt;40,4,IF(F6&lt;50,3,IF(F6&lt;60,2,IF(F6&gt;60,1))))</f>
        <v>1</v>
      </c>
      <c r="G7">
        <f t="shared" si="0"/>
        <v>1</v>
      </c>
      <c r="H7">
        <v>1</v>
      </c>
    </row>
    <row r="8" spans="2:8" x14ac:dyDescent="0.2">
      <c r="B8">
        <v>4</v>
      </c>
    </row>
    <row r="9" spans="2:8" x14ac:dyDescent="0.2">
      <c r="B9">
        <v>5</v>
      </c>
    </row>
    <row r="10" spans="2:8" x14ac:dyDescent="0.2">
      <c r="B10">
        <v>6</v>
      </c>
    </row>
    <row r="11" spans="2:8" x14ac:dyDescent="0.2">
      <c r="B11">
        <v>7</v>
      </c>
    </row>
    <row r="12" spans="2:8" x14ac:dyDescent="0.2">
      <c r="B12">
        <v>8</v>
      </c>
    </row>
    <row r="13" spans="2:8" x14ac:dyDescent="0.2">
      <c r="B13">
        <v>9</v>
      </c>
    </row>
    <row r="14" spans="2:8" x14ac:dyDescent="0.2">
      <c r="B14">
        <v>10</v>
      </c>
    </row>
    <row r="15" spans="2:8" x14ac:dyDescent="0.2">
      <c r="B15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F4E73-9C2E-F442-A016-297137FB7DB1}">
  <dimension ref="G6:O18"/>
  <sheetViews>
    <sheetView workbookViewId="0">
      <selection activeCell="L16" sqref="L16"/>
    </sheetView>
  </sheetViews>
  <sheetFormatPr baseColWidth="10" defaultRowHeight="16" x14ac:dyDescent="0.2"/>
  <sheetData>
    <row r="6" spans="7:15" x14ac:dyDescent="0.2">
      <c r="G6" s="16"/>
      <c r="H6" s="16" t="s">
        <v>0</v>
      </c>
      <c r="I6" s="16" t="s">
        <v>1</v>
      </c>
      <c r="J6" s="16" t="s">
        <v>31</v>
      </c>
      <c r="K6" s="16" t="s">
        <v>32</v>
      </c>
      <c r="L6" s="16" t="s">
        <v>43</v>
      </c>
      <c r="M6" s="16" t="s">
        <v>44</v>
      </c>
      <c r="N6" s="16" t="s">
        <v>52</v>
      </c>
      <c r="O6" s="16" t="s">
        <v>66</v>
      </c>
    </row>
    <row r="7" spans="7:15" x14ac:dyDescent="0.2">
      <c r="G7" s="16">
        <v>1</v>
      </c>
      <c r="H7" s="16" t="s">
        <v>53</v>
      </c>
      <c r="I7" s="16" t="s">
        <v>54</v>
      </c>
      <c r="J7" s="16" t="s">
        <v>55</v>
      </c>
      <c r="K7" s="16"/>
      <c r="L7" s="16"/>
      <c r="M7" s="16"/>
      <c r="N7" s="16">
        <v>0</v>
      </c>
      <c r="O7" s="16">
        <v>0</v>
      </c>
    </row>
    <row r="8" spans="7:15" x14ac:dyDescent="0.2">
      <c r="G8" s="16">
        <v>2</v>
      </c>
      <c r="H8" s="16" t="s">
        <v>56</v>
      </c>
      <c r="I8" s="16">
        <v>30000</v>
      </c>
      <c r="J8" s="16">
        <f>IF(I8&lt;30000,0,IF(I8&lt;40000,3000,IF(I8&lt;50000,4000,IF(I8&lt;60000,5000,IF(I8&lt;70000,6000,IF(I8&lt;80000,7000,IF(I8&gt;=80000,8000)))))))</f>
        <v>3000</v>
      </c>
      <c r="K8" s="16"/>
      <c r="L8" s="16"/>
      <c r="M8" s="16"/>
      <c r="N8" s="16">
        <v>30000</v>
      </c>
      <c r="O8" s="16">
        <v>3000</v>
      </c>
    </row>
    <row r="9" spans="7:15" x14ac:dyDescent="0.2">
      <c r="G9" s="16">
        <v>3</v>
      </c>
      <c r="H9" s="16" t="s">
        <v>57</v>
      </c>
      <c r="I9" s="16">
        <v>40000</v>
      </c>
      <c r="J9" s="16">
        <f t="shared" ref="J9:J16" si="0">IF(I9&lt;30000,0,IF(I9&lt;40000,3000,IF(I9&lt;50000,4000,IF(I9&lt;60000,5000,IF(I9&lt;70000,6000,IF(I9&lt;80000,7000,IF(I9&gt;=80000,8000)))))))</f>
        <v>4000</v>
      </c>
      <c r="K9" s="16"/>
      <c r="L9" s="16"/>
      <c r="M9" s="16"/>
      <c r="N9" s="16">
        <v>40000</v>
      </c>
      <c r="O9" s="16">
        <v>4000</v>
      </c>
    </row>
    <row r="10" spans="7:15" x14ac:dyDescent="0.2">
      <c r="G10" s="16">
        <v>4</v>
      </c>
      <c r="H10" s="16" t="s">
        <v>58</v>
      </c>
      <c r="I10" s="16">
        <v>45000</v>
      </c>
      <c r="J10" s="16">
        <f t="shared" si="0"/>
        <v>4000</v>
      </c>
      <c r="K10" s="16"/>
      <c r="L10" s="16"/>
      <c r="M10" s="16"/>
      <c r="N10" s="16">
        <v>50000</v>
      </c>
      <c r="O10" s="16">
        <v>5000</v>
      </c>
    </row>
    <row r="11" spans="7:15" x14ac:dyDescent="0.2">
      <c r="G11" s="16">
        <v>5</v>
      </c>
      <c r="H11" s="16" t="s">
        <v>59</v>
      </c>
      <c r="I11" s="16">
        <v>48000</v>
      </c>
      <c r="J11" s="16">
        <f t="shared" si="0"/>
        <v>4000</v>
      </c>
      <c r="K11" s="16"/>
      <c r="L11" s="16"/>
      <c r="M11" s="16"/>
      <c r="N11" s="16">
        <v>60000</v>
      </c>
      <c r="O11" s="16">
        <v>6000</v>
      </c>
    </row>
    <row r="12" spans="7:15" x14ac:dyDescent="0.2">
      <c r="G12" s="16">
        <v>6</v>
      </c>
      <c r="H12" s="16" t="s">
        <v>60</v>
      </c>
      <c r="I12" s="16">
        <v>55000</v>
      </c>
      <c r="J12" s="16">
        <f t="shared" si="0"/>
        <v>5000</v>
      </c>
      <c r="K12" s="16"/>
      <c r="L12" s="16"/>
      <c r="M12" s="16"/>
      <c r="N12" s="16">
        <v>70000</v>
      </c>
      <c r="O12" s="16">
        <v>7000</v>
      </c>
    </row>
    <row r="13" spans="7:15" x14ac:dyDescent="0.2">
      <c r="G13" s="16">
        <v>7</v>
      </c>
      <c r="H13" s="16" t="s">
        <v>61</v>
      </c>
      <c r="I13" s="16">
        <v>32000</v>
      </c>
      <c r="J13" s="16">
        <f t="shared" si="0"/>
        <v>3000</v>
      </c>
      <c r="K13" s="16"/>
      <c r="L13" s="16"/>
      <c r="M13" s="16"/>
      <c r="N13" s="16">
        <v>80000</v>
      </c>
      <c r="O13" s="16">
        <v>8000</v>
      </c>
    </row>
    <row r="14" spans="7:15" x14ac:dyDescent="0.2">
      <c r="G14" s="16">
        <v>8</v>
      </c>
      <c r="H14" s="16" t="s">
        <v>62</v>
      </c>
      <c r="I14" s="16">
        <v>66000</v>
      </c>
      <c r="J14" s="16">
        <f t="shared" si="0"/>
        <v>6000</v>
      </c>
      <c r="K14" s="16"/>
      <c r="L14" s="16"/>
      <c r="M14" s="16"/>
      <c r="N14" s="16"/>
      <c r="O14" s="16"/>
    </row>
    <row r="15" spans="7:15" x14ac:dyDescent="0.2">
      <c r="G15" s="16">
        <v>9</v>
      </c>
      <c r="H15" s="16" t="s">
        <v>63</v>
      </c>
      <c r="I15" s="16">
        <v>23000</v>
      </c>
      <c r="J15" s="16">
        <f t="shared" si="0"/>
        <v>0</v>
      </c>
      <c r="K15" s="16"/>
      <c r="L15" s="16"/>
      <c r="M15" s="16"/>
      <c r="N15" s="16"/>
      <c r="O15" s="16"/>
    </row>
    <row r="16" spans="7:15" x14ac:dyDescent="0.2">
      <c r="G16" s="16">
        <v>10</v>
      </c>
      <c r="H16" s="16" t="s">
        <v>64</v>
      </c>
      <c r="I16" s="16">
        <v>43000</v>
      </c>
      <c r="J16" s="16">
        <f t="shared" si="0"/>
        <v>4000</v>
      </c>
      <c r="K16" s="16"/>
      <c r="L16" s="16"/>
      <c r="M16" s="16"/>
      <c r="N16" s="16"/>
      <c r="O16" s="16"/>
    </row>
    <row r="17" spans="7:14" x14ac:dyDescent="0.2">
      <c r="G17" s="16">
        <v>11</v>
      </c>
      <c r="H17" s="16" t="s">
        <v>65</v>
      </c>
      <c r="I17" s="16">
        <v>37000</v>
      </c>
      <c r="J17" s="16">
        <f>IF(I17&lt;30000,0,IF(I17&lt;40000,3000,IF(I17&lt;50000,4000,IF(I17&lt;60000,5000,IF(I17&lt;70000,6000,IF(I17&lt;80000,7000,IF(I17&gt;=80000,8000)))))))</f>
        <v>3000</v>
      </c>
      <c r="K17" s="16"/>
      <c r="L17" s="16"/>
      <c r="M17" s="16"/>
      <c r="N17" s="16"/>
    </row>
    <row r="18" spans="7:14" x14ac:dyDescent="0.2">
      <c r="J18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867B4-A60B-F347-AC83-1E11EC031452}">
  <dimension ref="E8:M20"/>
  <sheetViews>
    <sheetView workbookViewId="0">
      <selection activeCell="K30" sqref="K30"/>
    </sheetView>
  </sheetViews>
  <sheetFormatPr baseColWidth="10" defaultRowHeight="16" x14ac:dyDescent="0.2"/>
  <sheetData>
    <row r="8" spans="5:13" x14ac:dyDescent="0.2">
      <c r="E8" s="16"/>
      <c r="F8" s="16" t="s">
        <v>0</v>
      </c>
      <c r="G8" s="16" t="s">
        <v>1</v>
      </c>
      <c r="H8" s="16" t="s">
        <v>31</v>
      </c>
      <c r="I8" s="16" t="s">
        <v>32</v>
      </c>
      <c r="J8" s="16"/>
      <c r="K8" s="16"/>
      <c r="L8" s="16" t="s">
        <v>52</v>
      </c>
      <c r="M8" s="16"/>
    </row>
    <row r="9" spans="5:13" x14ac:dyDescent="0.2">
      <c r="E9" s="17">
        <v>1</v>
      </c>
      <c r="F9" s="16" t="s">
        <v>68</v>
      </c>
      <c r="G9" s="16" t="s">
        <v>70</v>
      </c>
      <c r="H9" s="17" t="s">
        <v>72</v>
      </c>
      <c r="I9" s="16" t="s">
        <v>73</v>
      </c>
      <c r="J9" s="17"/>
      <c r="K9" s="17"/>
      <c r="L9" s="17" t="s">
        <v>71</v>
      </c>
      <c r="M9" s="17" t="s">
        <v>72</v>
      </c>
    </row>
    <row r="10" spans="5:13" x14ac:dyDescent="0.2">
      <c r="E10" s="17"/>
      <c r="F10" s="16" t="s">
        <v>69</v>
      </c>
      <c r="G10" s="16" t="s">
        <v>71</v>
      </c>
      <c r="H10" s="17"/>
      <c r="I10" s="16" t="s">
        <v>74</v>
      </c>
      <c r="J10" s="17"/>
      <c r="K10" s="17"/>
      <c r="L10" s="17"/>
      <c r="M10" s="17"/>
    </row>
    <row r="11" spans="5:13" x14ac:dyDescent="0.2">
      <c r="E11" s="16">
        <v>2</v>
      </c>
      <c r="F11" s="16">
        <v>1101</v>
      </c>
      <c r="G11" s="16">
        <v>340</v>
      </c>
      <c r="H11" s="16">
        <f>IF(G11=0,3,IF(G11&lt;200,6,IF(G11&lt;500,6,IF(G11&gt;500,8))))</f>
        <v>6</v>
      </c>
      <c r="I11" s="16">
        <f>G11*H11</f>
        <v>2040</v>
      </c>
      <c r="J11" s="16"/>
      <c r="K11" s="16"/>
      <c r="L11" s="16">
        <v>0</v>
      </c>
      <c r="M11" s="16">
        <v>3</v>
      </c>
    </row>
    <row r="12" spans="5:13" x14ac:dyDescent="0.2">
      <c r="E12" s="16">
        <v>3</v>
      </c>
      <c r="F12" s="16">
        <v>1102</v>
      </c>
      <c r="G12" s="16">
        <v>180</v>
      </c>
      <c r="H12" s="16">
        <f t="shared" ref="H12:H20" si="0">IF(G12=0,3,IF(G12&lt;200,6,IF(G12&lt;500,6,IF(G12&gt;500,8))))</f>
        <v>6</v>
      </c>
      <c r="I12" s="16">
        <f t="shared" ref="I12:I20" si="1">G12*H12</f>
        <v>1080</v>
      </c>
      <c r="J12" s="16"/>
      <c r="K12" s="16"/>
      <c r="L12" s="16">
        <v>200</v>
      </c>
      <c r="M12" s="16">
        <v>6</v>
      </c>
    </row>
    <row r="13" spans="5:13" x14ac:dyDescent="0.2">
      <c r="E13" s="16">
        <v>4</v>
      </c>
      <c r="F13" s="16">
        <v>1103</v>
      </c>
      <c r="G13" s="16">
        <v>400</v>
      </c>
      <c r="H13" s="16">
        <f t="shared" si="0"/>
        <v>6</v>
      </c>
      <c r="I13" s="16">
        <f t="shared" si="1"/>
        <v>2400</v>
      </c>
      <c r="J13" s="16"/>
      <c r="K13" s="16"/>
      <c r="L13" s="16">
        <v>500</v>
      </c>
      <c r="M13" s="16">
        <v>8</v>
      </c>
    </row>
    <row r="14" spans="5:13" x14ac:dyDescent="0.2">
      <c r="E14" s="16">
        <v>5</v>
      </c>
      <c r="F14" s="16">
        <v>1104</v>
      </c>
      <c r="G14" s="16">
        <v>600</v>
      </c>
      <c r="H14" s="16">
        <f t="shared" si="0"/>
        <v>8</v>
      </c>
      <c r="I14" s="16">
        <f t="shared" si="1"/>
        <v>4800</v>
      </c>
      <c r="J14" s="16"/>
      <c r="K14" s="16"/>
      <c r="L14" s="16"/>
      <c r="M14" s="16"/>
    </row>
    <row r="15" spans="5:13" x14ac:dyDescent="0.2">
      <c r="E15" s="16">
        <v>6</v>
      </c>
      <c r="F15" s="16">
        <v>1105</v>
      </c>
      <c r="G15" s="16">
        <v>350</v>
      </c>
      <c r="H15" s="16">
        <f t="shared" si="0"/>
        <v>6</v>
      </c>
      <c r="I15" s="16">
        <f t="shared" si="1"/>
        <v>2100</v>
      </c>
      <c r="J15" s="16"/>
      <c r="K15" s="16"/>
      <c r="L15" s="16"/>
      <c r="M15" s="16"/>
    </row>
    <row r="16" spans="5:13" x14ac:dyDescent="0.2">
      <c r="E16" s="16">
        <v>7</v>
      </c>
      <c r="F16" s="16">
        <v>1106</v>
      </c>
      <c r="G16" s="16">
        <v>470</v>
      </c>
      <c r="H16" s="16">
        <f t="shared" si="0"/>
        <v>6</v>
      </c>
      <c r="I16" s="16">
        <f t="shared" si="1"/>
        <v>2820</v>
      </c>
      <c r="J16" s="16"/>
      <c r="K16" s="16"/>
      <c r="L16" s="16"/>
      <c r="M16" s="16"/>
    </row>
    <row r="17" spans="5:13" x14ac:dyDescent="0.2">
      <c r="E17" s="16">
        <v>8</v>
      </c>
      <c r="F17" s="16">
        <v>1107</v>
      </c>
      <c r="G17" s="16">
        <v>890</v>
      </c>
      <c r="H17" s="16">
        <f t="shared" si="0"/>
        <v>8</v>
      </c>
      <c r="I17" s="16">
        <f t="shared" si="1"/>
        <v>7120</v>
      </c>
      <c r="J17" s="16"/>
      <c r="K17" s="16"/>
      <c r="L17" s="16"/>
      <c r="M17" s="16"/>
    </row>
    <row r="18" spans="5:13" x14ac:dyDescent="0.2">
      <c r="E18" s="16">
        <v>9</v>
      </c>
      <c r="F18" s="16">
        <v>1108</v>
      </c>
      <c r="G18" s="16">
        <v>200</v>
      </c>
      <c r="H18" s="16">
        <f t="shared" si="0"/>
        <v>6</v>
      </c>
      <c r="I18" s="16">
        <f t="shared" si="1"/>
        <v>1200</v>
      </c>
      <c r="J18" s="16"/>
      <c r="K18" s="16"/>
      <c r="L18" s="16"/>
      <c r="M18" s="16"/>
    </row>
    <row r="19" spans="5:13" x14ac:dyDescent="0.2">
      <c r="E19" s="16">
        <v>10</v>
      </c>
      <c r="F19" s="16">
        <v>1109</v>
      </c>
      <c r="G19" s="16">
        <v>500</v>
      </c>
      <c r="H19" s="16">
        <v>8</v>
      </c>
      <c r="I19" s="16">
        <f t="shared" si="1"/>
        <v>4000</v>
      </c>
      <c r="J19" s="16"/>
      <c r="K19" s="16"/>
      <c r="L19" s="16"/>
      <c r="M19" s="16"/>
    </row>
    <row r="20" spans="5:13" x14ac:dyDescent="0.2">
      <c r="E20" s="16">
        <v>11</v>
      </c>
      <c r="F20" s="16">
        <v>1110</v>
      </c>
      <c r="G20" s="16">
        <v>360</v>
      </c>
      <c r="H20" s="16">
        <f t="shared" si="0"/>
        <v>6</v>
      </c>
      <c r="I20" s="16">
        <f t="shared" si="1"/>
        <v>2160</v>
      </c>
      <c r="J20" s="16"/>
      <c r="K20" s="16"/>
      <c r="L20" s="16"/>
    </row>
  </sheetData>
  <mergeCells count="6">
    <mergeCell ref="E9:E10"/>
    <mergeCell ref="H9:H10"/>
    <mergeCell ref="J9:J10"/>
    <mergeCell ref="K9:K10"/>
    <mergeCell ref="L9:L10"/>
    <mergeCell ref="M9:M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401524DC532D42A0E0ED886331A72B" ma:contentTypeVersion="13" ma:contentTypeDescription="Create a new document." ma:contentTypeScope="" ma:versionID="d936d863d335d354da51eb78ca1ae338">
  <xsd:schema xmlns:xsd="http://www.w3.org/2001/XMLSchema" xmlns:xs="http://www.w3.org/2001/XMLSchema" xmlns:p="http://schemas.microsoft.com/office/2006/metadata/properties" xmlns:ns2="f577acbf-5b0b-4b4f-9948-268e97f8d3a4" xmlns:ns3="b1e4d6ee-9f6f-43f8-a618-24f3d84da28f" targetNamespace="http://schemas.microsoft.com/office/2006/metadata/properties" ma:root="true" ma:fieldsID="5fbac08d56b1b04aa33acbc31e882ce9" ns2:_="" ns3:_="">
    <xsd:import namespace="f577acbf-5b0b-4b4f-9948-268e97f8d3a4"/>
    <xsd:import namespace="b1e4d6ee-9f6f-43f8-a618-24f3d84da2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Document_x0020_Purpose" minOccurs="0"/>
                <xsd:element ref="ns2:Initiative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77acbf-5b0b-4b4f-9948-268e97f8d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ocument_x0020_Purpose" ma:index="14" nillable="true" ma:displayName="Document Purpose" ma:default="Informational" ma:format="Dropdown" ma:internalName="Document_x0020_Purpose">
      <xsd:simpleType>
        <xsd:restriction base="dms:Choice">
          <xsd:enumeration value="Informational"/>
          <xsd:enumeration value="Feature Spec"/>
          <xsd:enumeration value="Engineering Design"/>
          <xsd:enumeration value="Planning"/>
        </xsd:restriction>
      </xsd:simpleType>
    </xsd:element>
    <xsd:element name="Initiatives" ma:index="15" nillable="true" ma:displayName="Initiatives" ma:description="List of initiatives related to this document" ma:internalName="Initiatives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d-in MAU"/>
                    <xsd:enumeration value="Custom Functions"/>
                    <xsd:enumeration value="Data &amp; Analytics"/>
                    <xsd:enumeration value="DevEx: Portals &amp; Programs"/>
                    <xsd:enumeration value="DevEx: Tools &amp; Libraries"/>
                    <xsd:enumeration value="Engineering"/>
                    <xsd:enumeration value="Excel API"/>
                    <xsd:enumeration value="In-Market Support"/>
                    <xsd:enumeration value="Maker Access"/>
                    <xsd:enumeration value="SDX Runtime &amp; Partners"/>
                    <xsd:enumeration value="SDX Service Delivery"/>
                    <xsd:enumeration value="SDX API &amp; Pipeline"/>
                    <xsd:enumeration value="Shield &amp; OCE"/>
                  </xsd:restriction>
                </xsd:simpleType>
              </xsd:element>
            </xsd:sequence>
          </xsd:extension>
        </xsd:complexContent>
      </xsd:complex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4d6ee-9f6f-43f8-a618-24f3d84da28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Purpose xmlns="f577acbf-5b0b-4b4f-9948-268e97f8d3a4">Informational</Document_x0020_Purpose>
    <Initiatives xmlns="f577acbf-5b0b-4b4f-9948-268e97f8d3a4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26A393-DB36-49FF-B8B1-6D5559B7A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77acbf-5b0b-4b4f-9948-268e97f8d3a4"/>
    <ds:schemaRef ds:uri="b1e4d6ee-9f6f-43f8-a618-24f3d84da2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FB5453-596E-4CE8-BCCA-8DF4D5465AF4}">
  <ds:schemaRefs>
    <ds:schemaRef ds:uri="http://schemas.microsoft.com/office/2006/metadata/properties"/>
    <ds:schemaRef ds:uri="b1e4d6ee-9f6f-43f8-a618-24f3d84da28f"/>
    <ds:schemaRef ds:uri="http://purl.org/dc/terms/"/>
    <ds:schemaRef ds:uri="http://schemas.openxmlformats.org/package/2006/metadata/core-properties"/>
    <ds:schemaRef ds:uri="f577acbf-5b0b-4b4f-9948-268e97f8d3a4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F48E296-90D9-4A92-A29D-759F46DCA7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</vt:lpstr>
      <vt:lpstr>S2</vt:lpstr>
      <vt:lpstr>Q1</vt:lpstr>
      <vt:lpstr>Q2</vt:lpstr>
      <vt:lpstr>S3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Anurag</cp:lastModifiedBy>
  <dcterms:created xsi:type="dcterms:W3CDTF">2018-06-07T17:34:22Z</dcterms:created>
  <dcterms:modified xsi:type="dcterms:W3CDTF">2024-03-28T06:20:54Z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0x010100CD401524DC532D42A0E0ED886331A72B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t-dahop@microsoft.com</vt:lpwstr>
  </property>
  <property fmtid="{D5CDD505-2E9C-101B-9397-08002B2CF9AE}" pid="6" name="MSIP_Label_f42aa342-8706-4288-bd11-ebb85995028c_SetDate">
    <vt:lpwstr>2018-06-18T14:22:57.3833839Z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