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hidePivotFieldList="1"/>
  <mc:AlternateContent xmlns:mc="http://schemas.openxmlformats.org/markup-compatibility/2006">
    <mc:Choice Requires="x15">
      <x15ac:absPath xmlns:x15ac="http://schemas.microsoft.com/office/spreadsheetml/2010/11/ac" url="C:\New folder\anuragpawar.dsft4\anuragpawar_DSFT4_C1\anuragpawar_DSFT4_C1_S4\"/>
    </mc:Choice>
  </mc:AlternateContent>
  <xr:revisionPtr revIDLastSave="0" documentId="13_ncr:1_{CB61DADA-C5C8-4E11-A9B0-F17352BE20F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TASK 1" sheetId="2" r:id="rId2"/>
    <sheet name="TASK 2" sheetId="3" r:id="rId3"/>
    <sheet name="TASK 3" sheetId="4" r:id="rId4"/>
  </sheets>
  <definedNames>
    <definedName name="_xlnm._FilterDatabase" localSheetId="3" hidden="1">'TASK 3'!$A$1:$A$137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7" i="4" l="1"/>
  <c r="E5" i="4" s="1"/>
  <c r="F5" i="4" s="1"/>
  <c r="J2" i="3"/>
  <c r="I2" i="3"/>
  <c r="H2" i="3"/>
  <c r="G2" i="3"/>
  <c r="F2" i="3"/>
  <c r="D216" i="2"/>
  <c r="A220" i="2"/>
  <c r="E2" i="2" s="1"/>
  <c r="F2" i="2" s="1"/>
  <c r="E95" i="4" l="1"/>
  <c r="F95" i="4" s="1"/>
  <c r="E39" i="4"/>
  <c r="F39" i="4" s="1"/>
  <c r="E118" i="4"/>
  <c r="F118" i="4" s="1"/>
  <c r="E86" i="4"/>
  <c r="F86" i="4" s="1"/>
  <c r="E30" i="4"/>
  <c r="F30" i="4" s="1"/>
  <c r="E124" i="4"/>
  <c r="F124" i="4" s="1"/>
  <c r="E108" i="4"/>
  <c r="F108" i="4" s="1"/>
  <c r="E84" i="4"/>
  <c r="F84" i="4" s="1"/>
  <c r="E68" i="4"/>
  <c r="F68" i="4" s="1"/>
  <c r="E44" i="4"/>
  <c r="F44" i="4" s="1"/>
  <c r="E28" i="4"/>
  <c r="F28" i="4" s="1"/>
  <c r="E12" i="4"/>
  <c r="F12" i="4" s="1"/>
  <c r="E131" i="4"/>
  <c r="F131" i="4" s="1"/>
  <c r="E123" i="4"/>
  <c r="F123" i="4" s="1"/>
  <c r="E115" i="4"/>
  <c r="F115" i="4" s="1"/>
  <c r="E107" i="4"/>
  <c r="F107" i="4" s="1"/>
  <c r="E99" i="4"/>
  <c r="F99" i="4" s="1"/>
  <c r="E91" i="4"/>
  <c r="F91" i="4" s="1"/>
  <c r="E83" i="4"/>
  <c r="F83" i="4" s="1"/>
  <c r="E75" i="4"/>
  <c r="F75" i="4" s="1"/>
  <c r="E67" i="4"/>
  <c r="F67" i="4" s="1"/>
  <c r="E59" i="4"/>
  <c r="F59" i="4" s="1"/>
  <c r="E51" i="4"/>
  <c r="F51" i="4" s="1"/>
  <c r="E43" i="4"/>
  <c r="F43" i="4" s="1"/>
  <c r="E35" i="4"/>
  <c r="F35" i="4" s="1"/>
  <c r="E27" i="4"/>
  <c r="F27" i="4" s="1"/>
  <c r="E19" i="4"/>
  <c r="F19" i="4" s="1"/>
  <c r="E11" i="4"/>
  <c r="F11" i="4" s="1"/>
  <c r="E3" i="4"/>
  <c r="F3" i="4" s="1"/>
  <c r="E127" i="4"/>
  <c r="F127" i="4" s="1"/>
  <c r="E47" i="4"/>
  <c r="F47" i="4" s="1"/>
  <c r="E102" i="4"/>
  <c r="F102" i="4" s="1"/>
  <c r="E54" i="4"/>
  <c r="F54" i="4" s="1"/>
  <c r="E132" i="4"/>
  <c r="F132" i="4" s="1"/>
  <c r="E100" i="4"/>
  <c r="F100" i="4" s="1"/>
  <c r="E52" i="4"/>
  <c r="F52" i="4" s="1"/>
  <c r="E130" i="4"/>
  <c r="F130" i="4" s="1"/>
  <c r="E122" i="4"/>
  <c r="F122" i="4" s="1"/>
  <c r="E114" i="4"/>
  <c r="F114" i="4" s="1"/>
  <c r="E106" i="4"/>
  <c r="F106" i="4" s="1"/>
  <c r="E98" i="4"/>
  <c r="F98" i="4" s="1"/>
  <c r="E90" i="4"/>
  <c r="F90" i="4" s="1"/>
  <c r="E82" i="4"/>
  <c r="F82" i="4" s="1"/>
  <c r="E74" i="4"/>
  <c r="F74" i="4" s="1"/>
  <c r="E66" i="4"/>
  <c r="F66" i="4" s="1"/>
  <c r="E58" i="4"/>
  <c r="F58" i="4" s="1"/>
  <c r="E50" i="4"/>
  <c r="F50" i="4" s="1"/>
  <c r="E42" i="4"/>
  <c r="F42" i="4" s="1"/>
  <c r="E34" i="4"/>
  <c r="F34" i="4" s="1"/>
  <c r="E26" i="4"/>
  <c r="F26" i="4" s="1"/>
  <c r="E18" i="4"/>
  <c r="F18" i="4" s="1"/>
  <c r="E10" i="4"/>
  <c r="F10" i="4" s="1"/>
  <c r="E103" i="4"/>
  <c r="F103" i="4" s="1"/>
  <c r="E71" i="4"/>
  <c r="F71" i="4" s="1"/>
  <c r="E2" i="4"/>
  <c r="F2" i="4" s="1"/>
  <c r="E94" i="4"/>
  <c r="F94" i="4" s="1"/>
  <c r="E70" i="4"/>
  <c r="F70" i="4" s="1"/>
  <c r="E38" i="4"/>
  <c r="F38" i="4" s="1"/>
  <c r="E14" i="4"/>
  <c r="F14" i="4" s="1"/>
  <c r="E116" i="4"/>
  <c r="F116" i="4" s="1"/>
  <c r="E92" i="4"/>
  <c r="F92" i="4" s="1"/>
  <c r="E76" i="4"/>
  <c r="F76" i="4" s="1"/>
  <c r="E60" i="4"/>
  <c r="F60" i="4" s="1"/>
  <c r="E36" i="4"/>
  <c r="F36" i="4" s="1"/>
  <c r="E20" i="4"/>
  <c r="F20" i="4" s="1"/>
  <c r="E4" i="4"/>
  <c r="F4" i="4" s="1"/>
  <c r="E129" i="4"/>
  <c r="F129" i="4" s="1"/>
  <c r="E121" i="4"/>
  <c r="F121" i="4" s="1"/>
  <c r="E113" i="4"/>
  <c r="F113" i="4" s="1"/>
  <c r="E105" i="4"/>
  <c r="F105" i="4" s="1"/>
  <c r="E97" i="4"/>
  <c r="F97" i="4" s="1"/>
  <c r="E89" i="4"/>
  <c r="F89" i="4" s="1"/>
  <c r="E81" i="4"/>
  <c r="F81" i="4" s="1"/>
  <c r="E73" i="4"/>
  <c r="F73" i="4" s="1"/>
  <c r="E65" i="4"/>
  <c r="F65" i="4" s="1"/>
  <c r="E57" i="4"/>
  <c r="F57" i="4" s="1"/>
  <c r="E49" i="4"/>
  <c r="F49" i="4" s="1"/>
  <c r="E41" i="4"/>
  <c r="F41" i="4" s="1"/>
  <c r="E33" i="4"/>
  <c r="F33" i="4" s="1"/>
  <c r="E25" i="4"/>
  <c r="F25" i="4" s="1"/>
  <c r="E17" i="4"/>
  <c r="F17" i="4" s="1"/>
  <c r="E9" i="4"/>
  <c r="F9" i="4" s="1"/>
  <c r="E87" i="4"/>
  <c r="F87" i="4" s="1"/>
  <c r="E55" i="4"/>
  <c r="F55" i="4" s="1"/>
  <c r="E126" i="4"/>
  <c r="F126" i="4" s="1"/>
  <c r="E62" i="4"/>
  <c r="F62" i="4" s="1"/>
  <c r="E128" i="4"/>
  <c r="F128" i="4" s="1"/>
  <c r="E120" i="4"/>
  <c r="F120" i="4" s="1"/>
  <c r="E112" i="4"/>
  <c r="F112" i="4" s="1"/>
  <c r="E104" i="4"/>
  <c r="F104" i="4" s="1"/>
  <c r="E96" i="4"/>
  <c r="F96" i="4" s="1"/>
  <c r="E88" i="4"/>
  <c r="F88" i="4" s="1"/>
  <c r="E80" i="4"/>
  <c r="F80" i="4" s="1"/>
  <c r="E72" i="4"/>
  <c r="F72" i="4" s="1"/>
  <c r="E64" i="4"/>
  <c r="F64" i="4" s="1"/>
  <c r="E56" i="4"/>
  <c r="F56" i="4" s="1"/>
  <c r="E48" i="4"/>
  <c r="F48" i="4" s="1"/>
  <c r="E40" i="4"/>
  <c r="F40" i="4" s="1"/>
  <c r="E32" i="4"/>
  <c r="F32" i="4" s="1"/>
  <c r="E24" i="4"/>
  <c r="F24" i="4" s="1"/>
  <c r="E16" i="4"/>
  <c r="F16" i="4" s="1"/>
  <c r="E8" i="4"/>
  <c r="F8" i="4" s="1"/>
  <c r="E111" i="4"/>
  <c r="F111" i="4" s="1"/>
  <c r="E63" i="4"/>
  <c r="F63" i="4" s="1"/>
  <c r="E23" i="4"/>
  <c r="F23" i="4" s="1"/>
  <c r="E15" i="4"/>
  <c r="F15" i="4" s="1"/>
  <c r="E7" i="4"/>
  <c r="F7" i="4" s="1"/>
  <c r="E119" i="4"/>
  <c r="F119" i="4" s="1"/>
  <c r="E79" i="4"/>
  <c r="F79" i="4" s="1"/>
  <c r="E31" i="4"/>
  <c r="F31" i="4" s="1"/>
  <c r="E110" i="4"/>
  <c r="F110" i="4" s="1"/>
  <c r="E78" i="4"/>
  <c r="F78" i="4" s="1"/>
  <c r="E46" i="4"/>
  <c r="F46" i="4" s="1"/>
  <c r="E22" i="4"/>
  <c r="F22" i="4" s="1"/>
  <c r="E6" i="4"/>
  <c r="F6" i="4" s="1"/>
  <c r="E133" i="4"/>
  <c r="F133" i="4" s="1"/>
  <c r="E125" i="4"/>
  <c r="F125" i="4" s="1"/>
  <c r="E117" i="4"/>
  <c r="F117" i="4" s="1"/>
  <c r="E109" i="4"/>
  <c r="F109" i="4" s="1"/>
  <c r="E101" i="4"/>
  <c r="F101" i="4" s="1"/>
  <c r="E93" i="4"/>
  <c r="F93" i="4" s="1"/>
  <c r="E85" i="4"/>
  <c r="F85" i="4" s="1"/>
  <c r="E77" i="4"/>
  <c r="F77" i="4" s="1"/>
  <c r="E69" i="4"/>
  <c r="F69" i="4" s="1"/>
  <c r="E61" i="4"/>
  <c r="F61" i="4" s="1"/>
  <c r="E53" i="4"/>
  <c r="F53" i="4" s="1"/>
  <c r="E45" i="4"/>
  <c r="F45" i="4" s="1"/>
  <c r="E37" i="4"/>
  <c r="F37" i="4" s="1"/>
  <c r="E29" i="4"/>
  <c r="F29" i="4" s="1"/>
  <c r="E21" i="4"/>
  <c r="F21" i="4" s="1"/>
  <c r="E13" i="4"/>
  <c r="F13" i="4" s="1"/>
  <c r="L2" i="3"/>
  <c r="M2" i="3"/>
  <c r="K2" i="3"/>
  <c r="E150" i="2"/>
  <c r="F150" i="2" s="1"/>
  <c r="E86" i="2"/>
  <c r="F86" i="2" s="1"/>
  <c r="E22" i="2"/>
  <c r="F22" i="2" s="1"/>
  <c r="E207" i="2"/>
  <c r="F207" i="2" s="1"/>
  <c r="E111" i="2"/>
  <c r="F111" i="2" s="1"/>
  <c r="E47" i="2"/>
  <c r="F47" i="2" s="1"/>
  <c r="E206" i="2"/>
  <c r="F206" i="2" s="1"/>
  <c r="E174" i="2"/>
  <c r="F174" i="2" s="1"/>
  <c r="E142" i="2"/>
  <c r="F142" i="2" s="1"/>
  <c r="E110" i="2"/>
  <c r="F110" i="2" s="1"/>
  <c r="E78" i="2"/>
  <c r="F78" i="2" s="1"/>
  <c r="E46" i="2"/>
  <c r="F46" i="2" s="1"/>
  <c r="E14" i="2"/>
  <c r="F14" i="2" s="1"/>
  <c r="E199" i="2"/>
  <c r="F199" i="2" s="1"/>
  <c r="E167" i="2"/>
  <c r="F167" i="2" s="1"/>
  <c r="E135" i="2"/>
  <c r="F135" i="2" s="1"/>
  <c r="E103" i="2"/>
  <c r="F103" i="2" s="1"/>
  <c r="E71" i="2"/>
  <c r="F71" i="2" s="1"/>
  <c r="E39" i="2"/>
  <c r="F39" i="2" s="1"/>
  <c r="E143" i="2"/>
  <c r="F143" i="2" s="1"/>
  <c r="E79" i="2"/>
  <c r="F79" i="2" s="1"/>
  <c r="E15" i="2"/>
  <c r="F15" i="2" s="1"/>
  <c r="E198" i="2"/>
  <c r="F198" i="2" s="1"/>
  <c r="E166" i="2"/>
  <c r="F166" i="2" s="1"/>
  <c r="E134" i="2"/>
  <c r="F134" i="2" s="1"/>
  <c r="E102" i="2"/>
  <c r="F102" i="2" s="1"/>
  <c r="E70" i="2"/>
  <c r="F70" i="2" s="1"/>
  <c r="E38" i="2"/>
  <c r="F38" i="2" s="1"/>
  <c r="E191" i="2"/>
  <c r="F191" i="2" s="1"/>
  <c r="E159" i="2"/>
  <c r="F159" i="2" s="1"/>
  <c r="E127" i="2"/>
  <c r="F127" i="2" s="1"/>
  <c r="E95" i="2"/>
  <c r="F95" i="2" s="1"/>
  <c r="E63" i="2"/>
  <c r="F63" i="2" s="1"/>
  <c r="E31" i="2"/>
  <c r="F31" i="2" s="1"/>
  <c r="E190" i="2"/>
  <c r="F190" i="2" s="1"/>
  <c r="E158" i="2"/>
  <c r="F158" i="2" s="1"/>
  <c r="E126" i="2"/>
  <c r="F126" i="2" s="1"/>
  <c r="E94" i="2"/>
  <c r="F94" i="2" s="1"/>
  <c r="E62" i="2"/>
  <c r="F62" i="2" s="1"/>
  <c r="E30" i="2"/>
  <c r="F30" i="2" s="1"/>
  <c r="E214" i="2"/>
  <c r="F214" i="2" s="1"/>
  <c r="E215" i="2"/>
  <c r="F215" i="2" s="1"/>
  <c r="E183" i="2"/>
  <c r="F183" i="2" s="1"/>
  <c r="E151" i="2"/>
  <c r="F151" i="2" s="1"/>
  <c r="E119" i="2"/>
  <c r="F119" i="2" s="1"/>
  <c r="E87" i="2"/>
  <c r="F87" i="2" s="1"/>
  <c r="E55" i="2"/>
  <c r="F55" i="2" s="1"/>
  <c r="E23" i="2"/>
  <c r="F23" i="2" s="1"/>
  <c r="E182" i="2"/>
  <c r="F182" i="2" s="1"/>
  <c r="E118" i="2"/>
  <c r="F118" i="2" s="1"/>
  <c r="E54" i="2"/>
  <c r="F54" i="2" s="1"/>
  <c r="E175" i="2"/>
  <c r="F175" i="2" s="1"/>
  <c r="E213" i="2"/>
  <c r="F213" i="2" s="1"/>
  <c r="E189" i="2"/>
  <c r="F189" i="2" s="1"/>
  <c r="E211" i="2"/>
  <c r="F211" i="2" s="1"/>
  <c r="E187" i="2"/>
  <c r="F187" i="2" s="1"/>
  <c r="E179" i="2"/>
  <c r="F179" i="2" s="1"/>
  <c r="E163" i="2"/>
  <c r="F163" i="2" s="1"/>
  <c r="E147" i="2"/>
  <c r="F147" i="2" s="1"/>
  <c r="E131" i="2"/>
  <c r="F131" i="2" s="1"/>
  <c r="E107" i="2"/>
  <c r="F107" i="2" s="1"/>
  <c r="E91" i="2"/>
  <c r="F91" i="2" s="1"/>
  <c r="E75" i="2"/>
  <c r="F75" i="2" s="1"/>
  <c r="E51" i="2"/>
  <c r="F51" i="2" s="1"/>
  <c r="E35" i="2"/>
  <c r="F35" i="2" s="1"/>
  <c r="E19" i="2"/>
  <c r="F19" i="2" s="1"/>
  <c r="E210" i="2"/>
  <c r="F210" i="2" s="1"/>
  <c r="E194" i="2"/>
  <c r="F194" i="2" s="1"/>
  <c r="E178" i="2"/>
  <c r="F178" i="2" s="1"/>
  <c r="E170" i="2"/>
  <c r="F170" i="2" s="1"/>
  <c r="E146" i="2"/>
  <c r="F146" i="2" s="1"/>
  <c r="E130" i="2"/>
  <c r="F130" i="2" s="1"/>
  <c r="E209" i="2"/>
  <c r="F209" i="2" s="1"/>
  <c r="E201" i="2"/>
  <c r="F201" i="2" s="1"/>
  <c r="E193" i="2"/>
  <c r="F193" i="2" s="1"/>
  <c r="E185" i="2"/>
  <c r="F185" i="2" s="1"/>
  <c r="E177" i="2"/>
  <c r="F177" i="2" s="1"/>
  <c r="E169" i="2"/>
  <c r="F169" i="2" s="1"/>
  <c r="E161" i="2"/>
  <c r="F161" i="2" s="1"/>
  <c r="E153" i="2"/>
  <c r="F153" i="2" s="1"/>
  <c r="E145" i="2"/>
  <c r="F145" i="2" s="1"/>
  <c r="E137" i="2"/>
  <c r="F137" i="2" s="1"/>
  <c r="E129" i="2"/>
  <c r="F129" i="2" s="1"/>
  <c r="E121" i="2"/>
  <c r="F121" i="2" s="1"/>
  <c r="E113" i="2"/>
  <c r="F113" i="2" s="1"/>
  <c r="E105" i="2"/>
  <c r="F105" i="2" s="1"/>
  <c r="E97" i="2"/>
  <c r="F97" i="2" s="1"/>
  <c r="E89" i="2"/>
  <c r="F89" i="2" s="1"/>
  <c r="E81" i="2"/>
  <c r="F81" i="2" s="1"/>
  <c r="E73" i="2"/>
  <c r="F73" i="2" s="1"/>
  <c r="E65" i="2"/>
  <c r="F65" i="2" s="1"/>
  <c r="E57" i="2"/>
  <c r="F57" i="2" s="1"/>
  <c r="E49" i="2"/>
  <c r="F49" i="2" s="1"/>
  <c r="E41" i="2"/>
  <c r="F41" i="2" s="1"/>
  <c r="E33" i="2"/>
  <c r="F33" i="2" s="1"/>
  <c r="E25" i="2"/>
  <c r="F25" i="2" s="1"/>
  <c r="E17" i="2"/>
  <c r="F17" i="2" s="1"/>
  <c r="E9" i="2"/>
  <c r="F9" i="2" s="1"/>
  <c r="E208" i="2"/>
  <c r="F208" i="2" s="1"/>
  <c r="E200" i="2"/>
  <c r="F200" i="2" s="1"/>
  <c r="E192" i="2"/>
  <c r="F192" i="2" s="1"/>
  <c r="E184" i="2"/>
  <c r="F184" i="2" s="1"/>
  <c r="E176" i="2"/>
  <c r="F176" i="2" s="1"/>
  <c r="E168" i="2"/>
  <c r="F168" i="2" s="1"/>
  <c r="E160" i="2"/>
  <c r="F160" i="2" s="1"/>
  <c r="E152" i="2"/>
  <c r="F152" i="2" s="1"/>
  <c r="E144" i="2"/>
  <c r="F144" i="2" s="1"/>
  <c r="E136" i="2"/>
  <c r="F136" i="2" s="1"/>
  <c r="E128" i="2"/>
  <c r="F128" i="2" s="1"/>
  <c r="E120" i="2"/>
  <c r="F120" i="2" s="1"/>
  <c r="E112" i="2"/>
  <c r="F112" i="2" s="1"/>
  <c r="E104" i="2"/>
  <c r="F104" i="2" s="1"/>
  <c r="E96" i="2"/>
  <c r="F96" i="2" s="1"/>
  <c r="E88" i="2"/>
  <c r="F88" i="2" s="1"/>
  <c r="E80" i="2"/>
  <c r="F80" i="2" s="1"/>
  <c r="E72" i="2"/>
  <c r="F72" i="2" s="1"/>
  <c r="E64" i="2"/>
  <c r="F64" i="2" s="1"/>
  <c r="E56" i="2"/>
  <c r="F56" i="2" s="1"/>
  <c r="E48" i="2"/>
  <c r="F48" i="2" s="1"/>
  <c r="E40" i="2"/>
  <c r="F40" i="2" s="1"/>
  <c r="E32" i="2"/>
  <c r="F32" i="2" s="1"/>
  <c r="E24" i="2"/>
  <c r="F24" i="2" s="1"/>
  <c r="E16" i="2"/>
  <c r="F16" i="2" s="1"/>
  <c r="E8" i="2"/>
  <c r="F8" i="2" s="1"/>
  <c r="E7" i="2"/>
  <c r="F7" i="2" s="1"/>
  <c r="E6" i="2"/>
  <c r="F6" i="2" s="1"/>
  <c r="E5" i="2"/>
  <c r="F5" i="2" s="1"/>
  <c r="E197" i="2"/>
  <c r="F197" i="2" s="1"/>
  <c r="E173" i="2"/>
  <c r="F173" i="2" s="1"/>
  <c r="E165" i="2"/>
  <c r="F165" i="2" s="1"/>
  <c r="E157" i="2"/>
  <c r="F157" i="2" s="1"/>
  <c r="E149" i="2"/>
  <c r="F149" i="2" s="1"/>
  <c r="E141" i="2"/>
  <c r="F141" i="2" s="1"/>
  <c r="E133" i="2"/>
  <c r="F133" i="2" s="1"/>
  <c r="E125" i="2"/>
  <c r="F125" i="2" s="1"/>
  <c r="E117" i="2"/>
  <c r="F117" i="2" s="1"/>
  <c r="E109" i="2"/>
  <c r="F109" i="2" s="1"/>
  <c r="E101" i="2"/>
  <c r="F101" i="2" s="1"/>
  <c r="E93" i="2"/>
  <c r="F93" i="2" s="1"/>
  <c r="E85" i="2"/>
  <c r="F85" i="2" s="1"/>
  <c r="E77" i="2"/>
  <c r="F77" i="2" s="1"/>
  <c r="E69" i="2"/>
  <c r="F69" i="2" s="1"/>
  <c r="E61" i="2"/>
  <c r="F61" i="2" s="1"/>
  <c r="E53" i="2"/>
  <c r="F53" i="2" s="1"/>
  <c r="E45" i="2"/>
  <c r="F45" i="2" s="1"/>
  <c r="E37" i="2"/>
  <c r="F37" i="2" s="1"/>
  <c r="E29" i="2"/>
  <c r="F29" i="2" s="1"/>
  <c r="E21" i="2"/>
  <c r="F21" i="2" s="1"/>
  <c r="E13" i="2"/>
  <c r="F13" i="2" s="1"/>
  <c r="E212" i="2"/>
  <c r="F212" i="2" s="1"/>
  <c r="E204" i="2"/>
  <c r="F204" i="2" s="1"/>
  <c r="E196" i="2"/>
  <c r="F196" i="2" s="1"/>
  <c r="E188" i="2"/>
  <c r="F188" i="2" s="1"/>
  <c r="E180" i="2"/>
  <c r="F180" i="2" s="1"/>
  <c r="E172" i="2"/>
  <c r="F172" i="2" s="1"/>
  <c r="E164" i="2"/>
  <c r="F164" i="2" s="1"/>
  <c r="E156" i="2"/>
  <c r="F156" i="2" s="1"/>
  <c r="E148" i="2"/>
  <c r="F148" i="2" s="1"/>
  <c r="E140" i="2"/>
  <c r="F140" i="2" s="1"/>
  <c r="E132" i="2"/>
  <c r="F132" i="2" s="1"/>
  <c r="E124" i="2"/>
  <c r="F124" i="2" s="1"/>
  <c r="E116" i="2"/>
  <c r="F116" i="2" s="1"/>
  <c r="E108" i="2"/>
  <c r="F108" i="2" s="1"/>
  <c r="E100" i="2"/>
  <c r="F100" i="2" s="1"/>
  <c r="E92" i="2"/>
  <c r="F92" i="2" s="1"/>
  <c r="E84" i="2"/>
  <c r="F84" i="2" s="1"/>
  <c r="E76" i="2"/>
  <c r="F76" i="2" s="1"/>
  <c r="E68" i="2"/>
  <c r="F68" i="2" s="1"/>
  <c r="E60" i="2"/>
  <c r="F60" i="2" s="1"/>
  <c r="E52" i="2"/>
  <c r="F52" i="2" s="1"/>
  <c r="E44" i="2"/>
  <c r="F44" i="2" s="1"/>
  <c r="E36" i="2"/>
  <c r="F36" i="2" s="1"/>
  <c r="E28" i="2"/>
  <c r="F28" i="2" s="1"/>
  <c r="E20" i="2"/>
  <c r="F20" i="2" s="1"/>
  <c r="E12" i="2"/>
  <c r="F12" i="2" s="1"/>
  <c r="E4" i="2"/>
  <c r="F4" i="2" s="1"/>
  <c r="E3" i="2"/>
  <c r="F3" i="2" s="1"/>
  <c r="E205" i="2"/>
  <c r="F205" i="2" s="1"/>
  <c r="E181" i="2"/>
  <c r="F181" i="2" s="1"/>
  <c r="E203" i="2"/>
  <c r="F203" i="2" s="1"/>
  <c r="E195" i="2"/>
  <c r="F195" i="2" s="1"/>
  <c r="E171" i="2"/>
  <c r="F171" i="2" s="1"/>
  <c r="E155" i="2"/>
  <c r="F155" i="2" s="1"/>
  <c r="E139" i="2"/>
  <c r="F139" i="2" s="1"/>
  <c r="E123" i="2"/>
  <c r="F123" i="2" s="1"/>
  <c r="E115" i="2"/>
  <c r="F115" i="2" s="1"/>
  <c r="E99" i="2"/>
  <c r="F99" i="2" s="1"/>
  <c r="E83" i="2"/>
  <c r="F83" i="2" s="1"/>
  <c r="E67" i="2"/>
  <c r="F67" i="2" s="1"/>
  <c r="E59" i="2"/>
  <c r="F59" i="2" s="1"/>
  <c r="E43" i="2"/>
  <c r="F43" i="2" s="1"/>
  <c r="E27" i="2"/>
  <c r="F27" i="2" s="1"/>
  <c r="E11" i="2"/>
  <c r="F11" i="2" s="1"/>
  <c r="E202" i="2"/>
  <c r="F202" i="2" s="1"/>
  <c r="E186" i="2"/>
  <c r="F186" i="2" s="1"/>
  <c r="E162" i="2"/>
  <c r="F162" i="2" s="1"/>
  <c r="E154" i="2"/>
  <c r="F154" i="2" s="1"/>
  <c r="E138" i="2"/>
  <c r="F138" i="2" s="1"/>
  <c r="E122" i="2"/>
  <c r="F122" i="2" s="1"/>
  <c r="E114" i="2"/>
  <c r="F114" i="2" s="1"/>
  <c r="E106" i="2"/>
  <c r="F106" i="2" s="1"/>
  <c r="E98" i="2"/>
  <c r="F98" i="2" s="1"/>
  <c r="E90" i="2"/>
  <c r="F90" i="2" s="1"/>
  <c r="E82" i="2"/>
  <c r="F82" i="2" s="1"/>
  <c r="E74" i="2"/>
  <c r="F74" i="2" s="1"/>
  <c r="E66" i="2"/>
  <c r="F66" i="2" s="1"/>
  <c r="E58" i="2"/>
  <c r="F58" i="2" s="1"/>
  <c r="E50" i="2"/>
  <c r="F50" i="2" s="1"/>
  <c r="E42" i="2"/>
  <c r="F42" i="2" s="1"/>
  <c r="E34" i="2"/>
  <c r="F34" i="2" s="1"/>
  <c r="E26" i="2"/>
  <c r="F26" i="2" s="1"/>
  <c r="E18" i="2"/>
  <c r="F18" i="2" s="1"/>
  <c r="E10" i="2"/>
  <c r="F10" i="2" s="1"/>
  <c r="F134" i="4" l="1"/>
  <c r="C137" i="4" s="1"/>
  <c r="E137" i="4" s="1"/>
  <c r="E2" i="3"/>
  <c r="E122" i="3"/>
  <c r="E123" i="3"/>
  <c r="E33" i="3"/>
  <c r="E40" i="3"/>
  <c r="E47" i="3"/>
  <c r="E53" i="3"/>
  <c r="E57" i="3"/>
  <c r="E63" i="3"/>
  <c r="E70" i="3"/>
  <c r="E128" i="3"/>
  <c r="E82" i="3"/>
  <c r="E88" i="3"/>
  <c r="E10" i="3"/>
  <c r="E144" i="3"/>
  <c r="E12" i="3"/>
  <c r="E108" i="3"/>
  <c r="E114" i="3"/>
  <c r="E13" i="3"/>
  <c r="E16" i="3"/>
  <c r="E3" i="3"/>
  <c r="E28" i="3"/>
  <c r="E34" i="3"/>
  <c r="E41" i="3"/>
  <c r="E48" i="3"/>
  <c r="E134" i="3"/>
  <c r="E58" i="3"/>
  <c r="E64" i="3"/>
  <c r="E71" i="3"/>
  <c r="E141" i="3"/>
  <c r="E83" i="3"/>
  <c r="E89" i="3"/>
  <c r="E94" i="3"/>
  <c r="E11" i="3"/>
  <c r="E102" i="3"/>
  <c r="E109" i="3"/>
  <c r="E115" i="3"/>
  <c r="E18" i="3"/>
  <c r="E36" i="3"/>
  <c r="E43" i="3"/>
  <c r="E66" i="3"/>
  <c r="E78" i="3"/>
  <c r="E90" i="3"/>
  <c r="E131" i="3"/>
  <c r="E104" i="3"/>
  <c r="E133" i="3"/>
  <c r="E14" i="3"/>
  <c r="E26" i="3"/>
  <c r="E38" i="3"/>
  <c r="E51" i="3"/>
  <c r="E6" i="3"/>
  <c r="E76" i="3"/>
  <c r="E92" i="3"/>
  <c r="E97" i="3"/>
  <c r="E145" i="3"/>
  <c r="E17" i="3"/>
  <c r="E23" i="3"/>
  <c r="E29" i="3"/>
  <c r="E35" i="3"/>
  <c r="E42" i="3"/>
  <c r="E49" i="3"/>
  <c r="E54" i="3"/>
  <c r="E59" i="3"/>
  <c r="E65" i="3"/>
  <c r="E72" i="3"/>
  <c r="E77" i="3"/>
  <c r="E142" i="3"/>
  <c r="E130" i="3"/>
  <c r="E95" i="3"/>
  <c r="E99" i="3"/>
  <c r="E103" i="3"/>
  <c r="E110" i="3"/>
  <c r="E116" i="3"/>
  <c r="E24" i="3"/>
  <c r="E30" i="3"/>
  <c r="E138" i="3"/>
  <c r="E139" i="3"/>
  <c r="E60" i="3"/>
  <c r="E73" i="3"/>
  <c r="E84" i="3"/>
  <c r="E143" i="3"/>
  <c r="E146" i="3"/>
  <c r="E21" i="3"/>
  <c r="E4" i="3"/>
  <c r="E124" i="3"/>
  <c r="E56" i="3"/>
  <c r="E69" i="3"/>
  <c r="E81" i="3"/>
  <c r="E129" i="3"/>
  <c r="E121" i="3"/>
  <c r="E112" i="3"/>
  <c r="E15" i="3"/>
  <c r="E22" i="3"/>
  <c r="E27" i="3"/>
  <c r="E39" i="3"/>
  <c r="E46" i="3"/>
  <c r="E52" i="3"/>
  <c r="E62" i="3"/>
  <c r="E8" i="3"/>
  <c r="E87" i="3"/>
  <c r="E93" i="3"/>
  <c r="E101" i="3"/>
  <c r="E113" i="3"/>
  <c r="E118" i="3"/>
  <c r="E32" i="3"/>
  <c r="E5" i="3"/>
  <c r="E127" i="3"/>
  <c r="E7" i="3"/>
  <c r="E98" i="3"/>
  <c r="E107" i="3"/>
  <c r="E119" i="3"/>
  <c r="E19" i="3"/>
  <c r="E136" i="3"/>
  <c r="E137" i="3"/>
  <c r="E37" i="3"/>
  <c r="E44" i="3"/>
  <c r="E125" i="3"/>
  <c r="E126" i="3"/>
  <c r="E140" i="3"/>
  <c r="E67" i="3"/>
  <c r="E74" i="3"/>
  <c r="E79" i="3"/>
  <c r="E85" i="3"/>
  <c r="E9" i="3"/>
  <c r="E96" i="3"/>
  <c r="E100" i="3"/>
  <c r="E105" i="3"/>
  <c r="E111" i="3"/>
  <c r="E135" i="3"/>
  <c r="E20" i="3"/>
  <c r="E25" i="3"/>
  <c r="E31" i="3"/>
  <c r="E120" i="3"/>
  <c r="E45" i="3"/>
  <c r="E50" i="3"/>
  <c r="E55" i="3"/>
  <c r="E61" i="3"/>
  <c r="E68" i="3"/>
  <c r="E75" i="3"/>
  <c r="E80" i="3"/>
  <c r="E86" i="3"/>
  <c r="E91" i="3"/>
  <c r="E148" i="3"/>
  <c r="E132" i="3"/>
  <c r="E106" i="3"/>
  <c r="E147" i="3"/>
  <c r="E117" i="3"/>
  <c r="F216" i="2"/>
  <c r="C220" i="2" s="1"/>
  <c r="E220" i="2" s="1"/>
</calcChain>
</file>

<file path=xl/sharedStrings.xml><?xml version="1.0" encoding="utf-8"?>
<sst xmlns="http://schemas.openxmlformats.org/spreadsheetml/2006/main" count="2318" uniqueCount="47">
  <si>
    <t>Sl. No.</t>
  </si>
  <si>
    <t>gender</t>
  </si>
  <si>
    <t>10th Grade_p</t>
  </si>
  <si>
    <t>12 Grade_p</t>
  </si>
  <si>
    <t>12th Grade_s</t>
  </si>
  <si>
    <t>UG_p</t>
  </si>
  <si>
    <t>UG_t</t>
  </si>
  <si>
    <t>workex</t>
  </si>
  <si>
    <t>etest_p</t>
  </si>
  <si>
    <t>specialisation</t>
  </si>
  <si>
    <t>mba_p</t>
  </si>
  <si>
    <t>status</t>
  </si>
  <si>
    <t>salary</t>
  </si>
  <si>
    <t>M</t>
  </si>
  <si>
    <t>Commerce</t>
  </si>
  <si>
    <t>Sci&amp;Tech</t>
  </si>
  <si>
    <t>No</t>
  </si>
  <si>
    <t>Mkt&amp;HR</t>
  </si>
  <si>
    <t>Placed</t>
  </si>
  <si>
    <t>Science</t>
  </si>
  <si>
    <t>Yes</t>
  </si>
  <si>
    <t>Mkt&amp;Fin</t>
  </si>
  <si>
    <t>Arts</t>
  </si>
  <si>
    <t>Comm&amp;Mgmt</t>
  </si>
  <si>
    <t>Not Placed</t>
  </si>
  <si>
    <t>F</t>
  </si>
  <si>
    <t>Others</t>
  </si>
  <si>
    <t>Mean of salary</t>
  </si>
  <si>
    <t>X-mean</t>
  </si>
  <si>
    <r>
      <t>(X-mean)</t>
    </r>
    <r>
      <rPr>
        <b/>
        <vertAlign val="superscript"/>
        <sz val="11"/>
        <color theme="0"/>
        <rFont val="Calibri"/>
        <family val="2"/>
        <scheme val="minor"/>
      </rPr>
      <t>2</t>
    </r>
  </si>
  <si>
    <t>Variance</t>
  </si>
  <si>
    <t>Standard Deviation</t>
  </si>
  <si>
    <t>Min</t>
  </si>
  <si>
    <t>Q1</t>
  </si>
  <si>
    <t>Median</t>
  </si>
  <si>
    <t>Q3</t>
  </si>
  <si>
    <t>Max</t>
  </si>
  <si>
    <t>IQR</t>
  </si>
  <si>
    <t>Upper Fence</t>
  </si>
  <si>
    <t>Lower Fence</t>
  </si>
  <si>
    <t>Outliers</t>
  </si>
  <si>
    <t>Here we have got 15 outliers.</t>
  </si>
  <si>
    <t>Here we have selected the data exluding the outliers.</t>
  </si>
  <si>
    <t>X-Mean</t>
  </si>
  <si>
    <t>(X-Mean)2</t>
  </si>
  <si>
    <t>In the above scatter-plot, we can see that there are some outliers in our data.</t>
  </si>
  <si>
    <t>After that we have repeated all the steps in TASK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</si>
</sst>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NumberFormat="1" applyBorder="1"/>
    <xf numFmtId="2" fontId="0" fillId="0" borderId="0" xfId="0" applyNumberFormat="1" applyBorder="1"/>
    <xf numFmtId="0" fontId="1" fillId="3" borderId="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</cellXfs>
  <cellStyles count="1">
    <cellStyle name="Normal" xfId="0" builtinId="0"/>
  </cellStyles>
  <dxfs count="34">
    <dxf>
      <numFmt numFmtId="2" formatCode="0.00"/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4" formatCode="0.0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spread for Mkt&amp;Fin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1'!$D$1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'TASK 1'!$D$2:$D$213</c:f>
              <c:numCache>
                <c:formatCode>General</c:formatCode>
                <c:ptCount val="146"/>
                <c:pt idx="0">
                  <c:v>270000</c:v>
                </c:pt>
                <c:pt idx="1">
                  <c:v>200000</c:v>
                </c:pt>
                <c:pt idx="2">
                  <c:v>250000</c:v>
                </c:pt>
                <c:pt idx="3">
                  <c:v>425000</c:v>
                </c:pt>
                <c:pt idx="4">
                  <c:v>252000</c:v>
                </c:pt>
                <c:pt idx="5">
                  <c:v>260000</c:v>
                </c:pt>
                <c:pt idx="6">
                  <c:v>250000</c:v>
                </c:pt>
                <c:pt idx="7">
                  <c:v>218000</c:v>
                </c:pt>
                <c:pt idx="8">
                  <c:v>200000</c:v>
                </c:pt>
                <c:pt idx="9">
                  <c:v>300000</c:v>
                </c:pt>
                <c:pt idx="10">
                  <c:v>236000</c:v>
                </c:pt>
                <c:pt idx="11">
                  <c:v>265000</c:v>
                </c:pt>
                <c:pt idx="12">
                  <c:v>393000</c:v>
                </c:pt>
                <c:pt idx="13">
                  <c:v>360000</c:v>
                </c:pt>
                <c:pt idx="14">
                  <c:v>300000</c:v>
                </c:pt>
                <c:pt idx="15">
                  <c:v>360000</c:v>
                </c:pt>
                <c:pt idx="16">
                  <c:v>240000</c:v>
                </c:pt>
                <c:pt idx="17">
                  <c:v>265000</c:v>
                </c:pt>
                <c:pt idx="18">
                  <c:v>350000</c:v>
                </c:pt>
                <c:pt idx="19">
                  <c:v>250000</c:v>
                </c:pt>
                <c:pt idx="20">
                  <c:v>278000</c:v>
                </c:pt>
                <c:pt idx="21">
                  <c:v>260000</c:v>
                </c:pt>
                <c:pt idx="22">
                  <c:v>300000</c:v>
                </c:pt>
                <c:pt idx="23">
                  <c:v>320000</c:v>
                </c:pt>
                <c:pt idx="24">
                  <c:v>240000</c:v>
                </c:pt>
                <c:pt idx="25">
                  <c:v>411000</c:v>
                </c:pt>
                <c:pt idx="26">
                  <c:v>287000</c:v>
                </c:pt>
                <c:pt idx="27">
                  <c:v>300000</c:v>
                </c:pt>
                <c:pt idx="28">
                  <c:v>200000</c:v>
                </c:pt>
                <c:pt idx="29">
                  <c:v>204000</c:v>
                </c:pt>
                <c:pt idx="30">
                  <c:v>250000</c:v>
                </c:pt>
                <c:pt idx="31">
                  <c:v>200000</c:v>
                </c:pt>
                <c:pt idx="32">
                  <c:v>450000</c:v>
                </c:pt>
                <c:pt idx="33">
                  <c:v>216000</c:v>
                </c:pt>
                <c:pt idx="34">
                  <c:v>220000</c:v>
                </c:pt>
                <c:pt idx="35">
                  <c:v>240000</c:v>
                </c:pt>
                <c:pt idx="36">
                  <c:v>360000</c:v>
                </c:pt>
                <c:pt idx="37">
                  <c:v>268000</c:v>
                </c:pt>
                <c:pt idx="38">
                  <c:v>265000</c:v>
                </c:pt>
                <c:pt idx="39">
                  <c:v>260000</c:v>
                </c:pt>
                <c:pt idx="40">
                  <c:v>300000</c:v>
                </c:pt>
                <c:pt idx="41">
                  <c:v>240000</c:v>
                </c:pt>
                <c:pt idx="42">
                  <c:v>240000</c:v>
                </c:pt>
                <c:pt idx="43">
                  <c:v>275000</c:v>
                </c:pt>
                <c:pt idx="44">
                  <c:v>275000</c:v>
                </c:pt>
                <c:pt idx="45">
                  <c:v>275000</c:v>
                </c:pt>
                <c:pt idx="46">
                  <c:v>360000</c:v>
                </c:pt>
                <c:pt idx="47">
                  <c:v>240000</c:v>
                </c:pt>
                <c:pt idx="48">
                  <c:v>240000</c:v>
                </c:pt>
                <c:pt idx="49">
                  <c:v>218000</c:v>
                </c:pt>
                <c:pt idx="50">
                  <c:v>336000</c:v>
                </c:pt>
                <c:pt idx="51">
                  <c:v>230000</c:v>
                </c:pt>
                <c:pt idx="52">
                  <c:v>500000</c:v>
                </c:pt>
                <c:pt idx="53">
                  <c:v>270000</c:v>
                </c:pt>
                <c:pt idx="54">
                  <c:v>240000</c:v>
                </c:pt>
                <c:pt idx="55">
                  <c:v>300000</c:v>
                </c:pt>
                <c:pt idx="56">
                  <c:v>300000</c:v>
                </c:pt>
                <c:pt idx="57">
                  <c:v>300000</c:v>
                </c:pt>
                <c:pt idx="58">
                  <c:v>400000</c:v>
                </c:pt>
                <c:pt idx="59">
                  <c:v>220000</c:v>
                </c:pt>
                <c:pt idx="60">
                  <c:v>210000</c:v>
                </c:pt>
                <c:pt idx="61">
                  <c:v>210000</c:v>
                </c:pt>
                <c:pt idx="62">
                  <c:v>300000</c:v>
                </c:pt>
                <c:pt idx="63">
                  <c:v>230000</c:v>
                </c:pt>
                <c:pt idx="64">
                  <c:v>260000</c:v>
                </c:pt>
                <c:pt idx="65">
                  <c:v>420000</c:v>
                </c:pt>
                <c:pt idx="66">
                  <c:v>300000</c:v>
                </c:pt>
                <c:pt idx="67">
                  <c:v>220000</c:v>
                </c:pt>
                <c:pt idx="68">
                  <c:v>380000</c:v>
                </c:pt>
                <c:pt idx="69">
                  <c:v>300000</c:v>
                </c:pt>
                <c:pt idx="70">
                  <c:v>240000</c:v>
                </c:pt>
                <c:pt idx="71">
                  <c:v>360000</c:v>
                </c:pt>
                <c:pt idx="72">
                  <c:v>200000</c:v>
                </c:pt>
                <c:pt idx="73">
                  <c:v>300000</c:v>
                </c:pt>
                <c:pt idx="74">
                  <c:v>250000</c:v>
                </c:pt>
                <c:pt idx="75">
                  <c:v>250000</c:v>
                </c:pt>
                <c:pt idx="76">
                  <c:v>280000</c:v>
                </c:pt>
                <c:pt idx="77">
                  <c:v>250000</c:v>
                </c:pt>
                <c:pt idx="78">
                  <c:v>216000</c:v>
                </c:pt>
                <c:pt idx="79">
                  <c:v>300000</c:v>
                </c:pt>
                <c:pt idx="80">
                  <c:v>240000</c:v>
                </c:pt>
                <c:pt idx="81">
                  <c:v>276000</c:v>
                </c:pt>
                <c:pt idx="82">
                  <c:v>940000</c:v>
                </c:pt>
                <c:pt idx="83">
                  <c:v>250000</c:v>
                </c:pt>
                <c:pt idx="84">
                  <c:v>236000</c:v>
                </c:pt>
                <c:pt idx="85">
                  <c:v>240000</c:v>
                </c:pt>
                <c:pt idx="86">
                  <c:v>250000</c:v>
                </c:pt>
                <c:pt idx="87">
                  <c:v>350000</c:v>
                </c:pt>
                <c:pt idx="88">
                  <c:v>210000</c:v>
                </c:pt>
                <c:pt idx="89">
                  <c:v>250000</c:v>
                </c:pt>
                <c:pt idx="90">
                  <c:v>400000</c:v>
                </c:pt>
                <c:pt idx="91">
                  <c:v>250000</c:v>
                </c:pt>
                <c:pt idx="92">
                  <c:v>360000</c:v>
                </c:pt>
                <c:pt idx="93">
                  <c:v>300000</c:v>
                </c:pt>
                <c:pt idx="94">
                  <c:v>250000</c:v>
                </c:pt>
                <c:pt idx="95">
                  <c:v>250000</c:v>
                </c:pt>
                <c:pt idx="96">
                  <c:v>200000</c:v>
                </c:pt>
                <c:pt idx="97">
                  <c:v>225000</c:v>
                </c:pt>
                <c:pt idx="98">
                  <c:v>250000</c:v>
                </c:pt>
                <c:pt idx="99">
                  <c:v>220000</c:v>
                </c:pt>
                <c:pt idx="100">
                  <c:v>265000</c:v>
                </c:pt>
                <c:pt idx="101">
                  <c:v>260000</c:v>
                </c:pt>
                <c:pt idx="102">
                  <c:v>300000</c:v>
                </c:pt>
                <c:pt idx="103">
                  <c:v>400000</c:v>
                </c:pt>
                <c:pt idx="104">
                  <c:v>233000</c:v>
                </c:pt>
                <c:pt idx="105">
                  <c:v>300000</c:v>
                </c:pt>
                <c:pt idx="106">
                  <c:v>240000</c:v>
                </c:pt>
                <c:pt idx="107">
                  <c:v>690000</c:v>
                </c:pt>
                <c:pt idx="108">
                  <c:v>270000</c:v>
                </c:pt>
                <c:pt idx="109">
                  <c:v>240000</c:v>
                </c:pt>
                <c:pt idx="110">
                  <c:v>340000</c:v>
                </c:pt>
                <c:pt idx="111">
                  <c:v>250000</c:v>
                </c:pt>
                <c:pt idx="112">
                  <c:v>255000</c:v>
                </c:pt>
                <c:pt idx="113">
                  <c:v>300000</c:v>
                </c:pt>
                <c:pt idx="114">
                  <c:v>300000</c:v>
                </c:pt>
                <c:pt idx="115">
                  <c:v>285000</c:v>
                </c:pt>
                <c:pt idx="116">
                  <c:v>500000</c:v>
                </c:pt>
                <c:pt idx="117">
                  <c:v>250000</c:v>
                </c:pt>
                <c:pt idx="118">
                  <c:v>240000</c:v>
                </c:pt>
                <c:pt idx="119">
                  <c:v>290000</c:v>
                </c:pt>
                <c:pt idx="120">
                  <c:v>300000</c:v>
                </c:pt>
                <c:pt idx="121">
                  <c:v>500000</c:v>
                </c:pt>
                <c:pt idx="122">
                  <c:v>220000</c:v>
                </c:pt>
                <c:pt idx="123">
                  <c:v>650000</c:v>
                </c:pt>
                <c:pt idx="124">
                  <c:v>350000</c:v>
                </c:pt>
                <c:pt idx="125">
                  <c:v>265000</c:v>
                </c:pt>
                <c:pt idx="126">
                  <c:v>276000</c:v>
                </c:pt>
                <c:pt idx="127">
                  <c:v>252000</c:v>
                </c:pt>
                <c:pt idx="128">
                  <c:v>280000</c:v>
                </c:pt>
                <c:pt idx="129">
                  <c:v>264000</c:v>
                </c:pt>
                <c:pt idx="130">
                  <c:v>270000</c:v>
                </c:pt>
                <c:pt idx="131">
                  <c:v>300000</c:v>
                </c:pt>
                <c:pt idx="132">
                  <c:v>275000</c:v>
                </c:pt>
                <c:pt idx="133">
                  <c:v>250000</c:v>
                </c:pt>
                <c:pt idx="134">
                  <c:v>260000</c:v>
                </c:pt>
                <c:pt idx="135">
                  <c:v>265000</c:v>
                </c:pt>
                <c:pt idx="136">
                  <c:v>300000</c:v>
                </c:pt>
                <c:pt idx="137">
                  <c:v>240000</c:v>
                </c:pt>
                <c:pt idx="138">
                  <c:v>260000</c:v>
                </c:pt>
                <c:pt idx="139">
                  <c:v>210000</c:v>
                </c:pt>
                <c:pt idx="140">
                  <c:v>250000</c:v>
                </c:pt>
                <c:pt idx="141">
                  <c:v>300000</c:v>
                </c:pt>
                <c:pt idx="142">
                  <c:v>216000</c:v>
                </c:pt>
                <c:pt idx="143">
                  <c:v>400000</c:v>
                </c:pt>
                <c:pt idx="144">
                  <c:v>275000</c:v>
                </c:pt>
                <c:pt idx="145">
                  <c:v>295000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D-4705-B2A2-AA0529D1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32904"/>
        <c:axId val="432233560"/>
      </c:scatterChart>
      <c:valAx>
        <c:axId val="43223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33560"/>
        <c:crosses val="autoZero"/>
        <c:crossBetween val="midCat"/>
      </c:valAx>
      <c:valAx>
        <c:axId val="43223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3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spread for Mkt&amp;HR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19705056179775282"/>
          <c:w val="0.82053018372703412"/>
          <c:h val="0.717751555634197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'TASK 1'!$D$1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'TASK 1'!$D$2:$D$214</c:f>
              <c:numCache>
                <c:formatCode>General</c:formatCode>
                <c:ptCount val="147"/>
                <c:pt idx="0">
                  <c:v>270000</c:v>
                </c:pt>
                <c:pt idx="1">
                  <c:v>200000</c:v>
                </c:pt>
                <c:pt idx="2">
                  <c:v>250000</c:v>
                </c:pt>
                <c:pt idx="3">
                  <c:v>425000</c:v>
                </c:pt>
                <c:pt idx="4">
                  <c:v>252000</c:v>
                </c:pt>
                <c:pt idx="5">
                  <c:v>260000</c:v>
                </c:pt>
                <c:pt idx="6">
                  <c:v>250000</c:v>
                </c:pt>
                <c:pt idx="7">
                  <c:v>218000</c:v>
                </c:pt>
                <c:pt idx="8">
                  <c:v>200000</c:v>
                </c:pt>
                <c:pt idx="9">
                  <c:v>300000</c:v>
                </c:pt>
                <c:pt idx="10">
                  <c:v>236000</c:v>
                </c:pt>
                <c:pt idx="11">
                  <c:v>265000</c:v>
                </c:pt>
                <c:pt idx="12">
                  <c:v>393000</c:v>
                </c:pt>
                <c:pt idx="13">
                  <c:v>360000</c:v>
                </c:pt>
                <c:pt idx="14">
                  <c:v>300000</c:v>
                </c:pt>
                <c:pt idx="15">
                  <c:v>360000</c:v>
                </c:pt>
                <c:pt idx="16">
                  <c:v>240000</c:v>
                </c:pt>
                <c:pt idx="17">
                  <c:v>265000</c:v>
                </c:pt>
                <c:pt idx="18">
                  <c:v>350000</c:v>
                </c:pt>
                <c:pt idx="19">
                  <c:v>250000</c:v>
                </c:pt>
                <c:pt idx="20">
                  <c:v>278000</c:v>
                </c:pt>
                <c:pt idx="21">
                  <c:v>260000</c:v>
                </c:pt>
                <c:pt idx="22">
                  <c:v>300000</c:v>
                </c:pt>
                <c:pt idx="23">
                  <c:v>320000</c:v>
                </c:pt>
                <c:pt idx="24">
                  <c:v>240000</c:v>
                </c:pt>
                <c:pt idx="25">
                  <c:v>411000</c:v>
                </c:pt>
                <c:pt idx="26">
                  <c:v>287000</c:v>
                </c:pt>
                <c:pt idx="27">
                  <c:v>300000</c:v>
                </c:pt>
                <c:pt idx="28">
                  <c:v>200000</c:v>
                </c:pt>
                <c:pt idx="29">
                  <c:v>204000</c:v>
                </c:pt>
                <c:pt idx="30">
                  <c:v>250000</c:v>
                </c:pt>
                <c:pt idx="31">
                  <c:v>200000</c:v>
                </c:pt>
                <c:pt idx="32">
                  <c:v>450000</c:v>
                </c:pt>
                <c:pt idx="33">
                  <c:v>216000</c:v>
                </c:pt>
                <c:pt idx="34">
                  <c:v>220000</c:v>
                </c:pt>
                <c:pt idx="35">
                  <c:v>240000</c:v>
                </c:pt>
                <c:pt idx="36">
                  <c:v>360000</c:v>
                </c:pt>
                <c:pt idx="37">
                  <c:v>268000</c:v>
                </c:pt>
                <c:pt idx="38">
                  <c:v>265000</c:v>
                </c:pt>
                <c:pt idx="39">
                  <c:v>260000</c:v>
                </c:pt>
                <c:pt idx="40">
                  <c:v>300000</c:v>
                </c:pt>
                <c:pt idx="41">
                  <c:v>240000</c:v>
                </c:pt>
                <c:pt idx="42">
                  <c:v>240000</c:v>
                </c:pt>
                <c:pt idx="43">
                  <c:v>275000</c:v>
                </c:pt>
                <c:pt idx="44">
                  <c:v>275000</c:v>
                </c:pt>
                <c:pt idx="45">
                  <c:v>275000</c:v>
                </c:pt>
                <c:pt idx="46">
                  <c:v>360000</c:v>
                </c:pt>
                <c:pt idx="47">
                  <c:v>240000</c:v>
                </c:pt>
                <c:pt idx="48">
                  <c:v>240000</c:v>
                </c:pt>
                <c:pt idx="49">
                  <c:v>218000</c:v>
                </c:pt>
                <c:pt idx="50">
                  <c:v>336000</c:v>
                </c:pt>
                <c:pt idx="51">
                  <c:v>230000</c:v>
                </c:pt>
                <c:pt idx="52">
                  <c:v>500000</c:v>
                </c:pt>
                <c:pt idx="53">
                  <c:v>270000</c:v>
                </c:pt>
                <c:pt idx="54">
                  <c:v>240000</c:v>
                </c:pt>
                <c:pt idx="55">
                  <c:v>300000</c:v>
                </c:pt>
                <c:pt idx="56">
                  <c:v>300000</c:v>
                </c:pt>
                <c:pt idx="57">
                  <c:v>300000</c:v>
                </c:pt>
                <c:pt idx="58">
                  <c:v>400000</c:v>
                </c:pt>
                <c:pt idx="59">
                  <c:v>220000</c:v>
                </c:pt>
                <c:pt idx="60">
                  <c:v>210000</c:v>
                </c:pt>
                <c:pt idx="61">
                  <c:v>210000</c:v>
                </c:pt>
                <c:pt idx="62">
                  <c:v>300000</c:v>
                </c:pt>
                <c:pt idx="63">
                  <c:v>230000</c:v>
                </c:pt>
                <c:pt idx="64">
                  <c:v>260000</c:v>
                </c:pt>
                <c:pt idx="65">
                  <c:v>420000</c:v>
                </c:pt>
                <c:pt idx="66">
                  <c:v>300000</c:v>
                </c:pt>
                <c:pt idx="67">
                  <c:v>220000</c:v>
                </c:pt>
                <c:pt idx="68">
                  <c:v>380000</c:v>
                </c:pt>
                <c:pt idx="69">
                  <c:v>300000</c:v>
                </c:pt>
                <c:pt idx="70">
                  <c:v>240000</c:v>
                </c:pt>
                <c:pt idx="71">
                  <c:v>360000</c:v>
                </c:pt>
                <c:pt idx="72">
                  <c:v>200000</c:v>
                </c:pt>
                <c:pt idx="73">
                  <c:v>300000</c:v>
                </c:pt>
                <c:pt idx="74">
                  <c:v>250000</c:v>
                </c:pt>
                <c:pt idx="75">
                  <c:v>250000</c:v>
                </c:pt>
                <c:pt idx="76">
                  <c:v>280000</c:v>
                </c:pt>
                <c:pt idx="77">
                  <c:v>250000</c:v>
                </c:pt>
                <c:pt idx="78">
                  <c:v>216000</c:v>
                </c:pt>
                <c:pt idx="79">
                  <c:v>300000</c:v>
                </c:pt>
                <c:pt idx="80">
                  <c:v>240000</c:v>
                </c:pt>
                <c:pt idx="81">
                  <c:v>276000</c:v>
                </c:pt>
                <c:pt idx="82">
                  <c:v>940000</c:v>
                </c:pt>
                <c:pt idx="83">
                  <c:v>250000</c:v>
                </c:pt>
                <c:pt idx="84">
                  <c:v>236000</c:v>
                </c:pt>
                <c:pt idx="85">
                  <c:v>240000</c:v>
                </c:pt>
                <c:pt idx="86">
                  <c:v>250000</c:v>
                </c:pt>
                <c:pt idx="87">
                  <c:v>350000</c:v>
                </c:pt>
                <c:pt idx="88">
                  <c:v>210000</c:v>
                </c:pt>
                <c:pt idx="89">
                  <c:v>250000</c:v>
                </c:pt>
                <c:pt idx="90">
                  <c:v>400000</c:v>
                </c:pt>
                <c:pt idx="91">
                  <c:v>250000</c:v>
                </c:pt>
                <c:pt idx="92">
                  <c:v>360000</c:v>
                </c:pt>
                <c:pt idx="93">
                  <c:v>300000</c:v>
                </c:pt>
                <c:pt idx="94">
                  <c:v>250000</c:v>
                </c:pt>
                <c:pt idx="95">
                  <c:v>250000</c:v>
                </c:pt>
                <c:pt idx="96">
                  <c:v>200000</c:v>
                </c:pt>
                <c:pt idx="97">
                  <c:v>225000</c:v>
                </c:pt>
                <c:pt idx="98">
                  <c:v>250000</c:v>
                </c:pt>
                <c:pt idx="99">
                  <c:v>220000</c:v>
                </c:pt>
                <c:pt idx="100">
                  <c:v>265000</c:v>
                </c:pt>
                <c:pt idx="101">
                  <c:v>260000</c:v>
                </c:pt>
                <c:pt idx="102">
                  <c:v>300000</c:v>
                </c:pt>
                <c:pt idx="103">
                  <c:v>400000</c:v>
                </c:pt>
                <c:pt idx="104">
                  <c:v>233000</c:v>
                </c:pt>
                <c:pt idx="105">
                  <c:v>300000</c:v>
                </c:pt>
                <c:pt idx="106">
                  <c:v>240000</c:v>
                </c:pt>
                <c:pt idx="107">
                  <c:v>690000</c:v>
                </c:pt>
                <c:pt idx="108">
                  <c:v>270000</c:v>
                </c:pt>
                <c:pt idx="109">
                  <c:v>240000</c:v>
                </c:pt>
                <c:pt idx="110">
                  <c:v>340000</c:v>
                </c:pt>
                <c:pt idx="111">
                  <c:v>250000</c:v>
                </c:pt>
                <c:pt idx="112">
                  <c:v>255000</c:v>
                </c:pt>
                <c:pt idx="113">
                  <c:v>300000</c:v>
                </c:pt>
                <c:pt idx="114">
                  <c:v>300000</c:v>
                </c:pt>
                <c:pt idx="115">
                  <c:v>285000</c:v>
                </c:pt>
                <c:pt idx="116">
                  <c:v>500000</c:v>
                </c:pt>
                <c:pt idx="117">
                  <c:v>250000</c:v>
                </c:pt>
                <c:pt idx="118">
                  <c:v>240000</c:v>
                </c:pt>
                <c:pt idx="119">
                  <c:v>290000</c:v>
                </c:pt>
                <c:pt idx="120">
                  <c:v>300000</c:v>
                </c:pt>
                <c:pt idx="121">
                  <c:v>500000</c:v>
                </c:pt>
                <c:pt idx="122">
                  <c:v>220000</c:v>
                </c:pt>
                <c:pt idx="123">
                  <c:v>650000</c:v>
                </c:pt>
                <c:pt idx="124">
                  <c:v>350000</c:v>
                </c:pt>
                <c:pt idx="125">
                  <c:v>265000</c:v>
                </c:pt>
                <c:pt idx="126">
                  <c:v>276000</c:v>
                </c:pt>
                <c:pt idx="127">
                  <c:v>252000</c:v>
                </c:pt>
                <c:pt idx="128">
                  <c:v>280000</c:v>
                </c:pt>
                <c:pt idx="129">
                  <c:v>264000</c:v>
                </c:pt>
                <c:pt idx="130">
                  <c:v>270000</c:v>
                </c:pt>
                <c:pt idx="131">
                  <c:v>300000</c:v>
                </c:pt>
                <c:pt idx="132">
                  <c:v>275000</c:v>
                </c:pt>
                <c:pt idx="133">
                  <c:v>250000</c:v>
                </c:pt>
                <c:pt idx="134">
                  <c:v>260000</c:v>
                </c:pt>
                <c:pt idx="135">
                  <c:v>265000</c:v>
                </c:pt>
                <c:pt idx="136">
                  <c:v>300000</c:v>
                </c:pt>
                <c:pt idx="137">
                  <c:v>240000</c:v>
                </c:pt>
                <c:pt idx="138">
                  <c:v>260000</c:v>
                </c:pt>
                <c:pt idx="139">
                  <c:v>210000</c:v>
                </c:pt>
                <c:pt idx="140">
                  <c:v>250000</c:v>
                </c:pt>
                <c:pt idx="141">
                  <c:v>300000</c:v>
                </c:pt>
                <c:pt idx="142">
                  <c:v>216000</c:v>
                </c:pt>
                <c:pt idx="143">
                  <c:v>400000</c:v>
                </c:pt>
                <c:pt idx="144">
                  <c:v>275000</c:v>
                </c:pt>
                <c:pt idx="145">
                  <c:v>295000</c:v>
                </c:pt>
                <c:pt idx="146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8-45F4-AFB5-7DAF20B96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79008"/>
        <c:axId val="598481960"/>
      </c:scatterChart>
      <c:valAx>
        <c:axId val="5984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81960"/>
        <c:crosses val="autoZero"/>
        <c:crossBetween val="midCat"/>
      </c:valAx>
      <c:valAx>
        <c:axId val="5984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vs pass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1'!$D$1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'TASK 1'!$B$2:$B$214</c:f>
              <c:numCache>
                <c:formatCode>General</c:formatCode>
                <c:ptCount val="147"/>
                <c:pt idx="0">
                  <c:v>58.8</c:v>
                </c:pt>
                <c:pt idx="1">
                  <c:v>66.28</c:v>
                </c:pt>
                <c:pt idx="2">
                  <c:v>57.8</c:v>
                </c:pt>
                <c:pt idx="3">
                  <c:v>55.5</c:v>
                </c:pt>
                <c:pt idx="4">
                  <c:v>62.14</c:v>
                </c:pt>
                <c:pt idx="5">
                  <c:v>60.85</c:v>
                </c:pt>
                <c:pt idx="6">
                  <c:v>63.7</c:v>
                </c:pt>
                <c:pt idx="7">
                  <c:v>68.63</c:v>
                </c:pt>
                <c:pt idx="8">
                  <c:v>64.66</c:v>
                </c:pt>
                <c:pt idx="9">
                  <c:v>62.54</c:v>
                </c:pt>
                <c:pt idx="10">
                  <c:v>77.89</c:v>
                </c:pt>
                <c:pt idx="11">
                  <c:v>56.7</c:v>
                </c:pt>
                <c:pt idx="12">
                  <c:v>69.06</c:v>
                </c:pt>
                <c:pt idx="13">
                  <c:v>68.81</c:v>
                </c:pt>
                <c:pt idx="14">
                  <c:v>63.62</c:v>
                </c:pt>
                <c:pt idx="15">
                  <c:v>74.010000000000005</c:v>
                </c:pt>
                <c:pt idx="16">
                  <c:v>57.55</c:v>
                </c:pt>
                <c:pt idx="17">
                  <c:v>57.69</c:v>
                </c:pt>
                <c:pt idx="18">
                  <c:v>64.150000000000006</c:v>
                </c:pt>
                <c:pt idx="19">
                  <c:v>56.7</c:v>
                </c:pt>
                <c:pt idx="20">
                  <c:v>62.21</c:v>
                </c:pt>
                <c:pt idx="21">
                  <c:v>72.78</c:v>
                </c:pt>
                <c:pt idx="22">
                  <c:v>62.74</c:v>
                </c:pt>
                <c:pt idx="23">
                  <c:v>55.47</c:v>
                </c:pt>
                <c:pt idx="24">
                  <c:v>56.86</c:v>
                </c:pt>
                <c:pt idx="25">
                  <c:v>62.56</c:v>
                </c:pt>
                <c:pt idx="26">
                  <c:v>66.72</c:v>
                </c:pt>
                <c:pt idx="27">
                  <c:v>62.9</c:v>
                </c:pt>
                <c:pt idx="28">
                  <c:v>69.7</c:v>
                </c:pt>
                <c:pt idx="29">
                  <c:v>54.55</c:v>
                </c:pt>
                <c:pt idx="30">
                  <c:v>62.46</c:v>
                </c:pt>
                <c:pt idx="31">
                  <c:v>62.98</c:v>
                </c:pt>
                <c:pt idx="32">
                  <c:v>71.040000000000006</c:v>
                </c:pt>
                <c:pt idx="33">
                  <c:v>65.56</c:v>
                </c:pt>
                <c:pt idx="34">
                  <c:v>52.71</c:v>
                </c:pt>
                <c:pt idx="35">
                  <c:v>66.88</c:v>
                </c:pt>
                <c:pt idx="36">
                  <c:v>63.59</c:v>
                </c:pt>
                <c:pt idx="37">
                  <c:v>57.99</c:v>
                </c:pt>
                <c:pt idx="38">
                  <c:v>56.66</c:v>
                </c:pt>
                <c:pt idx="39">
                  <c:v>57.24</c:v>
                </c:pt>
                <c:pt idx="40">
                  <c:v>62.48</c:v>
                </c:pt>
                <c:pt idx="41">
                  <c:v>59.69</c:v>
                </c:pt>
                <c:pt idx="42">
                  <c:v>58.78</c:v>
                </c:pt>
                <c:pt idx="43">
                  <c:v>58.46</c:v>
                </c:pt>
                <c:pt idx="44">
                  <c:v>60.99</c:v>
                </c:pt>
                <c:pt idx="45">
                  <c:v>68.069999999999993</c:v>
                </c:pt>
                <c:pt idx="46">
                  <c:v>65.45</c:v>
                </c:pt>
                <c:pt idx="47">
                  <c:v>66.94</c:v>
                </c:pt>
                <c:pt idx="48">
                  <c:v>68.53</c:v>
                </c:pt>
                <c:pt idx="49">
                  <c:v>59.75</c:v>
                </c:pt>
                <c:pt idx="50">
                  <c:v>67.2</c:v>
                </c:pt>
                <c:pt idx="51">
                  <c:v>64.27</c:v>
                </c:pt>
                <c:pt idx="52">
                  <c:v>57.65</c:v>
                </c:pt>
                <c:pt idx="53">
                  <c:v>59.42</c:v>
                </c:pt>
                <c:pt idx="54">
                  <c:v>62.35</c:v>
                </c:pt>
                <c:pt idx="55">
                  <c:v>70.2</c:v>
                </c:pt>
                <c:pt idx="56">
                  <c:v>66.69</c:v>
                </c:pt>
                <c:pt idx="57">
                  <c:v>62</c:v>
                </c:pt>
                <c:pt idx="58">
                  <c:v>76.180000000000007</c:v>
                </c:pt>
                <c:pt idx="59">
                  <c:v>57.03</c:v>
                </c:pt>
                <c:pt idx="60">
                  <c:v>64.36</c:v>
                </c:pt>
                <c:pt idx="61">
                  <c:v>62.36</c:v>
                </c:pt>
                <c:pt idx="62">
                  <c:v>68.03</c:v>
                </c:pt>
                <c:pt idx="63">
                  <c:v>59.47</c:v>
                </c:pt>
                <c:pt idx="64">
                  <c:v>54.97</c:v>
                </c:pt>
                <c:pt idx="65">
                  <c:v>62.16</c:v>
                </c:pt>
                <c:pt idx="66">
                  <c:v>64.44</c:v>
                </c:pt>
                <c:pt idx="67">
                  <c:v>57.31</c:v>
                </c:pt>
                <c:pt idx="68">
                  <c:v>60.44</c:v>
                </c:pt>
                <c:pt idx="69">
                  <c:v>61.31</c:v>
                </c:pt>
                <c:pt idx="70">
                  <c:v>65.83</c:v>
                </c:pt>
                <c:pt idx="71">
                  <c:v>58.23</c:v>
                </c:pt>
                <c:pt idx="72">
                  <c:v>73.52</c:v>
                </c:pt>
                <c:pt idx="73">
                  <c:v>58.31</c:v>
                </c:pt>
                <c:pt idx="74">
                  <c:v>54.8</c:v>
                </c:pt>
                <c:pt idx="75">
                  <c:v>53.94</c:v>
                </c:pt>
                <c:pt idx="76">
                  <c:v>63.08</c:v>
                </c:pt>
                <c:pt idx="77">
                  <c:v>55.01</c:v>
                </c:pt>
                <c:pt idx="78">
                  <c:v>60.5</c:v>
                </c:pt>
                <c:pt idx="79">
                  <c:v>70.849999999999994</c:v>
                </c:pt>
                <c:pt idx="80">
                  <c:v>67.05</c:v>
                </c:pt>
                <c:pt idx="81">
                  <c:v>70.48</c:v>
                </c:pt>
                <c:pt idx="82">
                  <c:v>64.34</c:v>
                </c:pt>
                <c:pt idx="83">
                  <c:v>71.489999999999995</c:v>
                </c:pt>
                <c:pt idx="84">
                  <c:v>71</c:v>
                </c:pt>
                <c:pt idx="85">
                  <c:v>56.7</c:v>
                </c:pt>
                <c:pt idx="86">
                  <c:v>61.26</c:v>
                </c:pt>
                <c:pt idx="87">
                  <c:v>73.33</c:v>
                </c:pt>
                <c:pt idx="88">
                  <c:v>68.2</c:v>
                </c:pt>
                <c:pt idx="89">
                  <c:v>58.4</c:v>
                </c:pt>
                <c:pt idx="90">
                  <c:v>76.260000000000005</c:v>
                </c:pt>
                <c:pt idx="91">
                  <c:v>68.55</c:v>
                </c:pt>
                <c:pt idx="92">
                  <c:v>60.78</c:v>
                </c:pt>
                <c:pt idx="93">
                  <c:v>53.49</c:v>
                </c:pt>
                <c:pt idx="94">
                  <c:v>60.98</c:v>
                </c:pt>
                <c:pt idx="95">
                  <c:v>67.13</c:v>
                </c:pt>
                <c:pt idx="96">
                  <c:v>65.63</c:v>
                </c:pt>
                <c:pt idx="97">
                  <c:v>60.41</c:v>
                </c:pt>
                <c:pt idx="98">
                  <c:v>71.77</c:v>
                </c:pt>
                <c:pt idx="99">
                  <c:v>54.43</c:v>
                </c:pt>
                <c:pt idx="100">
                  <c:v>56.94</c:v>
                </c:pt>
                <c:pt idx="101">
                  <c:v>61.29</c:v>
                </c:pt>
                <c:pt idx="102">
                  <c:v>60.39</c:v>
                </c:pt>
                <c:pt idx="103">
                  <c:v>63.23</c:v>
                </c:pt>
                <c:pt idx="104">
                  <c:v>55.14</c:v>
                </c:pt>
                <c:pt idx="105">
                  <c:v>62.28</c:v>
                </c:pt>
                <c:pt idx="106">
                  <c:v>64.08</c:v>
                </c:pt>
                <c:pt idx="107">
                  <c:v>61.3</c:v>
                </c:pt>
                <c:pt idx="108">
                  <c:v>58.87</c:v>
                </c:pt>
                <c:pt idx="109">
                  <c:v>65.25</c:v>
                </c:pt>
                <c:pt idx="110">
                  <c:v>62.48</c:v>
                </c:pt>
                <c:pt idx="111">
                  <c:v>53.2</c:v>
                </c:pt>
                <c:pt idx="112">
                  <c:v>52.72</c:v>
                </c:pt>
                <c:pt idx="113">
                  <c:v>55.03</c:v>
                </c:pt>
                <c:pt idx="114">
                  <c:v>72.290000000000006</c:v>
                </c:pt>
                <c:pt idx="115">
                  <c:v>66.06</c:v>
                </c:pt>
                <c:pt idx="116">
                  <c:v>66.459999999999994</c:v>
                </c:pt>
                <c:pt idx="117">
                  <c:v>65.52</c:v>
                </c:pt>
                <c:pt idx="118">
                  <c:v>52.38</c:v>
                </c:pt>
                <c:pt idx="119">
                  <c:v>66.040000000000006</c:v>
                </c:pt>
                <c:pt idx="120">
                  <c:v>52.64</c:v>
                </c:pt>
                <c:pt idx="121">
                  <c:v>66.23</c:v>
                </c:pt>
                <c:pt idx="122">
                  <c:v>57.9</c:v>
                </c:pt>
                <c:pt idx="123">
                  <c:v>70.81</c:v>
                </c:pt>
                <c:pt idx="124">
                  <c:v>68.069999999999993</c:v>
                </c:pt>
                <c:pt idx="125">
                  <c:v>56.6</c:v>
                </c:pt>
                <c:pt idx="126">
                  <c:v>61.82</c:v>
                </c:pt>
                <c:pt idx="127">
                  <c:v>71.430000000000007</c:v>
                </c:pt>
                <c:pt idx="128">
                  <c:v>64.86</c:v>
                </c:pt>
                <c:pt idx="129">
                  <c:v>61.01</c:v>
                </c:pt>
                <c:pt idx="130">
                  <c:v>57.34</c:v>
                </c:pt>
                <c:pt idx="131">
                  <c:v>56.63</c:v>
                </c:pt>
                <c:pt idx="132">
                  <c:v>58.95</c:v>
                </c:pt>
                <c:pt idx="133">
                  <c:v>54.48</c:v>
                </c:pt>
                <c:pt idx="134">
                  <c:v>69.709999999999994</c:v>
                </c:pt>
                <c:pt idx="135">
                  <c:v>55.8</c:v>
                </c:pt>
                <c:pt idx="136">
                  <c:v>52.81</c:v>
                </c:pt>
                <c:pt idx="137">
                  <c:v>60.11</c:v>
                </c:pt>
                <c:pt idx="138">
                  <c:v>58.3</c:v>
                </c:pt>
                <c:pt idx="139">
                  <c:v>67.69</c:v>
                </c:pt>
                <c:pt idx="140">
                  <c:v>56.81</c:v>
                </c:pt>
                <c:pt idx="141">
                  <c:v>71.55</c:v>
                </c:pt>
                <c:pt idx="142">
                  <c:v>56.49</c:v>
                </c:pt>
                <c:pt idx="143">
                  <c:v>74.489999999999995</c:v>
                </c:pt>
                <c:pt idx="144">
                  <c:v>53.62</c:v>
                </c:pt>
                <c:pt idx="145">
                  <c:v>69.72</c:v>
                </c:pt>
                <c:pt idx="146">
                  <c:v>60.23</c:v>
                </c:pt>
              </c:numCache>
            </c:numRef>
          </c:xVal>
          <c:yVal>
            <c:numRef>
              <c:f>'TASK 1'!$D$2:$D$214</c:f>
              <c:numCache>
                <c:formatCode>General</c:formatCode>
                <c:ptCount val="147"/>
                <c:pt idx="0">
                  <c:v>270000</c:v>
                </c:pt>
                <c:pt idx="1">
                  <c:v>200000</c:v>
                </c:pt>
                <c:pt idx="2">
                  <c:v>250000</c:v>
                </c:pt>
                <c:pt idx="3">
                  <c:v>425000</c:v>
                </c:pt>
                <c:pt idx="4">
                  <c:v>252000</c:v>
                </c:pt>
                <c:pt idx="5">
                  <c:v>260000</c:v>
                </c:pt>
                <c:pt idx="6">
                  <c:v>250000</c:v>
                </c:pt>
                <c:pt idx="7">
                  <c:v>218000</c:v>
                </c:pt>
                <c:pt idx="8">
                  <c:v>200000</c:v>
                </c:pt>
                <c:pt idx="9">
                  <c:v>300000</c:v>
                </c:pt>
                <c:pt idx="10">
                  <c:v>236000</c:v>
                </c:pt>
                <c:pt idx="11">
                  <c:v>265000</c:v>
                </c:pt>
                <c:pt idx="12">
                  <c:v>393000</c:v>
                </c:pt>
                <c:pt idx="13">
                  <c:v>360000</c:v>
                </c:pt>
                <c:pt idx="14">
                  <c:v>300000</c:v>
                </c:pt>
                <c:pt idx="15">
                  <c:v>360000</c:v>
                </c:pt>
                <c:pt idx="16">
                  <c:v>240000</c:v>
                </c:pt>
                <c:pt idx="17">
                  <c:v>265000</c:v>
                </c:pt>
                <c:pt idx="18">
                  <c:v>350000</c:v>
                </c:pt>
                <c:pt idx="19">
                  <c:v>250000</c:v>
                </c:pt>
                <c:pt idx="20">
                  <c:v>278000</c:v>
                </c:pt>
                <c:pt idx="21">
                  <c:v>260000</c:v>
                </c:pt>
                <c:pt idx="22">
                  <c:v>300000</c:v>
                </c:pt>
                <c:pt idx="23">
                  <c:v>320000</c:v>
                </c:pt>
                <c:pt idx="24">
                  <c:v>240000</c:v>
                </c:pt>
                <c:pt idx="25">
                  <c:v>411000</c:v>
                </c:pt>
                <c:pt idx="26">
                  <c:v>287000</c:v>
                </c:pt>
                <c:pt idx="27">
                  <c:v>300000</c:v>
                </c:pt>
                <c:pt idx="28">
                  <c:v>200000</c:v>
                </c:pt>
                <c:pt idx="29">
                  <c:v>204000</c:v>
                </c:pt>
                <c:pt idx="30">
                  <c:v>250000</c:v>
                </c:pt>
                <c:pt idx="31">
                  <c:v>200000</c:v>
                </c:pt>
                <c:pt idx="32">
                  <c:v>450000</c:v>
                </c:pt>
                <c:pt idx="33">
                  <c:v>216000</c:v>
                </c:pt>
                <c:pt idx="34">
                  <c:v>220000</c:v>
                </c:pt>
                <c:pt idx="35">
                  <c:v>240000</c:v>
                </c:pt>
                <c:pt idx="36">
                  <c:v>360000</c:v>
                </c:pt>
                <c:pt idx="37">
                  <c:v>268000</c:v>
                </c:pt>
                <c:pt idx="38">
                  <c:v>265000</c:v>
                </c:pt>
                <c:pt idx="39">
                  <c:v>260000</c:v>
                </c:pt>
                <c:pt idx="40">
                  <c:v>300000</c:v>
                </c:pt>
                <c:pt idx="41">
                  <c:v>240000</c:v>
                </c:pt>
                <c:pt idx="42">
                  <c:v>240000</c:v>
                </c:pt>
                <c:pt idx="43">
                  <c:v>275000</c:v>
                </c:pt>
                <c:pt idx="44">
                  <c:v>275000</c:v>
                </c:pt>
                <c:pt idx="45">
                  <c:v>275000</c:v>
                </c:pt>
                <c:pt idx="46">
                  <c:v>360000</c:v>
                </c:pt>
                <c:pt idx="47">
                  <c:v>240000</c:v>
                </c:pt>
                <c:pt idx="48">
                  <c:v>240000</c:v>
                </c:pt>
                <c:pt idx="49">
                  <c:v>218000</c:v>
                </c:pt>
                <c:pt idx="50">
                  <c:v>336000</c:v>
                </c:pt>
                <c:pt idx="51">
                  <c:v>230000</c:v>
                </c:pt>
                <c:pt idx="52">
                  <c:v>500000</c:v>
                </c:pt>
                <c:pt idx="53">
                  <c:v>270000</c:v>
                </c:pt>
                <c:pt idx="54">
                  <c:v>240000</c:v>
                </c:pt>
                <c:pt idx="55">
                  <c:v>300000</c:v>
                </c:pt>
                <c:pt idx="56">
                  <c:v>300000</c:v>
                </c:pt>
                <c:pt idx="57">
                  <c:v>300000</c:v>
                </c:pt>
                <c:pt idx="58">
                  <c:v>400000</c:v>
                </c:pt>
                <c:pt idx="59">
                  <c:v>220000</c:v>
                </c:pt>
                <c:pt idx="60">
                  <c:v>210000</c:v>
                </c:pt>
                <c:pt idx="61">
                  <c:v>210000</c:v>
                </c:pt>
                <c:pt idx="62">
                  <c:v>300000</c:v>
                </c:pt>
                <c:pt idx="63">
                  <c:v>230000</c:v>
                </c:pt>
                <c:pt idx="64">
                  <c:v>260000</c:v>
                </c:pt>
                <c:pt idx="65">
                  <c:v>420000</c:v>
                </c:pt>
                <c:pt idx="66">
                  <c:v>300000</c:v>
                </c:pt>
                <c:pt idx="67">
                  <c:v>220000</c:v>
                </c:pt>
                <c:pt idx="68">
                  <c:v>380000</c:v>
                </c:pt>
                <c:pt idx="69">
                  <c:v>300000</c:v>
                </c:pt>
                <c:pt idx="70">
                  <c:v>240000</c:v>
                </c:pt>
                <c:pt idx="71">
                  <c:v>360000</c:v>
                </c:pt>
                <c:pt idx="72">
                  <c:v>200000</c:v>
                </c:pt>
                <c:pt idx="73">
                  <c:v>300000</c:v>
                </c:pt>
                <c:pt idx="74">
                  <c:v>250000</c:v>
                </c:pt>
                <c:pt idx="75">
                  <c:v>250000</c:v>
                </c:pt>
                <c:pt idx="76">
                  <c:v>280000</c:v>
                </c:pt>
                <c:pt idx="77">
                  <c:v>250000</c:v>
                </c:pt>
                <c:pt idx="78">
                  <c:v>216000</c:v>
                </c:pt>
                <c:pt idx="79">
                  <c:v>300000</c:v>
                </c:pt>
                <c:pt idx="80">
                  <c:v>240000</c:v>
                </c:pt>
                <c:pt idx="81">
                  <c:v>276000</c:v>
                </c:pt>
                <c:pt idx="82">
                  <c:v>940000</c:v>
                </c:pt>
                <c:pt idx="83">
                  <c:v>250000</c:v>
                </c:pt>
                <c:pt idx="84">
                  <c:v>236000</c:v>
                </c:pt>
                <c:pt idx="85">
                  <c:v>240000</c:v>
                </c:pt>
                <c:pt idx="86">
                  <c:v>250000</c:v>
                </c:pt>
                <c:pt idx="87">
                  <c:v>350000</c:v>
                </c:pt>
                <c:pt idx="88">
                  <c:v>210000</c:v>
                </c:pt>
                <c:pt idx="89">
                  <c:v>250000</c:v>
                </c:pt>
                <c:pt idx="90">
                  <c:v>400000</c:v>
                </c:pt>
                <c:pt idx="91">
                  <c:v>250000</c:v>
                </c:pt>
                <c:pt idx="92">
                  <c:v>360000</c:v>
                </c:pt>
                <c:pt idx="93">
                  <c:v>300000</c:v>
                </c:pt>
                <c:pt idx="94">
                  <c:v>250000</c:v>
                </c:pt>
                <c:pt idx="95">
                  <c:v>250000</c:v>
                </c:pt>
                <c:pt idx="96">
                  <c:v>200000</c:v>
                </c:pt>
                <c:pt idx="97">
                  <c:v>225000</c:v>
                </c:pt>
                <c:pt idx="98">
                  <c:v>250000</c:v>
                </c:pt>
                <c:pt idx="99">
                  <c:v>220000</c:v>
                </c:pt>
                <c:pt idx="100">
                  <c:v>265000</c:v>
                </c:pt>
                <c:pt idx="101">
                  <c:v>260000</c:v>
                </c:pt>
                <c:pt idx="102">
                  <c:v>300000</c:v>
                </c:pt>
                <c:pt idx="103">
                  <c:v>400000</c:v>
                </c:pt>
                <c:pt idx="104">
                  <c:v>233000</c:v>
                </c:pt>
                <c:pt idx="105">
                  <c:v>300000</c:v>
                </c:pt>
                <c:pt idx="106">
                  <c:v>240000</c:v>
                </c:pt>
                <c:pt idx="107">
                  <c:v>690000</c:v>
                </c:pt>
                <c:pt idx="108">
                  <c:v>270000</c:v>
                </c:pt>
                <c:pt idx="109">
                  <c:v>240000</c:v>
                </c:pt>
                <c:pt idx="110">
                  <c:v>340000</c:v>
                </c:pt>
                <c:pt idx="111">
                  <c:v>250000</c:v>
                </c:pt>
                <c:pt idx="112">
                  <c:v>255000</c:v>
                </c:pt>
                <c:pt idx="113">
                  <c:v>300000</c:v>
                </c:pt>
                <c:pt idx="114">
                  <c:v>300000</c:v>
                </c:pt>
                <c:pt idx="115">
                  <c:v>285000</c:v>
                </c:pt>
                <c:pt idx="116">
                  <c:v>500000</c:v>
                </c:pt>
                <c:pt idx="117">
                  <c:v>250000</c:v>
                </c:pt>
                <c:pt idx="118">
                  <c:v>240000</c:v>
                </c:pt>
                <c:pt idx="119">
                  <c:v>290000</c:v>
                </c:pt>
                <c:pt idx="120">
                  <c:v>300000</c:v>
                </c:pt>
                <c:pt idx="121">
                  <c:v>500000</c:v>
                </c:pt>
                <c:pt idx="122">
                  <c:v>220000</c:v>
                </c:pt>
                <c:pt idx="123">
                  <c:v>650000</c:v>
                </c:pt>
                <c:pt idx="124">
                  <c:v>350000</c:v>
                </c:pt>
                <c:pt idx="125">
                  <c:v>265000</c:v>
                </c:pt>
                <c:pt idx="126">
                  <c:v>276000</c:v>
                </c:pt>
                <c:pt idx="127">
                  <c:v>252000</c:v>
                </c:pt>
                <c:pt idx="128">
                  <c:v>280000</c:v>
                </c:pt>
                <c:pt idx="129">
                  <c:v>264000</c:v>
                </c:pt>
                <c:pt idx="130">
                  <c:v>270000</c:v>
                </c:pt>
                <c:pt idx="131">
                  <c:v>300000</c:v>
                </c:pt>
                <c:pt idx="132">
                  <c:v>275000</c:v>
                </c:pt>
                <c:pt idx="133">
                  <c:v>250000</c:v>
                </c:pt>
                <c:pt idx="134">
                  <c:v>260000</c:v>
                </c:pt>
                <c:pt idx="135">
                  <c:v>265000</c:v>
                </c:pt>
                <c:pt idx="136">
                  <c:v>300000</c:v>
                </c:pt>
                <c:pt idx="137">
                  <c:v>240000</c:v>
                </c:pt>
                <c:pt idx="138">
                  <c:v>260000</c:v>
                </c:pt>
                <c:pt idx="139">
                  <c:v>210000</c:v>
                </c:pt>
                <c:pt idx="140">
                  <c:v>250000</c:v>
                </c:pt>
                <c:pt idx="141">
                  <c:v>300000</c:v>
                </c:pt>
                <c:pt idx="142">
                  <c:v>216000</c:v>
                </c:pt>
                <c:pt idx="143">
                  <c:v>400000</c:v>
                </c:pt>
                <c:pt idx="144">
                  <c:v>275000</c:v>
                </c:pt>
                <c:pt idx="145">
                  <c:v>295000</c:v>
                </c:pt>
                <c:pt idx="146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3-4FA0-B2AA-74A7CE866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23992"/>
        <c:axId val="557019072"/>
      </c:scatterChart>
      <c:valAx>
        <c:axId val="55702399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19072"/>
        <c:crosses val="autoZero"/>
        <c:crossBetween val="midCat"/>
      </c:valAx>
      <c:valAx>
        <c:axId val="5570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2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</a:t>
            </a:r>
            <a:r>
              <a:rPr lang="en-IN" baseline="0"/>
              <a:t> vs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'TASK 3'!$B$2:$B$133</c:f>
              <c:numCache>
                <c:formatCode>General</c:formatCode>
                <c:ptCount val="132"/>
                <c:pt idx="0">
                  <c:v>58.8</c:v>
                </c:pt>
                <c:pt idx="1">
                  <c:v>66.28</c:v>
                </c:pt>
                <c:pt idx="2">
                  <c:v>57.8</c:v>
                </c:pt>
                <c:pt idx="3">
                  <c:v>62.14</c:v>
                </c:pt>
                <c:pt idx="4">
                  <c:v>60.85</c:v>
                </c:pt>
                <c:pt idx="5">
                  <c:v>63.7</c:v>
                </c:pt>
                <c:pt idx="6">
                  <c:v>68.63</c:v>
                </c:pt>
                <c:pt idx="7">
                  <c:v>64.66</c:v>
                </c:pt>
                <c:pt idx="8">
                  <c:v>62.54</c:v>
                </c:pt>
                <c:pt idx="9">
                  <c:v>77.89</c:v>
                </c:pt>
                <c:pt idx="10">
                  <c:v>56.7</c:v>
                </c:pt>
                <c:pt idx="11">
                  <c:v>68.81</c:v>
                </c:pt>
                <c:pt idx="12">
                  <c:v>63.62</c:v>
                </c:pt>
                <c:pt idx="13">
                  <c:v>74.010000000000005</c:v>
                </c:pt>
                <c:pt idx="14">
                  <c:v>57.55</c:v>
                </c:pt>
                <c:pt idx="15">
                  <c:v>57.69</c:v>
                </c:pt>
                <c:pt idx="16">
                  <c:v>64.150000000000006</c:v>
                </c:pt>
                <c:pt idx="17">
                  <c:v>56.7</c:v>
                </c:pt>
                <c:pt idx="18">
                  <c:v>62.21</c:v>
                </c:pt>
                <c:pt idx="19">
                  <c:v>72.78</c:v>
                </c:pt>
                <c:pt idx="20">
                  <c:v>62.74</c:v>
                </c:pt>
                <c:pt idx="21">
                  <c:v>55.47</c:v>
                </c:pt>
                <c:pt idx="22">
                  <c:v>56.86</c:v>
                </c:pt>
                <c:pt idx="23">
                  <c:v>66.72</c:v>
                </c:pt>
                <c:pt idx="24">
                  <c:v>62.9</c:v>
                </c:pt>
                <c:pt idx="25">
                  <c:v>69.7</c:v>
                </c:pt>
                <c:pt idx="26">
                  <c:v>54.55</c:v>
                </c:pt>
                <c:pt idx="27">
                  <c:v>62.46</c:v>
                </c:pt>
                <c:pt idx="28">
                  <c:v>62.98</c:v>
                </c:pt>
                <c:pt idx="29">
                  <c:v>65.56</c:v>
                </c:pt>
                <c:pt idx="30">
                  <c:v>52.71</c:v>
                </c:pt>
                <c:pt idx="31">
                  <c:v>66.88</c:v>
                </c:pt>
                <c:pt idx="32">
                  <c:v>63.59</c:v>
                </c:pt>
                <c:pt idx="33">
                  <c:v>57.99</c:v>
                </c:pt>
                <c:pt idx="34">
                  <c:v>56.66</c:v>
                </c:pt>
                <c:pt idx="35">
                  <c:v>57.24</c:v>
                </c:pt>
                <c:pt idx="36">
                  <c:v>62.48</c:v>
                </c:pt>
                <c:pt idx="37">
                  <c:v>59.69</c:v>
                </c:pt>
                <c:pt idx="38">
                  <c:v>58.78</c:v>
                </c:pt>
                <c:pt idx="39">
                  <c:v>58.46</c:v>
                </c:pt>
                <c:pt idx="40">
                  <c:v>60.99</c:v>
                </c:pt>
                <c:pt idx="41">
                  <c:v>68.069999999999993</c:v>
                </c:pt>
                <c:pt idx="42">
                  <c:v>65.45</c:v>
                </c:pt>
                <c:pt idx="43">
                  <c:v>66.94</c:v>
                </c:pt>
                <c:pt idx="44">
                  <c:v>68.53</c:v>
                </c:pt>
                <c:pt idx="45">
                  <c:v>59.75</c:v>
                </c:pt>
                <c:pt idx="46">
                  <c:v>67.2</c:v>
                </c:pt>
                <c:pt idx="47">
                  <c:v>64.27</c:v>
                </c:pt>
                <c:pt idx="48">
                  <c:v>59.42</c:v>
                </c:pt>
                <c:pt idx="49">
                  <c:v>62.35</c:v>
                </c:pt>
                <c:pt idx="50">
                  <c:v>70.2</c:v>
                </c:pt>
                <c:pt idx="51">
                  <c:v>66.69</c:v>
                </c:pt>
                <c:pt idx="52">
                  <c:v>62</c:v>
                </c:pt>
                <c:pt idx="53">
                  <c:v>57.03</c:v>
                </c:pt>
                <c:pt idx="54">
                  <c:v>64.36</c:v>
                </c:pt>
                <c:pt idx="55">
                  <c:v>62.36</c:v>
                </c:pt>
                <c:pt idx="56">
                  <c:v>68.03</c:v>
                </c:pt>
                <c:pt idx="57">
                  <c:v>59.47</c:v>
                </c:pt>
                <c:pt idx="58">
                  <c:v>54.97</c:v>
                </c:pt>
                <c:pt idx="59">
                  <c:v>64.44</c:v>
                </c:pt>
                <c:pt idx="60">
                  <c:v>57.31</c:v>
                </c:pt>
                <c:pt idx="61">
                  <c:v>60.44</c:v>
                </c:pt>
                <c:pt idx="62">
                  <c:v>61.31</c:v>
                </c:pt>
                <c:pt idx="63">
                  <c:v>65.83</c:v>
                </c:pt>
                <c:pt idx="64">
                  <c:v>58.23</c:v>
                </c:pt>
                <c:pt idx="65">
                  <c:v>73.52</c:v>
                </c:pt>
                <c:pt idx="66">
                  <c:v>58.31</c:v>
                </c:pt>
                <c:pt idx="67">
                  <c:v>54.8</c:v>
                </c:pt>
                <c:pt idx="68">
                  <c:v>53.94</c:v>
                </c:pt>
                <c:pt idx="69">
                  <c:v>63.08</c:v>
                </c:pt>
                <c:pt idx="70">
                  <c:v>55.01</c:v>
                </c:pt>
                <c:pt idx="71">
                  <c:v>60.5</c:v>
                </c:pt>
                <c:pt idx="72">
                  <c:v>70.849999999999994</c:v>
                </c:pt>
                <c:pt idx="73">
                  <c:v>67.05</c:v>
                </c:pt>
                <c:pt idx="74">
                  <c:v>70.48</c:v>
                </c:pt>
                <c:pt idx="75">
                  <c:v>71.489999999999995</c:v>
                </c:pt>
                <c:pt idx="76">
                  <c:v>71</c:v>
                </c:pt>
                <c:pt idx="77">
                  <c:v>56.7</c:v>
                </c:pt>
                <c:pt idx="78">
                  <c:v>61.26</c:v>
                </c:pt>
                <c:pt idx="79">
                  <c:v>73.33</c:v>
                </c:pt>
                <c:pt idx="80">
                  <c:v>68.2</c:v>
                </c:pt>
                <c:pt idx="81">
                  <c:v>58.4</c:v>
                </c:pt>
                <c:pt idx="82">
                  <c:v>68.55</c:v>
                </c:pt>
                <c:pt idx="83">
                  <c:v>60.78</c:v>
                </c:pt>
                <c:pt idx="84">
                  <c:v>53.49</c:v>
                </c:pt>
                <c:pt idx="85">
                  <c:v>60.98</c:v>
                </c:pt>
                <c:pt idx="86">
                  <c:v>67.13</c:v>
                </c:pt>
                <c:pt idx="87">
                  <c:v>65.63</c:v>
                </c:pt>
                <c:pt idx="88">
                  <c:v>60.41</c:v>
                </c:pt>
                <c:pt idx="89">
                  <c:v>71.77</c:v>
                </c:pt>
                <c:pt idx="90">
                  <c:v>54.43</c:v>
                </c:pt>
                <c:pt idx="91">
                  <c:v>56.94</c:v>
                </c:pt>
                <c:pt idx="92">
                  <c:v>61.29</c:v>
                </c:pt>
                <c:pt idx="93">
                  <c:v>60.39</c:v>
                </c:pt>
                <c:pt idx="94">
                  <c:v>55.14</c:v>
                </c:pt>
                <c:pt idx="95">
                  <c:v>62.28</c:v>
                </c:pt>
                <c:pt idx="96">
                  <c:v>64.08</c:v>
                </c:pt>
                <c:pt idx="97">
                  <c:v>58.87</c:v>
                </c:pt>
                <c:pt idx="98">
                  <c:v>65.25</c:v>
                </c:pt>
                <c:pt idx="99">
                  <c:v>62.48</c:v>
                </c:pt>
                <c:pt idx="100">
                  <c:v>53.2</c:v>
                </c:pt>
                <c:pt idx="101">
                  <c:v>52.72</c:v>
                </c:pt>
                <c:pt idx="102">
                  <c:v>55.03</c:v>
                </c:pt>
                <c:pt idx="103">
                  <c:v>72.290000000000006</c:v>
                </c:pt>
                <c:pt idx="104">
                  <c:v>66.06</c:v>
                </c:pt>
                <c:pt idx="105">
                  <c:v>65.52</c:v>
                </c:pt>
                <c:pt idx="106">
                  <c:v>52.38</c:v>
                </c:pt>
                <c:pt idx="107">
                  <c:v>66.040000000000006</c:v>
                </c:pt>
                <c:pt idx="108">
                  <c:v>52.64</c:v>
                </c:pt>
                <c:pt idx="109">
                  <c:v>57.9</c:v>
                </c:pt>
                <c:pt idx="110">
                  <c:v>68.069999999999993</c:v>
                </c:pt>
                <c:pt idx="111">
                  <c:v>56.6</c:v>
                </c:pt>
                <c:pt idx="112">
                  <c:v>61.82</c:v>
                </c:pt>
                <c:pt idx="113">
                  <c:v>71.430000000000007</c:v>
                </c:pt>
                <c:pt idx="114">
                  <c:v>64.86</c:v>
                </c:pt>
                <c:pt idx="115">
                  <c:v>61.01</c:v>
                </c:pt>
                <c:pt idx="116">
                  <c:v>57.34</c:v>
                </c:pt>
                <c:pt idx="117">
                  <c:v>56.63</c:v>
                </c:pt>
                <c:pt idx="118">
                  <c:v>58.95</c:v>
                </c:pt>
                <c:pt idx="119">
                  <c:v>54.48</c:v>
                </c:pt>
                <c:pt idx="120">
                  <c:v>69.709999999999994</c:v>
                </c:pt>
                <c:pt idx="121">
                  <c:v>55.8</c:v>
                </c:pt>
                <c:pt idx="122">
                  <c:v>52.81</c:v>
                </c:pt>
                <c:pt idx="123">
                  <c:v>60.11</c:v>
                </c:pt>
                <c:pt idx="124">
                  <c:v>58.3</c:v>
                </c:pt>
                <c:pt idx="125">
                  <c:v>67.69</c:v>
                </c:pt>
                <c:pt idx="126">
                  <c:v>56.81</c:v>
                </c:pt>
                <c:pt idx="127">
                  <c:v>71.55</c:v>
                </c:pt>
                <c:pt idx="128">
                  <c:v>56.49</c:v>
                </c:pt>
                <c:pt idx="129">
                  <c:v>53.62</c:v>
                </c:pt>
                <c:pt idx="130">
                  <c:v>69.72</c:v>
                </c:pt>
                <c:pt idx="131">
                  <c:v>60.23</c:v>
                </c:pt>
              </c:numCache>
            </c:numRef>
          </c:xVal>
          <c:yVal>
            <c:numRef>
              <c:f>'TASK 3'!$D$2:$D$133</c:f>
              <c:numCache>
                <c:formatCode>General</c:formatCode>
                <c:ptCount val="132"/>
                <c:pt idx="0">
                  <c:v>270000</c:v>
                </c:pt>
                <c:pt idx="1">
                  <c:v>200000</c:v>
                </c:pt>
                <c:pt idx="2">
                  <c:v>250000</c:v>
                </c:pt>
                <c:pt idx="3">
                  <c:v>252000</c:v>
                </c:pt>
                <c:pt idx="4">
                  <c:v>260000</c:v>
                </c:pt>
                <c:pt idx="5">
                  <c:v>250000</c:v>
                </c:pt>
                <c:pt idx="6">
                  <c:v>218000</c:v>
                </c:pt>
                <c:pt idx="7">
                  <c:v>200000</c:v>
                </c:pt>
                <c:pt idx="8">
                  <c:v>300000</c:v>
                </c:pt>
                <c:pt idx="9">
                  <c:v>236000</c:v>
                </c:pt>
                <c:pt idx="10">
                  <c:v>265000</c:v>
                </c:pt>
                <c:pt idx="11">
                  <c:v>360000</c:v>
                </c:pt>
                <c:pt idx="12">
                  <c:v>300000</c:v>
                </c:pt>
                <c:pt idx="13">
                  <c:v>360000</c:v>
                </c:pt>
                <c:pt idx="14">
                  <c:v>240000</c:v>
                </c:pt>
                <c:pt idx="15">
                  <c:v>265000</c:v>
                </c:pt>
                <c:pt idx="16">
                  <c:v>350000</c:v>
                </c:pt>
                <c:pt idx="17">
                  <c:v>250000</c:v>
                </c:pt>
                <c:pt idx="18">
                  <c:v>278000</c:v>
                </c:pt>
                <c:pt idx="19">
                  <c:v>260000</c:v>
                </c:pt>
                <c:pt idx="20">
                  <c:v>300000</c:v>
                </c:pt>
                <c:pt idx="21">
                  <c:v>320000</c:v>
                </c:pt>
                <c:pt idx="22">
                  <c:v>240000</c:v>
                </c:pt>
                <c:pt idx="23">
                  <c:v>287000</c:v>
                </c:pt>
                <c:pt idx="24">
                  <c:v>300000</c:v>
                </c:pt>
                <c:pt idx="25">
                  <c:v>200000</c:v>
                </c:pt>
                <c:pt idx="26">
                  <c:v>204000</c:v>
                </c:pt>
                <c:pt idx="27">
                  <c:v>250000</c:v>
                </c:pt>
                <c:pt idx="28">
                  <c:v>200000</c:v>
                </c:pt>
                <c:pt idx="29">
                  <c:v>216000</c:v>
                </c:pt>
                <c:pt idx="30">
                  <c:v>220000</c:v>
                </c:pt>
                <c:pt idx="31">
                  <c:v>240000</c:v>
                </c:pt>
                <c:pt idx="32">
                  <c:v>360000</c:v>
                </c:pt>
                <c:pt idx="33">
                  <c:v>268000</c:v>
                </c:pt>
                <c:pt idx="34">
                  <c:v>265000</c:v>
                </c:pt>
                <c:pt idx="35">
                  <c:v>260000</c:v>
                </c:pt>
                <c:pt idx="36">
                  <c:v>300000</c:v>
                </c:pt>
                <c:pt idx="37">
                  <c:v>240000</c:v>
                </c:pt>
                <c:pt idx="38">
                  <c:v>240000</c:v>
                </c:pt>
                <c:pt idx="39">
                  <c:v>275000</c:v>
                </c:pt>
                <c:pt idx="40">
                  <c:v>275000</c:v>
                </c:pt>
                <c:pt idx="41">
                  <c:v>275000</c:v>
                </c:pt>
                <c:pt idx="42">
                  <c:v>360000</c:v>
                </c:pt>
                <c:pt idx="43">
                  <c:v>240000</c:v>
                </c:pt>
                <c:pt idx="44">
                  <c:v>240000</c:v>
                </c:pt>
                <c:pt idx="45">
                  <c:v>218000</c:v>
                </c:pt>
                <c:pt idx="46">
                  <c:v>336000</c:v>
                </c:pt>
                <c:pt idx="47">
                  <c:v>230000</c:v>
                </c:pt>
                <c:pt idx="48">
                  <c:v>270000</c:v>
                </c:pt>
                <c:pt idx="49">
                  <c:v>240000</c:v>
                </c:pt>
                <c:pt idx="50">
                  <c:v>300000</c:v>
                </c:pt>
                <c:pt idx="51">
                  <c:v>300000</c:v>
                </c:pt>
                <c:pt idx="52">
                  <c:v>300000</c:v>
                </c:pt>
                <c:pt idx="53">
                  <c:v>220000</c:v>
                </c:pt>
                <c:pt idx="54">
                  <c:v>210000</c:v>
                </c:pt>
                <c:pt idx="55">
                  <c:v>210000</c:v>
                </c:pt>
                <c:pt idx="56">
                  <c:v>300000</c:v>
                </c:pt>
                <c:pt idx="57">
                  <c:v>230000</c:v>
                </c:pt>
                <c:pt idx="58">
                  <c:v>260000</c:v>
                </c:pt>
                <c:pt idx="59">
                  <c:v>300000</c:v>
                </c:pt>
                <c:pt idx="60">
                  <c:v>220000</c:v>
                </c:pt>
                <c:pt idx="61">
                  <c:v>380000</c:v>
                </c:pt>
                <c:pt idx="62">
                  <c:v>300000</c:v>
                </c:pt>
                <c:pt idx="63">
                  <c:v>240000</c:v>
                </c:pt>
                <c:pt idx="64">
                  <c:v>360000</c:v>
                </c:pt>
                <c:pt idx="65">
                  <c:v>200000</c:v>
                </c:pt>
                <c:pt idx="66">
                  <c:v>300000</c:v>
                </c:pt>
                <c:pt idx="67">
                  <c:v>250000</c:v>
                </c:pt>
                <c:pt idx="68">
                  <c:v>250000</c:v>
                </c:pt>
                <c:pt idx="69">
                  <c:v>280000</c:v>
                </c:pt>
                <c:pt idx="70">
                  <c:v>250000</c:v>
                </c:pt>
                <c:pt idx="71">
                  <c:v>216000</c:v>
                </c:pt>
                <c:pt idx="72">
                  <c:v>300000</c:v>
                </c:pt>
                <c:pt idx="73">
                  <c:v>240000</c:v>
                </c:pt>
                <c:pt idx="74">
                  <c:v>276000</c:v>
                </c:pt>
                <c:pt idx="75">
                  <c:v>250000</c:v>
                </c:pt>
                <c:pt idx="76">
                  <c:v>236000</c:v>
                </c:pt>
                <c:pt idx="77">
                  <c:v>240000</c:v>
                </c:pt>
                <c:pt idx="78">
                  <c:v>250000</c:v>
                </c:pt>
                <c:pt idx="79">
                  <c:v>350000</c:v>
                </c:pt>
                <c:pt idx="80">
                  <c:v>210000</c:v>
                </c:pt>
                <c:pt idx="81">
                  <c:v>250000</c:v>
                </c:pt>
                <c:pt idx="82">
                  <c:v>250000</c:v>
                </c:pt>
                <c:pt idx="83">
                  <c:v>360000</c:v>
                </c:pt>
                <c:pt idx="84">
                  <c:v>300000</c:v>
                </c:pt>
                <c:pt idx="85">
                  <c:v>250000</c:v>
                </c:pt>
                <c:pt idx="86">
                  <c:v>250000</c:v>
                </c:pt>
                <c:pt idx="87">
                  <c:v>200000</c:v>
                </c:pt>
                <c:pt idx="88">
                  <c:v>225000</c:v>
                </c:pt>
                <c:pt idx="89">
                  <c:v>250000</c:v>
                </c:pt>
                <c:pt idx="90">
                  <c:v>220000</c:v>
                </c:pt>
                <c:pt idx="91">
                  <c:v>265000</c:v>
                </c:pt>
                <c:pt idx="92">
                  <c:v>260000</c:v>
                </c:pt>
                <c:pt idx="93">
                  <c:v>300000</c:v>
                </c:pt>
                <c:pt idx="94">
                  <c:v>233000</c:v>
                </c:pt>
                <c:pt idx="95">
                  <c:v>300000</c:v>
                </c:pt>
                <c:pt idx="96">
                  <c:v>240000</c:v>
                </c:pt>
                <c:pt idx="97">
                  <c:v>270000</c:v>
                </c:pt>
                <c:pt idx="98">
                  <c:v>240000</c:v>
                </c:pt>
                <c:pt idx="99">
                  <c:v>340000</c:v>
                </c:pt>
                <c:pt idx="100">
                  <c:v>250000</c:v>
                </c:pt>
                <c:pt idx="101">
                  <c:v>255000</c:v>
                </c:pt>
                <c:pt idx="102">
                  <c:v>300000</c:v>
                </c:pt>
                <c:pt idx="103">
                  <c:v>300000</c:v>
                </c:pt>
                <c:pt idx="104">
                  <c:v>285000</c:v>
                </c:pt>
                <c:pt idx="105">
                  <c:v>250000</c:v>
                </c:pt>
                <c:pt idx="106">
                  <c:v>240000</c:v>
                </c:pt>
                <c:pt idx="107">
                  <c:v>290000</c:v>
                </c:pt>
                <c:pt idx="108">
                  <c:v>300000</c:v>
                </c:pt>
                <c:pt idx="109">
                  <c:v>220000</c:v>
                </c:pt>
                <c:pt idx="110">
                  <c:v>350000</c:v>
                </c:pt>
                <c:pt idx="111">
                  <c:v>265000</c:v>
                </c:pt>
                <c:pt idx="112">
                  <c:v>276000</c:v>
                </c:pt>
                <c:pt idx="113">
                  <c:v>252000</c:v>
                </c:pt>
                <c:pt idx="114">
                  <c:v>280000</c:v>
                </c:pt>
                <c:pt idx="115">
                  <c:v>264000</c:v>
                </c:pt>
                <c:pt idx="116">
                  <c:v>270000</c:v>
                </c:pt>
                <c:pt idx="117">
                  <c:v>300000</c:v>
                </c:pt>
                <c:pt idx="118">
                  <c:v>275000</c:v>
                </c:pt>
                <c:pt idx="119">
                  <c:v>250000</c:v>
                </c:pt>
                <c:pt idx="120">
                  <c:v>260000</c:v>
                </c:pt>
                <c:pt idx="121">
                  <c:v>265000</c:v>
                </c:pt>
                <c:pt idx="122">
                  <c:v>300000</c:v>
                </c:pt>
                <c:pt idx="123">
                  <c:v>240000</c:v>
                </c:pt>
                <c:pt idx="124">
                  <c:v>260000</c:v>
                </c:pt>
                <c:pt idx="125">
                  <c:v>210000</c:v>
                </c:pt>
                <c:pt idx="126">
                  <c:v>250000</c:v>
                </c:pt>
                <c:pt idx="127">
                  <c:v>300000</c:v>
                </c:pt>
                <c:pt idx="128">
                  <c:v>216000</c:v>
                </c:pt>
                <c:pt idx="129">
                  <c:v>275000</c:v>
                </c:pt>
                <c:pt idx="130">
                  <c:v>295000</c:v>
                </c:pt>
                <c:pt idx="131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7-40ED-A3AA-8589C030F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117752"/>
        <c:axId val="659113160"/>
      </c:scatterChart>
      <c:valAx>
        <c:axId val="65911775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13160"/>
        <c:crosses val="autoZero"/>
        <c:crossBetween val="midCat"/>
      </c:valAx>
      <c:valAx>
        <c:axId val="659113160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1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</a:t>
            </a:r>
            <a:r>
              <a:rPr lang="en-IN" baseline="0"/>
              <a:t> Spread for Mkt&amp;Fin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'TASK 3'!$D$3:$D$132</c:f>
              <c:numCache>
                <c:formatCode>General</c:formatCode>
                <c:ptCount val="130"/>
                <c:pt idx="0">
                  <c:v>200000</c:v>
                </c:pt>
                <c:pt idx="1">
                  <c:v>250000</c:v>
                </c:pt>
                <c:pt idx="2">
                  <c:v>252000</c:v>
                </c:pt>
                <c:pt idx="3">
                  <c:v>260000</c:v>
                </c:pt>
                <c:pt idx="4">
                  <c:v>250000</c:v>
                </c:pt>
                <c:pt idx="5">
                  <c:v>218000</c:v>
                </c:pt>
                <c:pt idx="6">
                  <c:v>200000</c:v>
                </c:pt>
                <c:pt idx="7">
                  <c:v>300000</c:v>
                </c:pt>
                <c:pt idx="8">
                  <c:v>236000</c:v>
                </c:pt>
                <c:pt idx="9">
                  <c:v>265000</c:v>
                </c:pt>
                <c:pt idx="10">
                  <c:v>360000</c:v>
                </c:pt>
                <c:pt idx="11">
                  <c:v>300000</c:v>
                </c:pt>
                <c:pt idx="12">
                  <c:v>360000</c:v>
                </c:pt>
                <c:pt idx="13">
                  <c:v>240000</c:v>
                </c:pt>
                <c:pt idx="14">
                  <c:v>265000</c:v>
                </c:pt>
                <c:pt idx="15">
                  <c:v>350000</c:v>
                </c:pt>
                <c:pt idx="16">
                  <c:v>250000</c:v>
                </c:pt>
                <c:pt idx="17">
                  <c:v>278000</c:v>
                </c:pt>
                <c:pt idx="18">
                  <c:v>260000</c:v>
                </c:pt>
                <c:pt idx="19">
                  <c:v>300000</c:v>
                </c:pt>
                <c:pt idx="20">
                  <c:v>320000</c:v>
                </c:pt>
                <c:pt idx="21">
                  <c:v>240000</c:v>
                </c:pt>
                <c:pt idx="22">
                  <c:v>287000</c:v>
                </c:pt>
                <c:pt idx="23">
                  <c:v>300000</c:v>
                </c:pt>
                <c:pt idx="24">
                  <c:v>200000</c:v>
                </c:pt>
                <c:pt idx="25">
                  <c:v>204000</c:v>
                </c:pt>
                <c:pt idx="26">
                  <c:v>250000</c:v>
                </c:pt>
                <c:pt idx="27">
                  <c:v>200000</c:v>
                </c:pt>
                <c:pt idx="28">
                  <c:v>216000</c:v>
                </c:pt>
                <c:pt idx="29">
                  <c:v>220000</c:v>
                </c:pt>
                <c:pt idx="30">
                  <c:v>240000</c:v>
                </c:pt>
                <c:pt idx="31">
                  <c:v>360000</c:v>
                </c:pt>
                <c:pt idx="32">
                  <c:v>268000</c:v>
                </c:pt>
                <c:pt idx="33">
                  <c:v>265000</c:v>
                </c:pt>
                <c:pt idx="34">
                  <c:v>260000</c:v>
                </c:pt>
                <c:pt idx="35">
                  <c:v>300000</c:v>
                </c:pt>
                <c:pt idx="36">
                  <c:v>240000</c:v>
                </c:pt>
                <c:pt idx="37">
                  <c:v>240000</c:v>
                </c:pt>
                <c:pt idx="38">
                  <c:v>275000</c:v>
                </c:pt>
                <c:pt idx="39">
                  <c:v>275000</c:v>
                </c:pt>
                <c:pt idx="40">
                  <c:v>275000</c:v>
                </c:pt>
                <c:pt idx="41">
                  <c:v>360000</c:v>
                </c:pt>
                <c:pt idx="42">
                  <c:v>240000</c:v>
                </c:pt>
                <c:pt idx="43">
                  <c:v>240000</c:v>
                </c:pt>
                <c:pt idx="44">
                  <c:v>218000</c:v>
                </c:pt>
                <c:pt idx="45">
                  <c:v>336000</c:v>
                </c:pt>
                <c:pt idx="46">
                  <c:v>230000</c:v>
                </c:pt>
                <c:pt idx="47">
                  <c:v>270000</c:v>
                </c:pt>
                <c:pt idx="48">
                  <c:v>240000</c:v>
                </c:pt>
                <c:pt idx="49">
                  <c:v>300000</c:v>
                </c:pt>
                <c:pt idx="50">
                  <c:v>300000</c:v>
                </c:pt>
                <c:pt idx="51">
                  <c:v>300000</c:v>
                </c:pt>
                <c:pt idx="52">
                  <c:v>220000</c:v>
                </c:pt>
                <c:pt idx="53">
                  <c:v>210000</c:v>
                </c:pt>
                <c:pt idx="54">
                  <c:v>210000</c:v>
                </c:pt>
                <c:pt idx="55">
                  <c:v>300000</c:v>
                </c:pt>
                <c:pt idx="56">
                  <c:v>230000</c:v>
                </c:pt>
                <c:pt idx="57">
                  <c:v>260000</c:v>
                </c:pt>
                <c:pt idx="58">
                  <c:v>300000</c:v>
                </c:pt>
                <c:pt idx="59">
                  <c:v>220000</c:v>
                </c:pt>
                <c:pt idx="60">
                  <c:v>380000</c:v>
                </c:pt>
                <c:pt idx="61">
                  <c:v>300000</c:v>
                </c:pt>
                <c:pt idx="62">
                  <c:v>240000</c:v>
                </c:pt>
                <c:pt idx="63">
                  <c:v>360000</c:v>
                </c:pt>
                <c:pt idx="64">
                  <c:v>200000</c:v>
                </c:pt>
                <c:pt idx="65">
                  <c:v>300000</c:v>
                </c:pt>
                <c:pt idx="66">
                  <c:v>250000</c:v>
                </c:pt>
                <c:pt idx="67">
                  <c:v>250000</c:v>
                </c:pt>
                <c:pt idx="68">
                  <c:v>280000</c:v>
                </c:pt>
                <c:pt idx="69">
                  <c:v>250000</c:v>
                </c:pt>
                <c:pt idx="70">
                  <c:v>216000</c:v>
                </c:pt>
                <c:pt idx="71">
                  <c:v>300000</c:v>
                </c:pt>
                <c:pt idx="72">
                  <c:v>240000</c:v>
                </c:pt>
                <c:pt idx="73">
                  <c:v>276000</c:v>
                </c:pt>
                <c:pt idx="74">
                  <c:v>250000</c:v>
                </c:pt>
                <c:pt idx="75">
                  <c:v>236000</c:v>
                </c:pt>
                <c:pt idx="76">
                  <c:v>240000</c:v>
                </c:pt>
                <c:pt idx="77">
                  <c:v>250000</c:v>
                </c:pt>
                <c:pt idx="78">
                  <c:v>350000</c:v>
                </c:pt>
                <c:pt idx="79">
                  <c:v>210000</c:v>
                </c:pt>
                <c:pt idx="80">
                  <c:v>250000</c:v>
                </c:pt>
                <c:pt idx="81">
                  <c:v>250000</c:v>
                </c:pt>
                <c:pt idx="82">
                  <c:v>360000</c:v>
                </c:pt>
                <c:pt idx="83">
                  <c:v>300000</c:v>
                </c:pt>
                <c:pt idx="84">
                  <c:v>250000</c:v>
                </c:pt>
                <c:pt idx="85">
                  <c:v>250000</c:v>
                </c:pt>
                <c:pt idx="86">
                  <c:v>200000</c:v>
                </c:pt>
                <c:pt idx="87">
                  <c:v>225000</c:v>
                </c:pt>
                <c:pt idx="88">
                  <c:v>250000</c:v>
                </c:pt>
                <c:pt idx="89">
                  <c:v>220000</c:v>
                </c:pt>
                <c:pt idx="90">
                  <c:v>265000</c:v>
                </c:pt>
                <c:pt idx="91">
                  <c:v>260000</c:v>
                </c:pt>
                <c:pt idx="92">
                  <c:v>300000</c:v>
                </c:pt>
                <c:pt idx="93">
                  <c:v>233000</c:v>
                </c:pt>
                <c:pt idx="94">
                  <c:v>300000</c:v>
                </c:pt>
                <c:pt idx="95">
                  <c:v>240000</c:v>
                </c:pt>
                <c:pt idx="96">
                  <c:v>270000</c:v>
                </c:pt>
                <c:pt idx="97">
                  <c:v>240000</c:v>
                </c:pt>
                <c:pt idx="98">
                  <c:v>340000</c:v>
                </c:pt>
                <c:pt idx="99">
                  <c:v>250000</c:v>
                </c:pt>
                <c:pt idx="100">
                  <c:v>255000</c:v>
                </c:pt>
                <c:pt idx="101">
                  <c:v>300000</c:v>
                </c:pt>
                <c:pt idx="102">
                  <c:v>300000</c:v>
                </c:pt>
                <c:pt idx="103">
                  <c:v>285000</c:v>
                </c:pt>
                <c:pt idx="104">
                  <c:v>250000</c:v>
                </c:pt>
                <c:pt idx="105">
                  <c:v>240000</c:v>
                </c:pt>
                <c:pt idx="106">
                  <c:v>290000</c:v>
                </c:pt>
                <c:pt idx="107">
                  <c:v>300000</c:v>
                </c:pt>
                <c:pt idx="108">
                  <c:v>220000</c:v>
                </c:pt>
                <c:pt idx="109">
                  <c:v>350000</c:v>
                </c:pt>
                <c:pt idx="110">
                  <c:v>265000</c:v>
                </c:pt>
                <c:pt idx="111">
                  <c:v>276000</c:v>
                </c:pt>
                <c:pt idx="112">
                  <c:v>252000</c:v>
                </c:pt>
                <c:pt idx="113">
                  <c:v>280000</c:v>
                </c:pt>
                <c:pt idx="114">
                  <c:v>264000</c:v>
                </c:pt>
                <c:pt idx="115">
                  <c:v>270000</c:v>
                </c:pt>
                <c:pt idx="116">
                  <c:v>300000</c:v>
                </c:pt>
                <c:pt idx="117">
                  <c:v>275000</c:v>
                </c:pt>
                <c:pt idx="118">
                  <c:v>250000</c:v>
                </c:pt>
                <c:pt idx="119">
                  <c:v>260000</c:v>
                </c:pt>
                <c:pt idx="120">
                  <c:v>265000</c:v>
                </c:pt>
                <c:pt idx="121">
                  <c:v>300000</c:v>
                </c:pt>
                <c:pt idx="122">
                  <c:v>240000</c:v>
                </c:pt>
                <c:pt idx="123">
                  <c:v>260000</c:v>
                </c:pt>
                <c:pt idx="124">
                  <c:v>210000</c:v>
                </c:pt>
                <c:pt idx="125">
                  <c:v>250000</c:v>
                </c:pt>
                <c:pt idx="126">
                  <c:v>300000</c:v>
                </c:pt>
                <c:pt idx="127">
                  <c:v>216000</c:v>
                </c:pt>
                <c:pt idx="128">
                  <c:v>275000</c:v>
                </c:pt>
                <c:pt idx="129">
                  <c:v>295000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8-4817-A42D-2EFB58535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567288"/>
        <c:axId val="733564008"/>
      </c:scatterChart>
      <c:valAx>
        <c:axId val="73356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64008"/>
        <c:crosses val="autoZero"/>
        <c:crossBetween val="midCat"/>
      </c:valAx>
      <c:valAx>
        <c:axId val="733564008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6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</a:t>
            </a:r>
            <a:r>
              <a:rPr lang="en-IN" baseline="0"/>
              <a:t> Spread for Mkt&amp;HR</a:t>
            </a:r>
            <a:endParaRPr lang="en-IN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'TASK 3'!$D$2:$D$133</c:f>
              <c:numCache>
                <c:formatCode>General</c:formatCode>
                <c:ptCount val="132"/>
                <c:pt idx="0">
                  <c:v>270000</c:v>
                </c:pt>
                <c:pt idx="1">
                  <c:v>200000</c:v>
                </c:pt>
                <c:pt idx="2">
                  <c:v>250000</c:v>
                </c:pt>
                <c:pt idx="3">
                  <c:v>252000</c:v>
                </c:pt>
                <c:pt idx="4">
                  <c:v>260000</c:v>
                </c:pt>
                <c:pt idx="5">
                  <c:v>250000</c:v>
                </c:pt>
                <c:pt idx="6">
                  <c:v>218000</c:v>
                </c:pt>
                <c:pt idx="7">
                  <c:v>200000</c:v>
                </c:pt>
                <c:pt idx="8">
                  <c:v>300000</c:v>
                </c:pt>
                <c:pt idx="9">
                  <c:v>236000</c:v>
                </c:pt>
                <c:pt idx="10">
                  <c:v>265000</c:v>
                </c:pt>
                <c:pt idx="11">
                  <c:v>360000</c:v>
                </c:pt>
                <c:pt idx="12">
                  <c:v>300000</c:v>
                </c:pt>
                <c:pt idx="13">
                  <c:v>360000</c:v>
                </c:pt>
                <c:pt idx="14">
                  <c:v>240000</c:v>
                </c:pt>
                <c:pt idx="15">
                  <c:v>265000</c:v>
                </c:pt>
                <c:pt idx="16">
                  <c:v>350000</c:v>
                </c:pt>
                <c:pt idx="17">
                  <c:v>250000</c:v>
                </c:pt>
                <c:pt idx="18">
                  <c:v>278000</c:v>
                </c:pt>
                <c:pt idx="19">
                  <c:v>260000</c:v>
                </c:pt>
                <c:pt idx="20">
                  <c:v>300000</c:v>
                </c:pt>
                <c:pt idx="21">
                  <c:v>320000</c:v>
                </c:pt>
                <c:pt idx="22">
                  <c:v>240000</c:v>
                </c:pt>
                <c:pt idx="23">
                  <c:v>287000</c:v>
                </c:pt>
                <c:pt idx="24">
                  <c:v>300000</c:v>
                </c:pt>
                <c:pt idx="25">
                  <c:v>200000</c:v>
                </c:pt>
                <c:pt idx="26">
                  <c:v>204000</c:v>
                </c:pt>
                <c:pt idx="27">
                  <c:v>250000</c:v>
                </c:pt>
                <c:pt idx="28">
                  <c:v>200000</c:v>
                </c:pt>
                <c:pt idx="29">
                  <c:v>216000</c:v>
                </c:pt>
                <c:pt idx="30">
                  <c:v>220000</c:v>
                </c:pt>
                <c:pt idx="31">
                  <c:v>240000</c:v>
                </c:pt>
                <c:pt idx="32">
                  <c:v>360000</c:v>
                </c:pt>
                <c:pt idx="33">
                  <c:v>268000</c:v>
                </c:pt>
                <c:pt idx="34">
                  <c:v>265000</c:v>
                </c:pt>
                <c:pt idx="35">
                  <c:v>260000</c:v>
                </c:pt>
                <c:pt idx="36">
                  <c:v>300000</c:v>
                </c:pt>
                <c:pt idx="37">
                  <c:v>240000</c:v>
                </c:pt>
                <c:pt idx="38">
                  <c:v>240000</c:v>
                </c:pt>
                <c:pt idx="39">
                  <c:v>275000</c:v>
                </c:pt>
                <c:pt idx="40">
                  <c:v>275000</c:v>
                </c:pt>
                <c:pt idx="41">
                  <c:v>275000</c:v>
                </c:pt>
                <c:pt idx="42">
                  <c:v>360000</c:v>
                </c:pt>
                <c:pt idx="43">
                  <c:v>240000</c:v>
                </c:pt>
                <c:pt idx="44">
                  <c:v>240000</c:v>
                </c:pt>
                <c:pt idx="45">
                  <c:v>218000</c:v>
                </c:pt>
                <c:pt idx="46">
                  <c:v>336000</c:v>
                </c:pt>
                <c:pt idx="47">
                  <c:v>230000</c:v>
                </c:pt>
                <c:pt idx="48">
                  <c:v>270000</c:v>
                </c:pt>
                <c:pt idx="49">
                  <c:v>240000</c:v>
                </c:pt>
                <c:pt idx="50">
                  <c:v>300000</c:v>
                </c:pt>
                <c:pt idx="51">
                  <c:v>300000</c:v>
                </c:pt>
                <c:pt idx="52">
                  <c:v>300000</c:v>
                </c:pt>
                <c:pt idx="53">
                  <c:v>220000</c:v>
                </c:pt>
                <c:pt idx="54">
                  <c:v>210000</c:v>
                </c:pt>
                <c:pt idx="55">
                  <c:v>210000</c:v>
                </c:pt>
                <c:pt idx="56">
                  <c:v>300000</c:v>
                </c:pt>
                <c:pt idx="57">
                  <c:v>230000</c:v>
                </c:pt>
                <c:pt idx="58">
                  <c:v>260000</c:v>
                </c:pt>
                <c:pt idx="59">
                  <c:v>300000</c:v>
                </c:pt>
                <c:pt idx="60">
                  <c:v>220000</c:v>
                </c:pt>
                <c:pt idx="61">
                  <c:v>380000</c:v>
                </c:pt>
                <c:pt idx="62">
                  <c:v>300000</c:v>
                </c:pt>
                <c:pt idx="63">
                  <c:v>240000</c:v>
                </c:pt>
                <c:pt idx="64">
                  <c:v>360000</c:v>
                </c:pt>
                <c:pt idx="65">
                  <c:v>200000</c:v>
                </c:pt>
                <c:pt idx="66">
                  <c:v>300000</c:v>
                </c:pt>
                <c:pt idx="67">
                  <c:v>250000</c:v>
                </c:pt>
                <c:pt idx="68">
                  <c:v>250000</c:v>
                </c:pt>
                <c:pt idx="69">
                  <c:v>280000</c:v>
                </c:pt>
                <c:pt idx="70">
                  <c:v>250000</c:v>
                </c:pt>
                <c:pt idx="71">
                  <c:v>216000</c:v>
                </c:pt>
                <c:pt idx="72">
                  <c:v>300000</c:v>
                </c:pt>
                <c:pt idx="73">
                  <c:v>240000</c:v>
                </c:pt>
                <c:pt idx="74">
                  <c:v>276000</c:v>
                </c:pt>
                <c:pt idx="75">
                  <c:v>250000</c:v>
                </c:pt>
                <c:pt idx="76">
                  <c:v>236000</c:v>
                </c:pt>
                <c:pt idx="77">
                  <c:v>240000</c:v>
                </c:pt>
                <c:pt idx="78">
                  <c:v>250000</c:v>
                </c:pt>
                <c:pt idx="79">
                  <c:v>350000</c:v>
                </c:pt>
                <c:pt idx="80">
                  <c:v>210000</c:v>
                </c:pt>
                <c:pt idx="81">
                  <c:v>250000</c:v>
                </c:pt>
                <c:pt idx="82">
                  <c:v>250000</c:v>
                </c:pt>
                <c:pt idx="83">
                  <c:v>360000</c:v>
                </c:pt>
                <c:pt idx="84">
                  <c:v>300000</c:v>
                </c:pt>
                <c:pt idx="85">
                  <c:v>250000</c:v>
                </c:pt>
                <c:pt idx="86">
                  <c:v>250000</c:v>
                </c:pt>
                <c:pt idx="87">
                  <c:v>200000</c:v>
                </c:pt>
                <c:pt idx="88">
                  <c:v>225000</c:v>
                </c:pt>
                <c:pt idx="89">
                  <c:v>250000</c:v>
                </c:pt>
                <c:pt idx="90">
                  <c:v>220000</c:v>
                </c:pt>
                <c:pt idx="91">
                  <c:v>265000</c:v>
                </c:pt>
                <c:pt idx="92">
                  <c:v>260000</c:v>
                </c:pt>
                <c:pt idx="93">
                  <c:v>300000</c:v>
                </c:pt>
                <c:pt idx="94">
                  <c:v>233000</c:v>
                </c:pt>
                <c:pt idx="95">
                  <c:v>300000</c:v>
                </c:pt>
                <c:pt idx="96">
                  <c:v>240000</c:v>
                </c:pt>
                <c:pt idx="97">
                  <c:v>270000</c:v>
                </c:pt>
                <c:pt idx="98">
                  <c:v>240000</c:v>
                </c:pt>
                <c:pt idx="99">
                  <c:v>340000</c:v>
                </c:pt>
                <c:pt idx="100">
                  <c:v>250000</c:v>
                </c:pt>
                <c:pt idx="101">
                  <c:v>255000</c:v>
                </c:pt>
                <c:pt idx="102">
                  <c:v>300000</c:v>
                </c:pt>
                <c:pt idx="103">
                  <c:v>300000</c:v>
                </c:pt>
                <c:pt idx="104">
                  <c:v>285000</c:v>
                </c:pt>
                <c:pt idx="105">
                  <c:v>250000</c:v>
                </c:pt>
                <c:pt idx="106">
                  <c:v>240000</c:v>
                </c:pt>
                <c:pt idx="107">
                  <c:v>290000</c:v>
                </c:pt>
                <c:pt idx="108">
                  <c:v>300000</c:v>
                </c:pt>
                <c:pt idx="109">
                  <c:v>220000</c:v>
                </c:pt>
                <c:pt idx="110">
                  <c:v>350000</c:v>
                </c:pt>
                <c:pt idx="111">
                  <c:v>265000</c:v>
                </c:pt>
                <c:pt idx="112">
                  <c:v>276000</c:v>
                </c:pt>
                <c:pt idx="113">
                  <c:v>252000</c:v>
                </c:pt>
                <c:pt idx="114">
                  <c:v>280000</c:v>
                </c:pt>
                <c:pt idx="115">
                  <c:v>264000</c:v>
                </c:pt>
                <c:pt idx="116">
                  <c:v>270000</c:v>
                </c:pt>
                <c:pt idx="117">
                  <c:v>300000</c:v>
                </c:pt>
                <c:pt idx="118">
                  <c:v>275000</c:v>
                </c:pt>
                <c:pt idx="119">
                  <c:v>250000</c:v>
                </c:pt>
                <c:pt idx="120">
                  <c:v>260000</c:v>
                </c:pt>
                <c:pt idx="121">
                  <c:v>265000</c:v>
                </c:pt>
                <c:pt idx="122">
                  <c:v>300000</c:v>
                </c:pt>
                <c:pt idx="123">
                  <c:v>240000</c:v>
                </c:pt>
                <c:pt idx="124">
                  <c:v>260000</c:v>
                </c:pt>
                <c:pt idx="125">
                  <c:v>210000</c:v>
                </c:pt>
                <c:pt idx="126">
                  <c:v>250000</c:v>
                </c:pt>
                <c:pt idx="127">
                  <c:v>300000</c:v>
                </c:pt>
                <c:pt idx="128">
                  <c:v>216000</c:v>
                </c:pt>
                <c:pt idx="129">
                  <c:v>275000</c:v>
                </c:pt>
                <c:pt idx="130">
                  <c:v>295000</c:v>
                </c:pt>
                <c:pt idx="131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1-4384-A9A7-80F61C09C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609200"/>
        <c:axId val="813611168"/>
      </c:scatterChart>
      <c:valAx>
        <c:axId val="81360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11168"/>
        <c:crosses val="autoZero"/>
        <c:crossBetween val="midCat"/>
      </c:valAx>
      <c:valAx>
        <c:axId val="813611168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0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</xdr:row>
      <xdr:rowOff>15240</xdr:rowOff>
    </xdr:from>
    <xdr:to>
      <xdr:col>15</xdr:col>
      <xdr:colOff>144780</xdr:colOff>
      <xdr:row>25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CBBBFB-DEE0-42C6-B1B1-6DD669B1B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453390</xdr:colOff>
      <xdr:row>26</xdr:row>
      <xdr:rowOff>83820</xdr:rowOff>
    </xdr:from>
    <xdr:to>
      <xdr:col>15</xdr:col>
      <xdr:colOff>148590</xdr:colOff>
      <xdr:row>50</xdr:row>
      <xdr:rowOff>53340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7FEF785-EE52-4288-ACF3-EDFDF3AA4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220980</xdr:colOff>
      <xdr:row>51</xdr:row>
      <xdr:rowOff>3810</xdr:rowOff>
    </xdr:from>
    <xdr:to>
      <xdr:col>14</xdr:col>
      <xdr:colOff>525780</xdr:colOff>
      <xdr:row>71</xdr:row>
      <xdr:rowOff>3810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F584B0-AB5B-4722-AC83-7295BBBD7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32</xdr:row>
      <xdr:rowOff>3810</xdr:rowOff>
    </xdr:from>
    <xdr:to>
      <xdr:col>13</xdr:col>
      <xdr:colOff>312420</xdr:colOff>
      <xdr:row>47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4EF5C-901D-40EB-9EF1-F6AA6C786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0</xdr:row>
      <xdr:rowOff>179070</xdr:rowOff>
    </xdr:from>
    <xdr:to>
      <xdr:col>13</xdr:col>
      <xdr:colOff>312420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EE304-D1FE-4BA1-85CB-1C79DA526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16</xdr:row>
      <xdr:rowOff>3810</xdr:rowOff>
    </xdr:from>
    <xdr:to>
      <xdr:col>13</xdr:col>
      <xdr:colOff>304800</xdr:colOff>
      <xdr:row>31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4BACC6-DC23-4407-8AF8-832B0CA0B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124AED-83C8-4970-90E5-6B13D731F670}" name="Table1" displayName="Table1" ref="A1:M215" totalsRowShown="0" headerRowDxfId="33" dataDxfId="31" headerRowBorderDxfId="32" tableBorderDxfId="30" totalsRowBorderDxfId="29">
  <autoFilter ref="A1:M215" xr:uid="{03124AED-83C8-4970-90E5-6B13D731F670}"/>
  <tableColumns count="13">
    <tableColumn id="1" xr3:uid="{EBC22CBA-06FE-4851-8AC8-63EDADC83DD6}" name="Sl. No." dataDxfId="28"/>
    <tableColumn id="2" xr3:uid="{E98E4198-60B8-4099-9C8E-0D659E9DB884}" name="gender" dataDxfId="27"/>
    <tableColumn id="3" xr3:uid="{A00E2D77-DD92-4753-8FAF-12EB9DAD3001}" name="10th Grade_p" dataDxfId="26"/>
    <tableColumn id="4" xr3:uid="{495BB9F7-6B2E-4DEE-8076-5C7CE8179148}" name="12 Grade_p" dataDxfId="25"/>
    <tableColumn id="5" xr3:uid="{793C47A5-3EC3-47EA-B0B9-09A5D9F233AB}" name="12th Grade_s" dataDxfId="24"/>
    <tableColumn id="6" xr3:uid="{1F710735-519B-423E-B6E9-BB7F3B45BFBE}" name="UG_p" dataDxfId="23"/>
    <tableColumn id="7" xr3:uid="{5D922665-DB40-4AB0-AFB7-F762127449C1}" name="UG_t" dataDxfId="22"/>
    <tableColumn id="8" xr3:uid="{FF4D8CE3-979A-45B5-B23E-C54864408910}" name="workex" dataDxfId="21"/>
    <tableColumn id="9" xr3:uid="{01E361B0-20BC-4FFC-9D1E-D83D6530F0C5}" name="etest_p" dataDxfId="20"/>
    <tableColumn id="10" xr3:uid="{27B21116-46F6-4C33-A720-416875385DE7}" name="specialisation" dataDxfId="19"/>
    <tableColumn id="11" xr3:uid="{F84E2BF9-7E12-481C-B8CA-726304B9C248}" name="mba_p" dataDxfId="18"/>
    <tableColumn id="12" xr3:uid="{DB59575B-17FB-4DA3-8835-A7994E0C9CBE}" name="status" dataDxfId="17"/>
    <tableColumn id="13" xr3:uid="{77776856-5603-4A4A-8138-96FA9E43472F}" name="salary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AF6064-F892-42F6-8252-15773999711C}" name="Table3" displayName="Table3" ref="A1:F216" totalsRowCount="1" headerRowDxfId="15" headerRowBorderDxfId="14" tableBorderDxfId="13" totalsRowBorderDxfId="12">
  <autoFilter ref="A1:F215" xr:uid="{39AF6064-F892-42F6-8252-15773999711C}">
    <filterColumn colId="2">
      <filters>
        <filter val="Placed"/>
      </filters>
    </filterColumn>
  </autoFilter>
  <tableColumns count="6">
    <tableColumn id="1" xr3:uid="{FC054850-7C2E-43AB-ACBF-7D7E2A2050A1}" name="specialisation" dataDxfId="11" totalsRowDxfId="5"/>
    <tableColumn id="2" xr3:uid="{61334902-187B-4297-92D0-CC9B58925F9F}" name="mba_p" dataDxfId="10" totalsRowDxfId="4"/>
    <tableColumn id="3" xr3:uid="{DB8CC697-DC1E-44C6-9957-79CA733CBAD0}" name="status" dataDxfId="9" totalsRowDxfId="3"/>
    <tableColumn id="4" xr3:uid="{8EC9B15B-6A73-4A51-8DA8-9E0D89E0E55C}" name="salary" totalsRowFunction="custom" dataDxfId="8" totalsRowDxfId="2">
      <totalsRowFormula>COUNT(D2:D214)</totalsRowFormula>
    </tableColumn>
    <tableColumn id="5" xr3:uid="{F0382443-025F-4C63-9DD8-FF01FE34B0C5}" name="X-mean" dataDxfId="7" totalsRowDxfId="1">
      <calculatedColumnFormula>Table3[[#This Row],[salary]]-$A$220</calculatedColumnFormula>
    </tableColumn>
    <tableColumn id="6" xr3:uid="{28A8FA48-FD17-41D2-81CC-4BB6A18978FD}" name="(X-mean)2" totalsRowFunction="custom" dataDxfId="6" totalsRowDxfId="0">
      <calculatedColumnFormula>Table3[[#This Row],[X-mean]]^2</calculatedColumnFormula>
      <totalsRowFormula>SUBTOTAL(9,F2:F214)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5"/>
  <sheetViews>
    <sheetView topLeftCell="H1" workbookViewId="0">
      <selection activeCell="J1" sqref="J1:M215"/>
    </sheetView>
  </sheetViews>
  <sheetFormatPr defaultRowHeight="14.4" x14ac:dyDescent="0.3"/>
  <cols>
    <col min="3" max="3" width="14.21875" customWidth="1"/>
    <col min="4" max="4" width="12.44140625" customWidth="1"/>
    <col min="5" max="5" width="13.88671875" customWidth="1"/>
    <col min="8" max="8" width="9" customWidth="1"/>
    <col min="9" max="9" width="9.109375" customWidth="1"/>
    <col min="10" max="10" width="14.109375" customWidth="1"/>
  </cols>
  <sheetData>
    <row r="1" spans="1:13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</row>
    <row r="2" spans="1:13" x14ac:dyDescent="0.3">
      <c r="A2" s="2">
        <v>1</v>
      </c>
      <c r="B2" s="1" t="s">
        <v>13</v>
      </c>
      <c r="C2" s="1">
        <v>67</v>
      </c>
      <c r="D2" s="1">
        <v>91</v>
      </c>
      <c r="E2" s="1" t="s">
        <v>14</v>
      </c>
      <c r="F2" s="1">
        <v>58</v>
      </c>
      <c r="G2" s="1" t="s">
        <v>15</v>
      </c>
      <c r="H2" s="1" t="s">
        <v>16</v>
      </c>
      <c r="I2" s="1">
        <v>55</v>
      </c>
      <c r="J2" s="1" t="s">
        <v>17</v>
      </c>
      <c r="K2" s="1">
        <v>58.8</v>
      </c>
      <c r="L2" s="1" t="s">
        <v>18</v>
      </c>
      <c r="M2" s="3">
        <v>270000</v>
      </c>
    </row>
    <row r="3" spans="1:13" x14ac:dyDescent="0.3">
      <c r="A3" s="2">
        <v>2</v>
      </c>
      <c r="B3" s="1" t="s">
        <v>13</v>
      </c>
      <c r="C3" s="1">
        <v>79.33</v>
      </c>
      <c r="D3" s="1">
        <v>78.33</v>
      </c>
      <c r="E3" s="1" t="s">
        <v>19</v>
      </c>
      <c r="F3" s="1">
        <v>77.48</v>
      </c>
      <c r="G3" s="1" t="s">
        <v>15</v>
      </c>
      <c r="H3" s="1" t="s">
        <v>20</v>
      </c>
      <c r="I3" s="1">
        <v>86.5</v>
      </c>
      <c r="J3" s="1" t="s">
        <v>21</v>
      </c>
      <c r="K3" s="1">
        <v>66.28</v>
      </c>
      <c r="L3" s="1" t="s">
        <v>18</v>
      </c>
      <c r="M3" s="3">
        <v>200000</v>
      </c>
    </row>
    <row r="4" spans="1:13" x14ac:dyDescent="0.3">
      <c r="A4" s="2">
        <v>3</v>
      </c>
      <c r="B4" s="1" t="s">
        <v>13</v>
      </c>
      <c r="C4" s="1">
        <v>65</v>
      </c>
      <c r="D4" s="1">
        <v>68</v>
      </c>
      <c r="E4" s="1" t="s">
        <v>22</v>
      </c>
      <c r="F4" s="1">
        <v>64</v>
      </c>
      <c r="G4" s="1" t="s">
        <v>23</v>
      </c>
      <c r="H4" s="1" t="s">
        <v>16</v>
      </c>
      <c r="I4" s="1">
        <v>75</v>
      </c>
      <c r="J4" s="1" t="s">
        <v>21</v>
      </c>
      <c r="K4" s="1">
        <v>57.8</v>
      </c>
      <c r="L4" s="1" t="s">
        <v>18</v>
      </c>
      <c r="M4" s="3">
        <v>250000</v>
      </c>
    </row>
    <row r="5" spans="1:13" x14ac:dyDescent="0.3">
      <c r="A5" s="2">
        <v>4</v>
      </c>
      <c r="B5" s="1" t="s">
        <v>13</v>
      </c>
      <c r="C5" s="1">
        <v>56</v>
      </c>
      <c r="D5" s="1">
        <v>52</v>
      </c>
      <c r="E5" s="1" t="s">
        <v>19</v>
      </c>
      <c r="F5" s="1">
        <v>52</v>
      </c>
      <c r="G5" s="1" t="s">
        <v>15</v>
      </c>
      <c r="H5" s="1" t="s">
        <v>16</v>
      </c>
      <c r="I5" s="1">
        <v>66</v>
      </c>
      <c r="J5" s="1" t="s">
        <v>17</v>
      </c>
      <c r="K5" s="1">
        <v>59.43</v>
      </c>
      <c r="L5" s="1" t="s">
        <v>24</v>
      </c>
      <c r="M5" s="3"/>
    </row>
    <row r="6" spans="1:13" x14ac:dyDescent="0.3">
      <c r="A6" s="2">
        <v>5</v>
      </c>
      <c r="B6" s="1" t="s">
        <v>13</v>
      </c>
      <c r="C6" s="1">
        <v>85.8</v>
      </c>
      <c r="D6" s="1">
        <v>73.599999999999994</v>
      </c>
      <c r="E6" s="1" t="s">
        <v>14</v>
      </c>
      <c r="F6" s="1">
        <v>73.3</v>
      </c>
      <c r="G6" s="1" t="s">
        <v>23</v>
      </c>
      <c r="H6" s="1" t="s">
        <v>16</v>
      </c>
      <c r="I6" s="1">
        <v>96.8</v>
      </c>
      <c r="J6" s="1" t="s">
        <v>21</v>
      </c>
      <c r="K6" s="1">
        <v>55.5</v>
      </c>
      <c r="L6" s="1" t="s">
        <v>18</v>
      </c>
      <c r="M6" s="3">
        <v>425000</v>
      </c>
    </row>
    <row r="7" spans="1:13" x14ac:dyDescent="0.3">
      <c r="A7" s="2">
        <v>6</v>
      </c>
      <c r="B7" s="1" t="s">
        <v>13</v>
      </c>
      <c r="C7" s="1">
        <v>55</v>
      </c>
      <c r="D7" s="1">
        <v>49.8</v>
      </c>
      <c r="E7" s="1" t="s">
        <v>19</v>
      </c>
      <c r="F7" s="1">
        <v>67.25</v>
      </c>
      <c r="G7" s="1" t="s">
        <v>15</v>
      </c>
      <c r="H7" s="1" t="s">
        <v>20</v>
      </c>
      <c r="I7" s="1">
        <v>55</v>
      </c>
      <c r="J7" s="1" t="s">
        <v>21</v>
      </c>
      <c r="K7" s="1">
        <v>51.58</v>
      </c>
      <c r="L7" s="1" t="s">
        <v>24</v>
      </c>
      <c r="M7" s="3"/>
    </row>
    <row r="8" spans="1:13" x14ac:dyDescent="0.3">
      <c r="A8" s="2">
        <v>7</v>
      </c>
      <c r="B8" s="1" t="s">
        <v>25</v>
      </c>
      <c r="C8" s="1">
        <v>46</v>
      </c>
      <c r="D8" s="1">
        <v>49.2</v>
      </c>
      <c r="E8" s="1" t="s">
        <v>14</v>
      </c>
      <c r="F8" s="1">
        <v>79</v>
      </c>
      <c r="G8" s="1" t="s">
        <v>23</v>
      </c>
      <c r="H8" s="1" t="s">
        <v>16</v>
      </c>
      <c r="I8" s="1">
        <v>74.28</v>
      </c>
      <c r="J8" s="1" t="s">
        <v>21</v>
      </c>
      <c r="K8" s="1">
        <v>53.29</v>
      </c>
      <c r="L8" s="1" t="s">
        <v>24</v>
      </c>
      <c r="M8" s="3"/>
    </row>
    <row r="9" spans="1:13" x14ac:dyDescent="0.3">
      <c r="A9" s="2">
        <v>8</v>
      </c>
      <c r="B9" s="1" t="s">
        <v>13</v>
      </c>
      <c r="C9" s="1">
        <v>82</v>
      </c>
      <c r="D9" s="1">
        <v>64</v>
      </c>
      <c r="E9" s="1" t="s">
        <v>19</v>
      </c>
      <c r="F9" s="1">
        <v>66</v>
      </c>
      <c r="G9" s="1" t="s">
        <v>15</v>
      </c>
      <c r="H9" s="1" t="s">
        <v>20</v>
      </c>
      <c r="I9" s="1">
        <v>67</v>
      </c>
      <c r="J9" s="1" t="s">
        <v>21</v>
      </c>
      <c r="K9" s="1">
        <v>62.14</v>
      </c>
      <c r="L9" s="1" t="s">
        <v>18</v>
      </c>
      <c r="M9" s="3">
        <v>252000</v>
      </c>
    </row>
    <row r="10" spans="1:13" x14ac:dyDescent="0.3">
      <c r="A10" s="2">
        <v>10</v>
      </c>
      <c r="B10" s="1" t="s">
        <v>13</v>
      </c>
      <c r="C10" s="1">
        <v>58</v>
      </c>
      <c r="D10" s="1">
        <v>70</v>
      </c>
      <c r="E10" s="1" t="s">
        <v>14</v>
      </c>
      <c r="F10" s="1">
        <v>61</v>
      </c>
      <c r="G10" s="1" t="s">
        <v>23</v>
      </c>
      <c r="H10" s="1" t="s">
        <v>16</v>
      </c>
      <c r="I10" s="1">
        <v>54</v>
      </c>
      <c r="J10" s="1" t="s">
        <v>21</v>
      </c>
      <c r="K10" s="1">
        <v>52.21</v>
      </c>
      <c r="L10" s="1" t="s">
        <v>24</v>
      </c>
      <c r="M10" s="3"/>
    </row>
    <row r="11" spans="1:13" x14ac:dyDescent="0.3">
      <c r="A11" s="2">
        <v>11</v>
      </c>
      <c r="B11" s="1" t="s">
        <v>13</v>
      </c>
      <c r="C11" s="1">
        <v>58</v>
      </c>
      <c r="D11" s="1">
        <v>61</v>
      </c>
      <c r="E11" s="1" t="s">
        <v>14</v>
      </c>
      <c r="F11" s="1">
        <v>60</v>
      </c>
      <c r="G11" s="1" t="s">
        <v>23</v>
      </c>
      <c r="H11" s="1" t="s">
        <v>20</v>
      </c>
      <c r="I11" s="1">
        <v>62</v>
      </c>
      <c r="J11" s="1" t="s">
        <v>17</v>
      </c>
      <c r="K11" s="1">
        <v>60.85</v>
      </c>
      <c r="L11" s="1" t="s">
        <v>18</v>
      </c>
      <c r="M11" s="3">
        <v>260000</v>
      </c>
    </row>
    <row r="12" spans="1:13" x14ac:dyDescent="0.3">
      <c r="A12" s="2">
        <v>12</v>
      </c>
      <c r="B12" s="1" t="s">
        <v>13</v>
      </c>
      <c r="C12" s="1">
        <v>69.599999999999994</v>
      </c>
      <c r="D12" s="1">
        <v>68.400000000000006</v>
      </c>
      <c r="E12" s="1" t="s">
        <v>14</v>
      </c>
      <c r="F12" s="1">
        <v>78.3</v>
      </c>
      <c r="G12" s="1" t="s">
        <v>23</v>
      </c>
      <c r="H12" s="1" t="s">
        <v>20</v>
      </c>
      <c r="I12" s="1">
        <v>60</v>
      </c>
      <c r="J12" s="1" t="s">
        <v>21</v>
      </c>
      <c r="K12" s="1">
        <v>63.7</v>
      </c>
      <c r="L12" s="1" t="s">
        <v>18</v>
      </c>
      <c r="M12" s="3">
        <v>250000</v>
      </c>
    </row>
    <row r="13" spans="1:13" x14ac:dyDescent="0.3">
      <c r="A13" s="2">
        <v>13</v>
      </c>
      <c r="B13" s="1" t="s">
        <v>25</v>
      </c>
      <c r="C13" s="1">
        <v>47</v>
      </c>
      <c r="D13" s="1">
        <v>55</v>
      </c>
      <c r="E13" s="1" t="s">
        <v>19</v>
      </c>
      <c r="F13" s="1">
        <v>65</v>
      </c>
      <c r="G13" s="1" t="s">
        <v>23</v>
      </c>
      <c r="H13" s="1" t="s">
        <v>16</v>
      </c>
      <c r="I13" s="1">
        <v>62</v>
      </c>
      <c r="J13" s="1" t="s">
        <v>17</v>
      </c>
      <c r="K13" s="1">
        <v>65.040000000000006</v>
      </c>
      <c r="L13" s="1" t="s">
        <v>24</v>
      </c>
      <c r="M13" s="3"/>
    </row>
    <row r="14" spans="1:13" x14ac:dyDescent="0.3">
      <c r="A14" s="2">
        <v>14</v>
      </c>
      <c r="B14" s="1" t="s">
        <v>25</v>
      </c>
      <c r="C14" s="1">
        <v>77</v>
      </c>
      <c r="D14" s="1">
        <v>87</v>
      </c>
      <c r="E14" s="1" t="s">
        <v>14</v>
      </c>
      <c r="F14" s="1">
        <v>59</v>
      </c>
      <c r="G14" s="1" t="s">
        <v>23</v>
      </c>
      <c r="H14" s="1" t="s">
        <v>16</v>
      </c>
      <c r="I14" s="1">
        <v>68</v>
      </c>
      <c r="J14" s="1" t="s">
        <v>21</v>
      </c>
      <c r="K14" s="1">
        <v>68.63</v>
      </c>
      <c r="L14" s="1" t="s">
        <v>18</v>
      </c>
      <c r="M14" s="3">
        <v>218000</v>
      </c>
    </row>
    <row r="15" spans="1:13" x14ac:dyDescent="0.3">
      <c r="A15" s="2">
        <v>15</v>
      </c>
      <c r="B15" s="1" t="s">
        <v>13</v>
      </c>
      <c r="C15" s="1">
        <v>62</v>
      </c>
      <c r="D15" s="1">
        <v>47</v>
      </c>
      <c r="E15" s="1" t="s">
        <v>14</v>
      </c>
      <c r="F15" s="1">
        <v>50</v>
      </c>
      <c r="G15" s="1" t="s">
        <v>23</v>
      </c>
      <c r="H15" s="1" t="s">
        <v>16</v>
      </c>
      <c r="I15" s="1">
        <v>76</v>
      </c>
      <c r="J15" s="1" t="s">
        <v>17</v>
      </c>
      <c r="K15" s="1">
        <v>54.96</v>
      </c>
      <c r="L15" s="1" t="s">
        <v>24</v>
      </c>
      <c r="M15" s="3"/>
    </row>
    <row r="16" spans="1:13" x14ac:dyDescent="0.3">
      <c r="A16" s="2">
        <v>16</v>
      </c>
      <c r="B16" s="1" t="s">
        <v>25</v>
      </c>
      <c r="C16" s="1">
        <v>65</v>
      </c>
      <c r="D16" s="1">
        <v>75</v>
      </c>
      <c r="E16" s="1" t="s">
        <v>14</v>
      </c>
      <c r="F16" s="1">
        <v>69</v>
      </c>
      <c r="G16" s="1" t="s">
        <v>23</v>
      </c>
      <c r="H16" s="1" t="s">
        <v>20</v>
      </c>
      <c r="I16" s="1">
        <v>72</v>
      </c>
      <c r="J16" s="1" t="s">
        <v>21</v>
      </c>
      <c r="K16" s="1">
        <v>64.66</v>
      </c>
      <c r="L16" s="1" t="s">
        <v>18</v>
      </c>
      <c r="M16" s="3">
        <v>200000</v>
      </c>
    </row>
    <row r="17" spans="1:13" x14ac:dyDescent="0.3">
      <c r="A17" s="2">
        <v>17</v>
      </c>
      <c r="B17" s="1" t="s">
        <v>13</v>
      </c>
      <c r="C17" s="1">
        <v>63</v>
      </c>
      <c r="D17" s="1">
        <v>66.2</v>
      </c>
      <c r="E17" s="1" t="s">
        <v>14</v>
      </c>
      <c r="F17" s="1">
        <v>65.599999999999994</v>
      </c>
      <c r="G17" s="1" t="s">
        <v>23</v>
      </c>
      <c r="H17" s="1" t="s">
        <v>20</v>
      </c>
      <c r="I17" s="1">
        <v>60</v>
      </c>
      <c r="J17" s="1" t="s">
        <v>21</v>
      </c>
      <c r="K17" s="1">
        <v>62.54</v>
      </c>
      <c r="L17" s="1" t="s">
        <v>18</v>
      </c>
      <c r="M17" s="3">
        <v>300000</v>
      </c>
    </row>
    <row r="18" spans="1:13" x14ac:dyDescent="0.3">
      <c r="A18" s="2">
        <v>18</v>
      </c>
      <c r="B18" s="1" t="s">
        <v>25</v>
      </c>
      <c r="C18" s="1">
        <v>55</v>
      </c>
      <c r="D18" s="1">
        <v>67</v>
      </c>
      <c r="E18" s="1" t="s">
        <v>14</v>
      </c>
      <c r="F18" s="1">
        <v>64</v>
      </c>
      <c r="G18" s="1" t="s">
        <v>23</v>
      </c>
      <c r="H18" s="1" t="s">
        <v>16</v>
      </c>
      <c r="I18" s="1">
        <v>60</v>
      </c>
      <c r="J18" s="1" t="s">
        <v>21</v>
      </c>
      <c r="K18" s="1">
        <v>67.28</v>
      </c>
      <c r="L18" s="1" t="s">
        <v>24</v>
      </c>
      <c r="M18" s="3"/>
    </row>
    <row r="19" spans="1:13" x14ac:dyDescent="0.3">
      <c r="A19" s="2">
        <v>19</v>
      </c>
      <c r="B19" s="1" t="s">
        <v>25</v>
      </c>
      <c r="C19" s="1">
        <v>63</v>
      </c>
      <c r="D19" s="1">
        <v>66</v>
      </c>
      <c r="E19" s="1" t="s">
        <v>14</v>
      </c>
      <c r="F19" s="1">
        <v>64</v>
      </c>
      <c r="G19" s="1" t="s">
        <v>23</v>
      </c>
      <c r="H19" s="1" t="s">
        <v>16</v>
      </c>
      <c r="I19" s="1">
        <v>68</v>
      </c>
      <c r="J19" s="1" t="s">
        <v>17</v>
      </c>
      <c r="K19" s="1">
        <v>64.08</v>
      </c>
      <c r="L19" s="1" t="s">
        <v>24</v>
      </c>
      <c r="M19" s="3"/>
    </row>
    <row r="20" spans="1:13" x14ac:dyDescent="0.3">
      <c r="A20" s="2">
        <v>20</v>
      </c>
      <c r="B20" s="1" t="s">
        <v>13</v>
      </c>
      <c r="C20" s="1">
        <v>60</v>
      </c>
      <c r="D20" s="1">
        <v>67</v>
      </c>
      <c r="E20" s="1" t="s">
        <v>22</v>
      </c>
      <c r="F20" s="1">
        <v>70</v>
      </c>
      <c r="G20" s="1" t="s">
        <v>23</v>
      </c>
      <c r="H20" s="1" t="s">
        <v>20</v>
      </c>
      <c r="I20" s="1">
        <v>50.48</v>
      </c>
      <c r="J20" s="1" t="s">
        <v>21</v>
      </c>
      <c r="K20" s="1">
        <v>77.89</v>
      </c>
      <c r="L20" s="1" t="s">
        <v>18</v>
      </c>
      <c r="M20" s="3">
        <v>236000</v>
      </c>
    </row>
    <row r="21" spans="1:13" x14ac:dyDescent="0.3">
      <c r="A21" s="2">
        <v>21</v>
      </c>
      <c r="B21" s="1" t="s">
        <v>13</v>
      </c>
      <c r="C21" s="1">
        <v>62</v>
      </c>
      <c r="D21" s="1">
        <v>65</v>
      </c>
      <c r="E21" s="1" t="s">
        <v>14</v>
      </c>
      <c r="F21" s="1">
        <v>66</v>
      </c>
      <c r="G21" s="1" t="s">
        <v>23</v>
      </c>
      <c r="H21" s="1" t="s">
        <v>16</v>
      </c>
      <c r="I21" s="1">
        <v>50</v>
      </c>
      <c r="J21" s="1" t="s">
        <v>17</v>
      </c>
      <c r="K21" s="1">
        <v>56.7</v>
      </c>
      <c r="L21" s="1" t="s">
        <v>18</v>
      </c>
      <c r="M21" s="3">
        <v>265000</v>
      </c>
    </row>
    <row r="22" spans="1:13" x14ac:dyDescent="0.3">
      <c r="A22" s="2">
        <v>22</v>
      </c>
      <c r="B22" s="1" t="s">
        <v>25</v>
      </c>
      <c r="C22" s="1">
        <v>79</v>
      </c>
      <c r="D22" s="1">
        <v>76</v>
      </c>
      <c r="E22" s="1" t="s">
        <v>14</v>
      </c>
      <c r="F22" s="1">
        <v>85</v>
      </c>
      <c r="G22" s="1" t="s">
        <v>23</v>
      </c>
      <c r="H22" s="1" t="s">
        <v>16</v>
      </c>
      <c r="I22" s="1">
        <v>95</v>
      </c>
      <c r="J22" s="1" t="s">
        <v>21</v>
      </c>
      <c r="K22" s="1">
        <v>69.06</v>
      </c>
      <c r="L22" s="1" t="s">
        <v>18</v>
      </c>
      <c r="M22" s="3">
        <v>393000</v>
      </c>
    </row>
    <row r="23" spans="1:13" x14ac:dyDescent="0.3">
      <c r="A23" s="2">
        <v>23</v>
      </c>
      <c r="B23" s="1" t="s">
        <v>25</v>
      </c>
      <c r="C23" s="1">
        <v>69.8</v>
      </c>
      <c r="D23" s="1">
        <v>60.8</v>
      </c>
      <c r="E23" s="1" t="s">
        <v>19</v>
      </c>
      <c r="F23" s="1">
        <v>72.23</v>
      </c>
      <c r="G23" s="1" t="s">
        <v>15</v>
      </c>
      <c r="H23" s="1" t="s">
        <v>16</v>
      </c>
      <c r="I23" s="1">
        <v>55.53</v>
      </c>
      <c r="J23" s="1" t="s">
        <v>17</v>
      </c>
      <c r="K23" s="1">
        <v>68.81</v>
      </c>
      <c r="L23" s="1" t="s">
        <v>18</v>
      </c>
      <c r="M23" s="3">
        <v>360000</v>
      </c>
    </row>
    <row r="24" spans="1:13" x14ac:dyDescent="0.3">
      <c r="A24" s="2">
        <v>24</v>
      </c>
      <c r="B24" s="1" t="s">
        <v>25</v>
      </c>
      <c r="C24" s="1">
        <v>77.400000000000006</v>
      </c>
      <c r="D24" s="1">
        <v>60</v>
      </c>
      <c r="E24" s="1" t="s">
        <v>19</v>
      </c>
      <c r="F24" s="1">
        <v>64.739999999999995</v>
      </c>
      <c r="G24" s="1" t="s">
        <v>15</v>
      </c>
      <c r="H24" s="1" t="s">
        <v>20</v>
      </c>
      <c r="I24" s="1">
        <v>92</v>
      </c>
      <c r="J24" s="1" t="s">
        <v>21</v>
      </c>
      <c r="K24" s="1">
        <v>63.62</v>
      </c>
      <c r="L24" s="1" t="s">
        <v>18</v>
      </c>
      <c r="M24" s="3">
        <v>300000</v>
      </c>
    </row>
    <row r="25" spans="1:13" x14ac:dyDescent="0.3">
      <c r="A25" s="2">
        <v>25</v>
      </c>
      <c r="B25" s="1" t="s">
        <v>13</v>
      </c>
      <c r="C25" s="1">
        <v>76.5</v>
      </c>
      <c r="D25" s="1">
        <v>97.7</v>
      </c>
      <c r="E25" s="1" t="s">
        <v>19</v>
      </c>
      <c r="F25" s="1">
        <v>78.86</v>
      </c>
      <c r="G25" s="1" t="s">
        <v>15</v>
      </c>
      <c r="H25" s="1" t="s">
        <v>16</v>
      </c>
      <c r="I25" s="1">
        <v>97.4</v>
      </c>
      <c r="J25" s="1" t="s">
        <v>21</v>
      </c>
      <c r="K25" s="1">
        <v>74.010000000000005</v>
      </c>
      <c r="L25" s="1" t="s">
        <v>18</v>
      </c>
      <c r="M25" s="3">
        <v>360000</v>
      </c>
    </row>
    <row r="26" spans="1:13" x14ac:dyDescent="0.3">
      <c r="A26" s="2">
        <v>26</v>
      </c>
      <c r="B26" s="1" t="s">
        <v>25</v>
      </c>
      <c r="C26" s="1">
        <v>52.58</v>
      </c>
      <c r="D26" s="1">
        <v>54.6</v>
      </c>
      <c r="E26" s="1" t="s">
        <v>14</v>
      </c>
      <c r="F26" s="1">
        <v>50.2</v>
      </c>
      <c r="G26" s="1" t="s">
        <v>23</v>
      </c>
      <c r="H26" s="1" t="s">
        <v>20</v>
      </c>
      <c r="I26" s="1">
        <v>76</v>
      </c>
      <c r="J26" s="1" t="s">
        <v>21</v>
      </c>
      <c r="K26" s="1">
        <v>65.33</v>
      </c>
      <c r="L26" s="1" t="s">
        <v>24</v>
      </c>
      <c r="M26" s="3"/>
    </row>
    <row r="27" spans="1:13" x14ac:dyDescent="0.3">
      <c r="A27" s="2">
        <v>27</v>
      </c>
      <c r="B27" s="1" t="s">
        <v>13</v>
      </c>
      <c r="C27" s="1">
        <v>71</v>
      </c>
      <c r="D27" s="1">
        <v>79</v>
      </c>
      <c r="E27" s="1" t="s">
        <v>14</v>
      </c>
      <c r="F27" s="1">
        <v>66</v>
      </c>
      <c r="G27" s="1" t="s">
        <v>23</v>
      </c>
      <c r="H27" s="1" t="s">
        <v>20</v>
      </c>
      <c r="I27" s="1">
        <v>94</v>
      </c>
      <c r="J27" s="1" t="s">
        <v>21</v>
      </c>
      <c r="K27" s="1">
        <v>57.55</v>
      </c>
      <c r="L27" s="1" t="s">
        <v>18</v>
      </c>
      <c r="M27" s="3">
        <v>240000</v>
      </c>
    </row>
    <row r="28" spans="1:13" x14ac:dyDescent="0.3">
      <c r="A28" s="2">
        <v>28</v>
      </c>
      <c r="B28" s="1" t="s">
        <v>13</v>
      </c>
      <c r="C28" s="1">
        <v>63</v>
      </c>
      <c r="D28" s="1">
        <v>67</v>
      </c>
      <c r="E28" s="1" t="s">
        <v>14</v>
      </c>
      <c r="F28" s="1">
        <v>66</v>
      </c>
      <c r="G28" s="1" t="s">
        <v>23</v>
      </c>
      <c r="H28" s="1" t="s">
        <v>16</v>
      </c>
      <c r="I28" s="1">
        <v>68</v>
      </c>
      <c r="J28" s="1" t="s">
        <v>17</v>
      </c>
      <c r="K28" s="1">
        <v>57.69</v>
      </c>
      <c r="L28" s="1" t="s">
        <v>18</v>
      </c>
      <c r="M28" s="3">
        <v>265000</v>
      </c>
    </row>
    <row r="29" spans="1:13" x14ac:dyDescent="0.3">
      <c r="A29" s="2">
        <v>29</v>
      </c>
      <c r="B29" s="1" t="s">
        <v>13</v>
      </c>
      <c r="C29" s="1">
        <v>76.760000000000005</v>
      </c>
      <c r="D29" s="1">
        <v>76.5</v>
      </c>
      <c r="E29" s="1" t="s">
        <v>14</v>
      </c>
      <c r="F29" s="1">
        <v>67.5</v>
      </c>
      <c r="G29" s="1" t="s">
        <v>23</v>
      </c>
      <c r="H29" s="1" t="s">
        <v>20</v>
      </c>
      <c r="I29" s="1">
        <v>73.349999999999994</v>
      </c>
      <c r="J29" s="1" t="s">
        <v>21</v>
      </c>
      <c r="K29" s="1">
        <v>64.150000000000006</v>
      </c>
      <c r="L29" s="1" t="s">
        <v>18</v>
      </c>
      <c r="M29" s="3">
        <v>350000</v>
      </c>
    </row>
    <row r="30" spans="1:13" x14ac:dyDescent="0.3">
      <c r="A30" s="2">
        <v>30</v>
      </c>
      <c r="B30" s="1" t="s">
        <v>13</v>
      </c>
      <c r="C30" s="1">
        <v>62</v>
      </c>
      <c r="D30" s="1">
        <v>67</v>
      </c>
      <c r="E30" s="1" t="s">
        <v>14</v>
      </c>
      <c r="F30" s="1">
        <v>58</v>
      </c>
      <c r="G30" s="1" t="s">
        <v>23</v>
      </c>
      <c r="H30" s="1" t="s">
        <v>16</v>
      </c>
      <c r="I30" s="1">
        <v>77</v>
      </c>
      <c r="J30" s="1" t="s">
        <v>21</v>
      </c>
      <c r="K30" s="1">
        <v>51.29</v>
      </c>
      <c r="L30" s="1" t="s">
        <v>24</v>
      </c>
      <c r="M30" s="3"/>
    </row>
    <row r="31" spans="1:13" x14ac:dyDescent="0.3">
      <c r="A31" s="2">
        <v>31</v>
      </c>
      <c r="B31" s="1" t="s">
        <v>25</v>
      </c>
      <c r="C31" s="1">
        <v>64</v>
      </c>
      <c r="D31" s="1">
        <v>73.5</v>
      </c>
      <c r="E31" s="1" t="s">
        <v>14</v>
      </c>
      <c r="F31" s="1">
        <v>73</v>
      </c>
      <c r="G31" s="1" t="s">
        <v>23</v>
      </c>
      <c r="H31" s="1" t="s">
        <v>16</v>
      </c>
      <c r="I31" s="1">
        <v>52</v>
      </c>
      <c r="J31" s="1" t="s">
        <v>17</v>
      </c>
      <c r="K31" s="1">
        <v>56.7</v>
      </c>
      <c r="L31" s="1" t="s">
        <v>18</v>
      </c>
      <c r="M31" s="3">
        <v>250000</v>
      </c>
    </row>
    <row r="32" spans="1:13" x14ac:dyDescent="0.3">
      <c r="A32" s="2">
        <v>32</v>
      </c>
      <c r="B32" s="1" t="s">
        <v>25</v>
      </c>
      <c r="C32" s="1">
        <v>67</v>
      </c>
      <c r="D32" s="1">
        <v>53</v>
      </c>
      <c r="E32" s="1" t="s">
        <v>19</v>
      </c>
      <c r="F32" s="1">
        <v>65</v>
      </c>
      <c r="G32" s="1" t="s">
        <v>15</v>
      </c>
      <c r="H32" s="1" t="s">
        <v>16</v>
      </c>
      <c r="I32" s="1">
        <v>64</v>
      </c>
      <c r="J32" s="1" t="s">
        <v>17</v>
      </c>
      <c r="K32" s="1">
        <v>58.32</v>
      </c>
      <c r="L32" s="1" t="s">
        <v>24</v>
      </c>
      <c r="M32" s="3"/>
    </row>
    <row r="33" spans="1:13" x14ac:dyDescent="0.3">
      <c r="A33" s="2">
        <v>33</v>
      </c>
      <c r="B33" s="1" t="s">
        <v>25</v>
      </c>
      <c r="C33" s="1">
        <v>61</v>
      </c>
      <c r="D33" s="1">
        <v>81</v>
      </c>
      <c r="E33" s="1" t="s">
        <v>14</v>
      </c>
      <c r="F33" s="1">
        <v>66.400000000000006</v>
      </c>
      <c r="G33" s="1" t="s">
        <v>23</v>
      </c>
      <c r="H33" s="1" t="s">
        <v>16</v>
      </c>
      <c r="I33" s="1">
        <v>50.89</v>
      </c>
      <c r="J33" s="1" t="s">
        <v>17</v>
      </c>
      <c r="K33" s="1">
        <v>62.21</v>
      </c>
      <c r="L33" s="1" t="s">
        <v>18</v>
      </c>
      <c r="M33" s="3">
        <v>278000</v>
      </c>
    </row>
    <row r="34" spans="1:13" x14ac:dyDescent="0.3">
      <c r="A34" s="2">
        <v>34</v>
      </c>
      <c r="B34" s="1" t="s">
        <v>25</v>
      </c>
      <c r="C34" s="1">
        <v>87</v>
      </c>
      <c r="D34" s="1">
        <v>65</v>
      </c>
      <c r="E34" s="1" t="s">
        <v>19</v>
      </c>
      <c r="F34" s="1">
        <v>81</v>
      </c>
      <c r="G34" s="1" t="s">
        <v>23</v>
      </c>
      <c r="H34" s="1" t="s">
        <v>20</v>
      </c>
      <c r="I34" s="1">
        <v>88</v>
      </c>
      <c r="J34" s="1" t="s">
        <v>21</v>
      </c>
      <c r="K34" s="1">
        <v>72.78</v>
      </c>
      <c r="L34" s="1" t="s">
        <v>18</v>
      </c>
      <c r="M34" s="3">
        <v>260000</v>
      </c>
    </row>
    <row r="35" spans="1:13" x14ac:dyDescent="0.3">
      <c r="A35" s="2">
        <v>35</v>
      </c>
      <c r="B35" s="1" t="s">
        <v>13</v>
      </c>
      <c r="C35" s="1">
        <v>62</v>
      </c>
      <c r="D35" s="1">
        <v>51</v>
      </c>
      <c r="E35" s="1" t="s">
        <v>19</v>
      </c>
      <c r="F35" s="1">
        <v>52</v>
      </c>
      <c r="G35" s="1" t="s">
        <v>26</v>
      </c>
      <c r="H35" s="1" t="s">
        <v>16</v>
      </c>
      <c r="I35" s="1">
        <v>68.44</v>
      </c>
      <c r="J35" s="1" t="s">
        <v>17</v>
      </c>
      <c r="K35" s="1">
        <v>62.77</v>
      </c>
      <c r="L35" s="1" t="s">
        <v>24</v>
      </c>
      <c r="M35" s="3"/>
    </row>
    <row r="36" spans="1:13" x14ac:dyDescent="0.3">
      <c r="A36" s="2">
        <v>36</v>
      </c>
      <c r="B36" s="1" t="s">
        <v>25</v>
      </c>
      <c r="C36" s="1">
        <v>69</v>
      </c>
      <c r="D36" s="1">
        <v>78</v>
      </c>
      <c r="E36" s="1" t="s">
        <v>14</v>
      </c>
      <c r="F36" s="1">
        <v>72</v>
      </c>
      <c r="G36" s="1" t="s">
        <v>23</v>
      </c>
      <c r="H36" s="1" t="s">
        <v>16</v>
      </c>
      <c r="I36" s="1">
        <v>71</v>
      </c>
      <c r="J36" s="1" t="s">
        <v>17</v>
      </c>
      <c r="K36" s="1">
        <v>62.74</v>
      </c>
      <c r="L36" s="1" t="s">
        <v>18</v>
      </c>
      <c r="M36" s="3">
        <v>300000</v>
      </c>
    </row>
    <row r="37" spans="1:13" x14ac:dyDescent="0.3">
      <c r="A37" s="2">
        <v>37</v>
      </c>
      <c r="B37" s="1" t="s">
        <v>13</v>
      </c>
      <c r="C37" s="1">
        <v>51</v>
      </c>
      <c r="D37" s="1">
        <v>44</v>
      </c>
      <c r="E37" s="1" t="s">
        <v>14</v>
      </c>
      <c r="F37" s="1">
        <v>57</v>
      </c>
      <c r="G37" s="1" t="s">
        <v>23</v>
      </c>
      <c r="H37" s="1" t="s">
        <v>16</v>
      </c>
      <c r="I37" s="1">
        <v>64</v>
      </c>
      <c r="J37" s="1" t="s">
        <v>21</v>
      </c>
      <c r="K37" s="1">
        <v>51.45</v>
      </c>
      <c r="L37" s="1" t="s">
        <v>24</v>
      </c>
      <c r="M37" s="3"/>
    </row>
    <row r="38" spans="1:13" x14ac:dyDescent="0.3">
      <c r="A38" s="2">
        <v>38</v>
      </c>
      <c r="B38" s="1" t="s">
        <v>25</v>
      </c>
      <c r="C38" s="1">
        <v>79</v>
      </c>
      <c r="D38" s="1">
        <v>76</v>
      </c>
      <c r="E38" s="1" t="s">
        <v>19</v>
      </c>
      <c r="F38" s="1">
        <v>65.599999999999994</v>
      </c>
      <c r="G38" s="1" t="s">
        <v>15</v>
      </c>
      <c r="H38" s="1" t="s">
        <v>16</v>
      </c>
      <c r="I38" s="1">
        <v>58</v>
      </c>
      <c r="J38" s="1" t="s">
        <v>17</v>
      </c>
      <c r="K38" s="1">
        <v>55.47</v>
      </c>
      <c r="L38" s="1" t="s">
        <v>18</v>
      </c>
      <c r="M38" s="3">
        <v>320000</v>
      </c>
    </row>
    <row r="39" spans="1:13" x14ac:dyDescent="0.3">
      <c r="A39" s="2">
        <v>39</v>
      </c>
      <c r="B39" s="1" t="s">
        <v>25</v>
      </c>
      <c r="C39" s="1">
        <v>73</v>
      </c>
      <c r="D39" s="1">
        <v>58</v>
      </c>
      <c r="E39" s="1" t="s">
        <v>19</v>
      </c>
      <c r="F39" s="1">
        <v>66</v>
      </c>
      <c r="G39" s="1" t="s">
        <v>23</v>
      </c>
      <c r="H39" s="1" t="s">
        <v>16</v>
      </c>
      <c r="I39" s="1">
        <v>53.7</v>
      </c>
      <c r="J39" s="1" t="s">
        <v>17</v>
      </c>
      <c r="K39" s="1">
        <v>56.86</v>
      </c>
      <c r="L39" s="1" t="s">
        <v>18</v>
      </c>
      <c r="M39" s="3">
        <v>240000</v>
      </c>
    </row>
    <row r="40" spans="1:13" x14ac:dyDescent="0.3">
      <c r="A40" s="2">
        <v>40</v>
      </c>
      <c r="B40" s="1" t="s">
        <v>13</v>
      </c>
      <c r="C40" s="1">
        <v>81</v>
      </c>
      <c r="D40" s="1">
        <v>68</v>
      </c>
      <c r="E40" s="1" t="s">
        <v>19</v>
      </c>
      <c r="F40" s="1">
        <v>64</v>
      </c>
      <c r="G40" s="1" t="s">
        <v>15</v>
      </c>
      <c r="H40" s="1" t="s">
        <v>16</v>
      </c>
      <c r="I40" s="1">
        <v>93</v>
      </c>
      <c r="J40" s="1" t="s">
        <v>21</v>
      </c>
      <c r="K40" s="1">
        <v>62.56</v>
      </c>
      <c r="L40" s="1" t="s">
        <v>18</v>
      </c>
      <c r="M40" s="3">
        <v>411000</v>
      </c>
    </row>
    <row r="41" spans="1:13" x14ac:dyDescent="0.3">
      <c r="A41" s="2">
        <v>41</v>
      </c>
      <c r="B41" s="1" t="s">
        <v>25</v>
      </c>
      <c r="C41" s="1">
        <v>78</v>
      </c>
      <c r="D41" s="1">
        <v>77</v>
      </c>
      <c r="E41" s="1" t="s">
        <v>14</v>
      </c>
      <c r="F41" s="1">
        <v>80</v>
      </c>
      <c r="G41" s="1" t="s">
        <v>23</v>
      </c>
      <c r="H41" s="1" t="s">
        <v>16</v>
      </c>
      <c r="I41" s="1">
        <v>60</v>
      </c>
      <c r="J41" s="1" t="s">
        <v>21</v>
      </c>
      <c r="K41" s="1">
        <v>66.72</v>
      </c>
      <c r="L41" s="1" t="s">
        <v>18</v>
      </c>
      <c r="M41" s="3">
        <v>287000</v>
      </c>
    </row>
    <row r="42" spans="1:13" x14ac:dyDescent="0.3">
      <c r="A42" s="2">
        <v>42</v>
      </c>
      <c r="B42" s="1" t="s">
        <v>25</v>
      </c>
      <c r="C42" s="1">
        <v>74</v>
      </c>
      <c r="D42" s="1">
        <v>63.16</v>
      </c>
      <c r="E42" s="1" t="s">
        <v>14</v>
      </c>
      <c r="F42" s="1">
        <v>65</v>
      </c>
      <c r="G42" s="1" t="s">
        <v>23</v>
      </c>
      <c r="H42" s="1" t="s">
        <v>20</v>
      </c>
      <c r="I42" s="1">
        <v>65</v>
      </c>
      <c r="J42" s="1" t="s">
        <v>17</v>
      </c>
      <c r="K42" s="1">
        <v>69.760000000000005</v>
      </c>
      <c r="L42" s="1" t="s">
        <v>24</v>
      </c>
      <c r="M42" s="3"/>
    </row>
    <row r="43" spans="1:13" x14ac:dyDescent="0.3">
      <c r="A43" s="2">
        <v>43</v>
      </c>
      <c r="B43" s="1" t="s">
        <v>13</v>
      </c>
      <c r="C43" s="1">
        <v>49</v>
      </c>
      <c r="D43" s="1">
        <v>39</v>
      </c>
      <c r="E43" s="1" t="s">
        <v>19</v>
      </c>
      <c r="F43" s="1">
        <v>65</v>
      </c>
      <c r="G43" s="1" t="s">
        <v>26</v>
      </c>
      <c r="H43" s="1" t="s">
        <v>16</v>
      </c>
      <c r="I43" s="1">
        <v>63</v>
      </c>
      <c r="J43" s="1" t="s">
        <v>21</v>
      </c>
      <c r="K43" s="1">
        <v>51.21</v>
      </c>
      <c r="L43" s="1" t="s">
        <v>24</v>
      </c>
      <c r="M43" s="3"/>
    </row>
    <row r="44" spans="1:13" x14ac:dyDescent="0.3">
      <c r="A44" s="2">
        <v>44</v>
      </c>
      <c r="B44" s="1" t="s">
        <v>13</v>
      </c>
      <c r="C44" s="1">
        <v>87</v>
      </c>
      <c r="D44" s="1">
        <v>87</v>
      </c>
      <c r="E44" s="1" t="s">
        <v>14</v>
      </c>
      <c r="F44" s="1">
        <v>68</v>
      </c>
      <c r="G44" s="1" t="s">
        <v>23</v>
      </c>
      <c r="H44" s="1" t="s">
        <v>16</v>
      </c>
      <c r="I44" s="1">
        <v>95</v>
      </c>
      <c r="J44" s="1" t="s">
        <v>17</v>
      </c>
      <c r="K44" s="1">
        <v>62.9</v>
      </c>
      <c r="L44" s="1" t="s">
        <v>18</v>
      </c>
      <c r="M44" s="3">
        <v>300000</v>
      </c>
    </row>
    <row r="45" spans="1:13" x14ac:dyDescent="0.3">
      <c r="A45" s="2">
        <v>45</v>
      </c>
      <c r="B45" s="1" t="s">
        <v>25</v>
      </c>
      <c r="C45" s="1">
        <v>77</v>
      </c>
      <c r="D45" s="1">
        <v>73</v>
      </c>
      <c r="E45" s="1" t="s">
        <v>14</v>
      </c>
      <c r="F45" s="1">
        <v>81</v>
      </c>
      <c r="G45" s="1" t="s">
        <v>23</v>
      </c>
      <c r="H45" s="1" t="s">
        <v>20</v>
      </c>
      <c r="I45" s="1">
        <v>89</v>
      </c>
      <c r="J45" s="1" t="s">
        <v>21</v>
      </c>
      <c r="K45" s="1">
        <v>69.7</v>
      </c>
      <c r="L45" s="1" t="s">
        <v>18</v>
      </c>
      <c r="M45" s="3">
        <v>200000</v>
      </c>
    </row>
    <row r="46" spans="1:13" x14ac:dyDescent="0.3">
      <c r="A46" s="2">
        <v>46</v>
      </c>
      <c r="B46" s="1" t="s">
        <v>25</v>
      </c>
      <c r="C46" s="1">
        <v>76</v>
      </c>
      <c r="D46" s="1">
        <v>64</v>
      </c>
      <c r="E46" s="1" t="s">
        <v>19</v>
      </c>
      <c r="F46" s="1">
        <v>72</v>
      </c>
      <c r="G46" s="1" t="s">
        <v>15</v>
      </c>
      <c r="H46" s="1" t="s">
        <v>16</v>
      </c>
      <c r="I46" s="1">
        <v>58</v>
      </c>
      <c r="J46" s="1" t="s">
        <v>17</v>
      </c>
      <c r="K46" s="1">
        <v>66.53</v>
      </c>
      <c r="L46" s="1" t="s">
        <v>24</v>
      </c>
      <c r="M46" s="3"/>
    </row>
    <row r="47" spans="1:13" x14ac:dyDescent="0.3">
      <c r="A47" s="2">
        <v>47</v>
      </c>
      <c r="B47" s="1" t="s">
        <v>25</v>
      </c>
      <c r="C47" s="1">
        <v>70.89</v>
      </c>
      <c r="D47" s="1">
        <v>71.98</v>
      </c>
      <c r="E47" s="1" t="s">
        <v>19</v>
      </c>
      <c r="F47" s="1">
        <v>65.599999999999994</v>
      </c>
      <c r="G47" s="1" t="s">
        <v>23</v>
      </c>
      <c r="H47" s="1" t="s">
        <v>16</v>
      </c>
      <c r="I47" s="1">
        <v>68</v>
      </c>
      <c r="J47" s="1" t="s">
        <v>17</v>
      </c>
      <c r="K47" s="1">
        <v>71.63</v>
      </c>
      <c r="L47" s="1" t="s">
        <v>24</v>
      </c>
      <c r="M47" s="3"/>
    </row>
    <row r="48" spans="1:13" x14ac:dyDescent="0.3">
      <c r="A48" s="2">
        <v>48</v>
      </c>
      <c r="B48" s="1" t="s">
        <v>13</v>
      </c>
      <c r="C48" s="1">
        <v>63</v>
      </c>
      <c r="D48" s="1">
        <v>60</v>
      </c>
      <c r="E48" s="1" t="s">
        <v>14</v>
      </c>
      <c r="F48" s="1">
        <v>57</v>
      </c>
      <c r="G48" s="1" t="s">
        <v>23</v>
      </c>
      <c r="H48" s="1" t="s">
        <v>20</v>
      </c>
      <c r="I48" s="1">
        <v>78</v>
      </c>
      <c r="J48" s="1" t="s">
        <v>21</v>
      </c>
      <c r="K48" s="1">
        <v>54.55</v>
      </c>
      <c r="L48" s="1" t="s">
        <v>18</v>
      </c>
      <c r="M48" s="3">
        <v>204000</v>
      </c>
    </row>
    <row r="49" spans="1:13" x14ac:dyDescent="0.3">
      <c r="A49" s="2">
        <v>49</v>
      </c>
      <c r="B49" s="1" t="s">
        <v>13</v>
      </c>
      <c r="C49" s="1">
        <v>63</v>
      </c>
      <c r="D49" s="1">
        <v>62</v>
      </c>
      <c r="E49" s="1" t="s">
        <v>14</v>
      </c>
      <c r="F49" s="1">
        <v>68</v>
      </c>
      <c r="G49" s="1" t="s">
        <v>23</v>
      </c>
      <c r="H49" s="1" t="s">
        <v>16</v>
      </c>
      <c r="I49" s="1">
        <v>64</v>
      </c>
      <c r="J49" s="1" t="s">
        <v>21</v>
      </c>
      <c r="K49" s="1">
        <v>62.46</v>
      </c>
      <c r="L49" s="1" t="s">
        <v>18</v>
      </c>
      <c r="M49" s="3">
        <v>250000</v>
      </c>
    </row>
    <row r="50" spans="1:13" x14ac:dyDescent="0.3">
      <c r="A50" s="2">
        <v>50</v>
      </c>
      <c r="B50" s="1" t="s">
        <v>25</v>
      </c>
      <c r="C50" s="1">
        <v>50</v>
      </c>
      <c r="D50" s="1">
        <v>37</v>
      </c>
      <c r="E50" s="1" t="s">
        <v>22</v>
      </c>
      <c r="F50" s="1">
        <v>52</v>
      </c>
      <c r="G50" s="1" t="s">
        <v>26</v>
      </c>
      <c r="H50" s="1" t="s">
        <v>16</v>
      </c>
      <c r="I50" s="1">
        <v>65</v>
      </c>
      <c r="J50" s="1" t="s">
        <v>17</v>
      </c>
      <c r="K50" s="1">
        <v>56.11</v>
      </c>
      <c r="L50" s="1" t="s">
        <v>24</v>
      </c>
      <c r="M50" s="3"/>
    </row>
    <row r="51" spans="1:13" x14ac:dyDescent="0.3">
      <c r="A51" s="2">
        <v>51</v>
      </c>
      <c r="B51" s="1" t="s">
        <v>25</v>
      </c>
      <c r="C51" s="1">
        <v>75.2</v>
      </c>
      <c r="D51" s="1">
        <v>73.2</v>
      </c>
      <c r="E51" s="1" t="s">
        <v>19</v>
      </c>
      <c r="F51" s="1">
        <v>68.400000000000006</v>
      </c>
      <c r="G51" s="1" t="s">
        <v>23</v>
      </c>
      <c r="H51" s="1" t="s">
        <v>16</v>
      </c>
      <c r="I51" s="1">
        <v>65</v>
      </c>
      <c r="J51" s="1" t="s">
        <v>17</v>
      </c>
      <c r="K51" s="1">
        <v>62.98</v>
      </c>
      <c r="L51" s="1" t="s">
        <v>18</v>
      </c>
      <c r="M51" s="3">
        <v>200000</v>
      </c>
    </row>
    <row r="52" spans="1:13" x14ac:dyDescent="0.3">
      <c r="A52" s="2">
        <v>52</v>
      </c>
      <c r="B52" s="1" t="s">
        <v>13</v>
      </c>
      <c r="C52" s="1">
        <v>54.4</v>
      </c>
      <c r="D52" s="1">
        <v>61.12</v>
      </c>
      <c r="E52" s="1" t="s">
        <v>14</v>
      </c>
      <c r="F52" s="1">
        <v>56.2</v>
      </c>
      <c r="G52" s="1" t="s">
        <v>23</v>
      </c>
      <c r="H52" s="1" t="s">
        <v>16</v>
      </c>
      <c r="I52" s="1">
        <v>67</v>
      </c>
      <c r="J52" s="1" t="s">
        <v>17</v>
      </c>
      <c r="K52" s="1">
        <v>62.65</v>
      </c>
      <c r="L52" s="1" t="s">
        <v>24</v>
      </c>
      <c r="M52" s="3"/>
    </row>
    <row r="53" spans="1:13" x14ac:dyDescent="0.3">
      <c r="A53" s="2">
        <v>53</v>
      </c>
      <c r="B53" s="1" t="s">
        <v>25</v>
      </c>
      <c r="C53" s="1">
        <v>40.89</v>
      </c>
      <c r="D53" s="1">
        <v>45.83</v>
      </c>
      <c r="E53" s="1" t="s">
        <v>14</v>
      </c>
      <c r="F53" s="1">
        <v>53</v>
      </c>
      <c r="G53" s="1" t="s">
        <v>23</v>
      </c>
      <c r="H53" s="1" t="s">
        <v>16</v>
      </c>
      <c r="I53" s="1">
        <v>71.2</v>
      </c>
      <c r="J53" s="1" t="s">
        <v>17</v>
      </c>
      <c r="K53" s="1">
        <v>65.489999999999995</v>
      </c>
      <c r="L53" s="1" t="s">
        <v>24</v>
      </c>
      <c r="M53" s="3"/>
    </row>
    <row r="54" spans="1:13" x14ac:dyDescent="0.3">
      <c r="A54" s="2">
        <v>54</v>
      </c>
      <c r="B54" s="1" t="s">
        <v>13</v>
      </c>
      <c r="C54" s="1">
        <v>80</v>
      </c>
      <c r="D54" s="1">
        <v>70</v>
      </c>
      <c r="E54" s="1" t="s">
        <v>19</v>
      </c>
      <c r="F54" s="1">
        <v>72</v>
      </c>
      <c r="G54" s="1" t="s">
        <v>15</v>
      </c>
      <c r="H54" s="1" t="s">
        <v>16</v>
      </c>
      <c r="I54" s="1">
        <v>87</v>
      </c>
      <c r="J54" s="1" t="s">
        <v>17</v>
      </c>
      <c r="K54" s="1">
        <v>71.040000000000006</v>
      </c>
      <c r="L54" s="1" t="s">
        <v>18</v>
      </c>
      <c r="M54" s="3">
        <v>450000</v>
      </c>
    </row>
    <row r="55" spans="1:13" x14ac:dyDescent="0.3">
      <c r="A55" s="2">
        <v>55</v>
      </c>
      <c r="B55" s="1" t="s">
        <v>25</v>
      </c>
      <c r="C55" s="1">
        <v>74</v>
      </c>
      <c r="D55" s="1">
        <v>60</v>
      </c>
      <c r="E55" s="1" t="s">
        <v>19</v>
      </c>
      <c r="F55" s="1">
        <v>69</v>
      </c>
      <c r="G55" s="1" t="s">
        <v>23</v>
      </c>
      <c r="H55" s="1" t="s">
        <v>16</v>
      </c>
      <c r="I55" s="1">
        <v>78</v>
      </c>
      <c r="J55" s="1" t="s">
        <v>17</v>
      </c>
      <c r="K55" s="1">
        <v>65.56</v>
      </c>
      <c r="L55" s="1" t="s">
        <v>18</v>
      </c>
      <c r="M55" s="3">
        <v>216000</v>
      </c>
    </row>
    <row r="56" spans="1:13" x14ac:dyDescent="0.3">
      <c r="A56" s="2">
        <v>56</v>
      </c>
      <c r="B56" s="1" t="s">
        <v>13</v>
      </c>
      <c r="C56" s="1">
        <v>60.4</v>
      </c>
      <c r="D56" s="1">
        <v>66.599999999999994</v>
      </c>
      <c r="E56" s="1" t="s">
        <v>19</v>
      </c>
      <c r="F56" s="1">
        <v>65</v>
      </c>
      <c r="G56" s="1" t="s">
        <v>23</v>
      </c>
      <c r="H56" s="1" t="s">
        <v>16</v>
      </c>
      <c r="I56" s="1">
        <v>71</v>
      </c>
      <c r="J56" s="1" t="s">
        <v>17</v>
      </c>
      <c r="K56" s="1">
        <v>52.71</v>
      </c>
      <c r="L56" s="1" t="s">
        <v>18</v>
      </c>
      <c r="M56" s="3">
        <v>220000</v>
      </c>
    </row>
    <row r="57" spans="1:13" x14ac:dyDescent="0.3">
      <c r="A57" s="2">
        <v>57</v>
      </c>
      <c r="B57" s="1" t="s">
        <v>13</v>
      </c>
      <c r="C57" s="1">
        <v>63</v>
      </c>
      <c r="D57" s="1">
        <v>71.400000000000006</v>
      </c>
      <c r="E57" s="1" t="s">
        <v>14</v>
      </c>
      <c r="F57" s="1">
        <v>61.4</v>
      </c>
      <c r="G57" s="1" t="s">
        <v>23</v>
      </c>
      <c r="H57" s="1" t="s">
        <v>16</v>
      </c>
      <c r="I57" s="1">
        <v>68</v>
      </c>
      <c r="J57" s="1" t="s">
        <v>21</v>
      </c>
      <c r="K57" s="1">
        <v>66.88</v>
      </c>
      <c r="L57" s="1" t="s">
        <v>18</v>
      </c>
      <c r="M57" s="3">
        <v>240000</v>
      </c>
    </row>
    <row r="58" spans="1:13" x14ac:dyDescent="0.3">
      <c r="A58" s="2">
        <v>58</v>
      </c>
      <c r="B58" s="1" t="s">
        <v>13</v>
      </c>
      <c r="C58" s="1">
        <v>68</v>
      </c>
      <c r="D58" s="1">
        <v>76</v>
      </c>
      <c r="E58" s="1" t="s">
        <v>14</v>
      </c>
      <c r="F58" s="1">
        <v>74</v>
      </c>
      <c r="G58" s="1" t="s">
        <v>23</v>
      </c>
      <c r="H58" s="1" t="s">
        <v>16</v>
      </c>
      <c r="I58" s="1">
        <v>80</v>
      </c>
      <c r="J58" s="1" t="s">
        <v>21</v>
      </c>
      <c r="K58" s="1">
        <v>63.59</v>
      </c>
      <c r="L58" s="1" t="s">
        <v>18</v>
      </c>
      <c r="M58" s="3">
        <v>360000</v>
      </c>
    </row>
    <row r="59" spans="1:13" x14ac:dyDescent="0.3">
      <c r="A59" s="2">
        <v>59</v>
      </c>
      <c r="B59" s="1" t="s">
        <v>13</v>
      </c>
      <c r="C59" s="1">
        <v>74</v>
      </c>
      <c r="D59" s="1">
        <v>62</v>
      </c>
      <c r="E59" s="1" t="s">
        <v>19</v>
      </c>
      <c r="F59" s="1">
        <v>68</v>
      </c>
      <c r="G59" s="1" t="s">
        <v>23</v>
      </c>
      <c r="H59" s="1" t="s">
        <v>16</v>
      </c>
      <c r="I59" s="1">
        <v>74</v>
      </c>
      <c r="J59" s="1" t="s">
        <v>21</v>
      </c>
      <c r="K59" s="1">
        <v>57.99</v>
      </c>
      <c r="L59" s="1" t="s">
        <v>18</v>
      </c>
      <c r="M59" s="3">
        <v>268000</v>
      </c>
    </row>
    <row r="60" spans="1:13" x14ac:dyDescent="0.3">
      <c r="A60" s="2">
        <v>60</v>
      </c>
      <c r="B60" s="1" t="s">
        <v>13</v>
      </c>
      <c r="C60" s="1">
        <v>52.6</v>
      </c>
      <c r="D60" s="1">
        <v>65.58</v>
      </c>
      <c r="E60" s="1" t="s">
        <v>19</v>
      </c>
      <c r="F60" s="1">
        <v>72.11</v>
      </c>
      <c r="G60" s="1" t="s">
        <v>15</v>
      </c>
      <c r="H60" s="1" t="s">
        <v>16</v>
      </c>
      <c r="I60" s="1">
        <v>57.6</v>
      </c>
      <c r="J60" s="1" t="s">
        <v>21</v>
      </c>
      <c r="K60" s="1">
        <v>56.66</v>
      </c>
      <c r="L60" s="1" t="s">
        <v>18</v>
      </c>
      <c r="M60" s="3">
        <v>265000</v>
      </c>
    </row>
    <row r="61" spans="1:13" x14ac:dyDescent="0.3">
      <c r="A61" s="2">
        <v>61</v>
      </c>
      <c r="B61" s="1" t="s">
        <v>13</v>
      </c>
      <c r="C61" s="1">
        <v>74</v>
      </c>
      <c r="D61" s="1">
        <v>70</v>
      </c>
      <c r="E61" s="1" t="s">
        <v>19</v>
      </c>
      <c r="F61" s="1">
        <v>72</v>
      </c>
      <c r="G61" s="1" t="s">
        <v>23</v>
      </c>
      <c r="H61" s="1" t="s">
        <v>20</v>
      </c>
      <c r="I61" s="1">
        <v>60</v>
      </c>
      <c r="J61" s="1" t="s">
        <v>21</v>
      </c>
      <c r="K61" s="1">
        <v>57.24</v>
      </c>
      <c r="L61" s="1" t="s">
        <v>18</v>
      </c>
      <c r="M61" s="3">
        <v>260000</v>
      </c>
    </row>
    <row r="62" spans="1:13" x14ac:dyDescent="0.3">
      <c r="A62" s="2">
        <v>62</v>
      </c>
      <c r="B62" s="1" t="s">
        <v>13</v>
      </c>
      <c r="C62" s="1">
        <v>84.2</v>
      </c>
      <c r="D62" s="1">
        <v>73.400000000000006</v>
      </c>
      <c r="E62" s="1" t="s">
        <v>14</v>
      </c>
      <c r="F62" s="1">
        <v>66.89</v>
      </c>
      <c r="G62" s="1" t="s">
        <v>23</v>
      </c>
      <c r="H62" s="1" t="s">
        <v>16</v>
      </c>
      <c r="I62" s="1">
        <v>61.6</v>
      </c>
      <c r="J62" s="1" t="s">
        <v>21</v>
      </c>
      <c r="K62" s="1">
        <v>62.48</v>
      </c>
      <c r="L62" s="1" t="s">
        <v>18</v>
      </c>
      <c r="M62" s="3">
        <v>300000</v>
      </c>
    </row>
    <row r="63" spans="1:13" x14ac:dyDescent="0.3">
      <c r="A63" s="2">
        <v>63</v>
      </c>
      <c r="B63" s="1" t="s">
        <v>25</v>
      </c>
      <c r="C63" s="1">
        <v>86.5</v>
      </c>
      <c r="D63" s="1">
        <v>64.2</v>
      </c>
      <c r="E63" s="1" t="s">
        <v>19</v>
      </c>
      <c r="F63" s="1">
        <v>67.400000000000006</v>
      </c>
      <c r="G63" s="1" t="s">
        <v>15</v>
      </c>
      <c r="H63" s="1" t="s">
        <v>16</v>
      </c>
      <c r="I63" s="1">
        <v>59</v>
      </c>
      <c r="J63" s="1" t="s">
        <v>21</v>
      </c>
      <c r="K63" s="1">
        <v>59.69</v>
      </c>
      <c r="L63" s="1" t="s">
        <v>18</v>
      </c>
      <c r="M63" s="3">
        <v>240000</v>
      </c>
    </row>
    <row r="64" spans="1:13" x14ac:dyDescent="0.3">
      <c r="A64" s="2">
        <v>64</v>
      </c>
      <c r="B64" s="1" t="s">
        <v>13</v>
      </c>
      <c r="C64" s="1">
        <v>61</v>
      </c>
      <c r="D64" s="1">
        <v>70</v>
      </c>
      <c r="E64" s="1" t="s">
        <v>14</v>
      </c>
      <c r="F64" s="1">
        <v>64</v>
      </c>
      <c r="G64" s="1" t="s">
        <v>23</v>
      </c>
      <c r="H64" s="1" t="s">
        <v>16</v>
      </c>
      <c r="I64" s="1">
        <v>68.5</v>
      </c>
      <c r="J64" s="1" t="s">
        <v>17</v>
      </c>
      <c r="K64" s="1">
        <v>59.5</v>
      </c>
      <c r="L64" s="1" t="s">
        <v>24</v>
      </c>
      <c r="M64" s="3"/>
    </row>
    <row r="65" spans="1:13" x14ac:dyDescent="0.3">
      <c r="A65" s="2">
        <v>65</v>
      </c>
      <c r="B65" s="1" t="s">
        <v>13</v>
      </c>
      <c r="C65" s="1">
        <v>80</v>
      </c>
      <c r="D65" s="1">
        <v>73</v>
      </c>
      <c r="E65" s="1" t="s">
        <v>14</v>
      </c>
      <c r="F65" s="1">
        <v>75</v>
      </c>
      <c r="G65" s="1" t="s">
        <v>23</v>
      </c>
      <c r="H65" s="1" t="s">
        <v>16</v>
      </c>
      <c r="I65" s="1">
        <v>61</v>
      </c>
      <c r="J65" s="1" t="s">
        <v>21</v>
      </c>
      <c r="K65" s="1">
        <v>58.78</v>
      </c>
      <c r="L65" s="1" t="s">
        <v>18</v>
      </c>
      <c r="M65" s="3">
        <v>240000</v>
      </c>
    </row>
    <row r="66" spans="1:13" x14ac:dyDescent="0.3">
      <c r="A66" s="2">
        <v>66</v>
      </c>
      <c r="B66" s="1" t="s">
        <v>13</v>
      </c>
      <c r="C66" s="1">
        <v>54</v>
      </c>
      <c r="D66" s="1">
        <v>47</v>
      </c>
      <c r="E66" s="1" t="s">
        <v>19</v>
      </c>
      <c r="F66" s="1">
        <v>57</v>
      </c>
      <c r="G66" s="1" t="s">
        <v>23</v>
      </c>
      <c r="H66" s="1" t="s">
        <v>16</v>
      </c>
      <c r="I66" s="1">
        <v>89.69</v>
      </c>
      <c r="J66" s="1" t="s">
        <v>17</v>
      </c>
      <c r="K66" s="1">
        <v>57.1</v>
      </c>
      <c r="L66" s="1" t="s">
        <v>24</v>
      </c>
      <c r="M66" s="3"/>
    </row>
    <row r="67" spans="1:13" x14ac:dyDescent="0.3">
      <c r="A67" s="2">
        <v>67</v>
      </c>
      <c r="B67" s="1" t="s">
        <v>13</v>
      </c>
      <c r="C67" s="1">
        <v>83</v>
      </c>
      <c r="D67" s="1">
        <v>74</v>
      </c>
      <c r="E67" s="1" t="s">
        <v>19</v>
      </c>
      <c r="F67" s="1">
        <v>66</v>
      </c>
      <c r="G67" s="1" t="s">
        <v>23</v>
      </c>
      <c r="H67" s="1" t="s">
        <v>16</v>
      </c>
      <c r="I67" s="1">
        <v>68.92</v>
      </c>
      <c r="J67" s="1" t="s">
        <v>17</v>
      </c>
      <c r="K67" s="1">
        <v>58.46</v>
      </c>
      <c r="L67" s="1" t="s">
        <v>18</v>
      </c>
      <c r="M67" s="3">
        <v>275000</v>
      </c>
    </row>
    <row r="68" spans="1:13" x14ac:dyDescent="0.3">
      <c r="A68" s="2">
        <v>68</v>
      </c>
      <c r="B68" s="1" t="s">
        <v>13</v>
      </c>
      <c r="C68" s="1">
        <v>80.92</v>
      </c>
      <c r="D68" s="1">
        <v>78.5</v>
      </c>
      <c r="E68" s="1" t="s">
        <v>14</v>
      </c>
      <c r="F68" s="1">
        <v>67</v>
      </c>
      <c r="G68" s="1" t="s">
        <v>23</v>
      </c>
      <c r="H68" s="1" t="s">
        <v>16</v>
      </c>
      <c r="I68" s="1">
        <v>68.709999999999994</v>
      </c>
      <c r="J68" s="1" t="s">
        <v>21</v>
      </c>
      <c r="K68" s="1">
        <v>60.99</v>
      </c>
      <c r="L68" s="1" t="s">
        <v>18</v>
      </c>
      <c r="M68" s="3">
        <v>275000</v>
      </c>
    </row>
    <row r="69" spans="1:13" x14ac:dyDescent="0.3">
      <c r="A69" s="2">
        <v>69</v>
      </c>
      <c r="B69" s="1" t="s">
        <v>25</v>
      </c>
      <c r="C69" s="1">
        <v>69.7</v>
      </c>
      <c r="D69" s="1">
        <v>47</v>
      </c>
      <c r="E69" s="1" t="s">
        <v>14</v>
      </c>
      <c r="F69" s="1">
        <v>72.7</v>
      </c>
      <c r="G69" s="1" t="s">
        <v>15</v>
      </c>
      <c r="H69" s="1" t="s">
        <v>16</v>
      </c>
      <c r="I69" s="1">
        <v>79</v>
      </c>
      <c r="J69" s="1" t="s">
        <v>17</v>
      </c>
      <c r="K69" s="1">
        <v>59.24</v>
      </c>
      <c r="L69" s="1" t="s">
        <v>24</v>
      </c>
      <c r="M69" s="3"/>
    </row>
    <row r="70" spans="1:13" x14ac:dyDescent="0.3">
      <c r="A70" s="2">
        <v>70</v>
      </c>
      <c r="B70" s="1" t="s">
        <v>13</v>
      </c>
      <c r="C70" s="1">
        <v>73</v>
      </c>
      <c r="D70" s="1">
        <v>73</v>
      </c>
      <c r="E70" s="1" t="s">
        <v>19</v>
      </c>
      <c r="F70" s="1">
        <v>66</v>
      </c>
      <c r="G70" s="1" t="s">
        <v>15</v>
      </c>
      <c r="H70" s="1" t="s">
        <v>20</v>
      </c>
      <c r="I70" s="1">
        <v>70</v>
      </c>
      <c r="J70" s="1" t="s">
        <v>21</v>
      </c>
      <c r="K70" s="1">
        <v>68.069999999999993</v>
      </c>
      <c r="L70" s="1" t="s">
        <v>18</v>
      </c>
      <c r="M70" s="3">
        <v>275000</v>
      </c>
    </row>
    <row r="71" spans="1:13" x14ac:dyDescent="0.3">
      <c r="A71" s="2">
        <v>71</v>
      </c>
      <c r="B71" s="1" t="s">
        <v>13</v>
      </c>
      <c r="C71" s="1">
        <v>82</v>
      </c>
      <c r="D71" s="1">
        <v>61</v>
      </c>
      <c r="E71" s="1" t="s">
        <v>19</v>
      </c>
      <c r="F71" s="1">
        <v>62</v>
      </c>
      <c r="G71" s="1" t="s">
        <v>15</v>
      </c>
      <c r="H71" s="1" t="s">
        <v>16</v>
      </c>
      <c r="I71" s="1">
        <v>89</v>
      </c>
      <c r="J71" s="1" t="s">
        <v>21</v>
      </c>
      <c r="K71" s="1">
        <v>65.45</v>
      </c>
      <c r="L71" s="1" t="s">
        <v>18</v>
      </c>
      <c r="M71" s="3">
        <v>360000</v>
      </c>
    </row>
    <row r="72" spans="1:13" x14ac:dyDescent="0.3">
      <c r="A72" s="2">
        <v>72</v>
      </c>
      <c r="B72" s="1" t="s">
        <v>13</v>
      </c>
      <c r="C72" s="1">
        <v>75</v>
      </c>
      <c r="D72" s="1">
        <v>70.290000000000006</v>
      </c>
      <c r="E72" s="1" t="s">
        <v>14</v>
      </c>
      <c r="F72" s="1">
        <v>71</v>
      </c>
      <c r="G72" s="1" t="s">
        <v>23</v>
      </c>
      <c r="H72" s="1" t="s">
        <v>16</v>
      </c>
      <c r="I72" s="1">
        <v>95</v>
      </c>
      <c r="J72" s="1" t="s">
        <v>21</v>
      </c>
      <c r="K72" s="1">
        <v>66.94</v>
      </c>
      <c r="L72" s="1" t="s">
        <v>18</v>
      </c>
      <c r="M72" s="3">
        <v>240000</v>
      </c>
    </row>
    <row r="73" spans="1:13" x14ac:dyDescent="0.3">
      <c r="A73" s="2">
        <v>73</v>
      </c>
      <c r="B73" s="1" t="s">
        <v>13</v>
      </c>
      <c r="C73" s="1">
        <v>84.86</v>
      </c>
      <c r="D73" s="1">
        <v>67</v>
      </c>
      <c r="E73" s="1" t="s">
        <v>19</v>
      </c>
      <c r="F73" s="1">
        <v>78</v>
      </c>
      <c r="G73" s="1" t="s">
        <v>23</v>
      </c>
      <c r="H73" s="1" t="s">
        <v>16</v>
      </c>
      <c r="I73" s="1">
        <v>95.5</v>
      </c>
      <c r="J73" s="1" t="s">
        <v>21</v>
      </c>
      <c r="K73" s="1">
        <v>68.53</v>
      </c>
      <c r="L73" s="1" t="s">
        <v>18</v>
      </c>
      <c r="M73" s="3">
        <v>240000</v>
      </c>
    </row>
    <row r="74" spans="1:13" x14ac:dyDescent="0.3">
      <c r="A74" s="2">
        <v>74</v>
      </c>
      <c r="B74" s="1" t="s">
        <v>13</v>
      </c>
      <c r="C74" s="1">
        <v>64.599999999999994</v>
      </c>
      <c r="D74" s="1">
        <v>83.83</v>
      </c>
      <c r="E74" s="1" t="s">
        <v>14</v>
      </c>
      <c r="F74" s="1">
        <v>71.72</v>
      </c>
      <c r="G74" s="1" t="s">
        <v>23</v>
      </c>
      <c r="H74" s="1" t="s">
        <v>16</v>
      </c>
      <c r="I74" s="1">
        <v>86</v>
      </c>
      <c r="J74" s="1" t="s">
        <v>21</v>
      </c>
      <c r="K74" s="1">
        <v>59.75</v>
      </c>
      <c r="L74" s="1" t="s">
        <v>18</v>
      </c>
      <c r="M74" s="3">
        <v>218000</v>
      </c>
    </row>
    <row r="75" spans="1:13" x14ac:dyDescent="0.3">
      <c r="A75" s="2">
        <v>75</v>
      </c>
      <c r="B75" s="1" t="s">
        <v>13</v>
      </c>
      <c r="C75" s="1">
        <v>56.6</v>
      </c>
      <c r="D75" s="1">
        <v>64.8</v>
      </c>
      <c r="E75" s="1" t="s">
        <v>14</v>
      </c>
      <c r="F75" s="1">
        <v>70.2</v>
      </c>
      <c r="G75" s="1" t="s">
        <v>23</v>
      </c>
      <c r="H75" s="1" t="s">
        <v>16</v>
      </c>
      <c r="I75" s="1">
        <v>84.27</v>
      </c>
      <c r="J75" s="1" t="s">
        <v>21</v>
      </c>
      <c r="K75" s="1">
        <v>67.2</v>
      </c>
      <c r="L75" s="1" t="s">
        <v>18</v>
      </c>
      <c r="M75" s="3">
        <v>336000</v>
      </c>
    </row>
    <row r="76" spans="1:13" x14ac:dyDescent="0.3">
      <c r="A76" s="2">
        <v>76</v>
      </c>
      <c r="B76" s="1" t="s">
        <v>25</v>
      </c>
      <c r="C76" s="1">
        <v>59</v>
      </c>
      <c r="D76" s="1">
        <v>62</v>
      </c>
      <c r="E76" s="1" t="s">
        <v>14</v>
      </c>
      <c r="F76" s="1">
        <v>77.5</v>
      </c>
      <c r="G76" s="1" t="s">
        <v>23</v>
      </c>
      <c r="H76" s="1" t="s">
        <v>16</v>
      </c>
      <c r="I76" s="1">
        <v>74</v>
      </c>
      <c r="J76" s="1" t="s">
        <v>17</v>
      </c>
      <c r="K76" s="1">
        <v>67</v>
      </c>
      <c r="L76" s="1" t="s">
        <v>24</v>
      </c>
      <c r="M76" s="3"/>
    </row>
    <row r="77" spans="1:13" x14ac:dyDescent="0.3">
      <c r="A77" s="2">
        <v>77</v>
      </c>
      <c r="B77" s="1" t="s">
        <v>25</v>
      </c>
      <c r="C77" s="1">
        <v>66.5</v>
      </c>
      <c r="D77" s="1">
        <v>70.400000000000006</v>
      </c>
      <c r="E77" s="1" t="s">
        <v>22</v>
      </c>
      <c r="F77" s="1">
        <v>71.930000000000007</v>
      </c>
      <c r="G77" s="1" t="s">
        <v>23</v>
      </c>
      <c r="H77" s="1" t="s">
        <v>16</v>
      </c>
      <c r="I77" s="1">
        <v>61</v>
      </c>
      <c r="J77" s="1" t="s">
        <v>21</v>
      </c>
      <c r="K77" s="1">
        <v>64.27</v>
      </c>
      <c r="L77" s="1" t="s">
        <v>18</v>
      </c>
      <c r="M77" s="3">
        <v>230000</v>
      </c>
    </row>
    <row r="78" spans="1:13" x14ac:dyDescent="0.3">
      <c r="A78" s="2">
        <v>78</v>
      </c>
      <c r="B78" s="1" t="s">
        <v>13</v>
      </c>
      <c r="C78" s="1">
        <v>64</v>
      </c>
      <c r="D78" s="1">
        <v>80</v>
      </c>
      <c r="E78" s="1" t="s">
        <v>19</v>
      </c>
      <c r="F78" s="1">
        <v>65</v>
      </c>
      <c r="G78" s="1" t="s">
        <v>15</v>
      </c>
      <c r="H78" s="1" t="s">
        <v>20</v>
      </c>
      <c r="I78" s="1">
        <v>69</v>
      </c>
      <c r="J78" s="1" t="s">
        <v>21</v>
      </c>
      <c r="K78" s="1">
        <v>57.65</v>
      </c>
      <c r="L78" s="1" t="s">
        <v>18</v>
      </c>
      <c r="M78" s="3">
        <v>500000</v>
      </c>
    </row>
    <row r="79" spans="1:13" x14ac:dyDescent="0.3">
      <c r="A79" s="2">
        <v>79</v>
      </c>
      <c r="B79" s="1" t="s">
        <v>13</v>
      </c>
      <c r="C79" s="1">
        <v>84</v>
      </c>
      <c r="D79" s="1">
        <v>90.9</v>
      </c>
      <c r="E79" s="1" t="s">
        <v>19</v>
      </c>
      <c r="F79" s="1">
        <v>64.5</v>
      </c>
      <c r="G79" s="1" t="s">
        <v>15</v>
      </c>
      <c r="H79" s="1" t="s">
        <v>16</v>
      </c>
      <c r="I79" s="1">
        <v>86.04</v>
      </c>
      <c r="J79" s="1" t="s">
        <v>21</v>
      </c>
      <c r="K79" s="1">
        <v>59.42</v>
      </c>
      <c r="L79" s="1" t="s">
        <v>18</v>
      </c>
      <c r="M79" s="3">
        <v>270000</v>
      </c>
    </row>
    <row r="80" spans="1:13" x14ac:dyDescent="0.3">
      <c r="A80" s="2">
        <v>80</v>
      </c>
      <c r="B80" s="1" t="s">
        <v>25</v>
      </c>
      <c r="C80" s="1">
        <v>69</v>
      </c>
      <c r="D80" s="1">
        <v>62</v>
      </c>
      <c r="E80" s="1" t="s">
        <v>19</v>
      </c>
      <c r="F80" s="1">
        <v>66</v>
      </c>
      <c r="G80" s="1" t="s">
        <v>15</v>
      </c>
      <c r="H80" s="1" t="s">
        <v>16</v>
      </c>
      <c r="I80" s="1">
        <v>75</v>
      </c>
      <c r="J80" s="1" t="s">
        <v>17</v>
      </c>
      <c r="K80" s="1">
        <v>67.989999999999995</v>
      </c>
      <c r="L80" s="1" t="s">
        <v>24</v>
      </c>
      <c r="M80" s="3"/>
    </row>
    <row r="81" spans="1:13" x14ac:dyDescent="0.3">
      <c r="A81" s="2">
        <v>81</v>
      </c>
      <c r="B81" s="1" t="s">
        <v>25</v>
      </c>
      <c r="C81" s="1">
        <v>69</v>
      </c>
      <c r="D81" s="1">
        <v>62</v>
      </c>
      <c r="E81" s="1" t="s">
        <v>14</v>
      </c>
      <c r="F81" s="1">
        <v>69</v>
      </c>
      <c r="G81" s="1" t="s">
        <v>23</v>
      </c>
      <c r="H81" s="1" t="s">
        <v>20</v>
      </c>
      <c r="I81" s="1">
        <v>67</v>
      </c>
      <c r="J81" s="1" t="s">
        <v>17</v>
      </c>
      <c r="K81" s="1">
        <v>62.35</v>
      </c>
      <c r="L81" s="1" t="s">
        <v>18</v>
      </c>
      <c r="M81" s="3">
        <v>240000</v>
      </c>
    </row>
    <row r="82" spans="1:13" x14ac:dyDescent="0.3">
      <c r="A82" s="2">
        <v>82</v>
      </c>
      <c r="B82" s="1" t="s">
        <v>13</v>
      </c>
      <c r="C82" s="1">
        <v>81.7</v>
      </c>
      <c r="D82" s="1">
        <v>63</v>
      </c>
      <c r="E82" s="1" t="s">
        <v>19</v>
      </c>
      <c r="F82" s="1">
        <v>67</v>
      </c>
      <c r="G82" s="1" t="s">
        <v>23</v>
      </c>
      <c r="H82" s="1" t="s">
        <v>20</v>
      </c>
      <c r="I82" s="1">
        <v>86</v>
      </c>
      <c r="J82" s="1" t="s">
        <v>21</v>
      </c>
      <c r="K82" s="1">
        <v>70.2</v>
      </c>
      <c r="L82" s="1" t="s">
        <v>18</v>
      </c>
      <c r="M82" s="3">
        <v>300000</v>
      </c>
    </row>
    <row r="83" spans="1:13" x14ac:dyDescent="0.3">
      <c r="A83" s="2">
        <v>83</v>
      </c>
      <c r="B83" s="1" t="s">
        <v>13</v>
      </c>
      <c r="C83" s="1">
        <v>63</v>
      </c>
      <c r="D83" s="1">
        <v>67</v>
      </c>
      <c r="E83" s="1" t="s">
        <v>14</v>
      </c>
      <c r="F83" s="1">
        <v>74</v>
      </c>
      <c r="G83" s="1" t="s">
        <v>23</v>
      </c>
      <c r="H83" s="1" t="s">
        <v>16</v>
      </c>
      <c r="I83" s="1">
        <v>82</v>
      </c>
      <c r="J83" s="1" t="s">
        <v>21</v>
      </c>
      <c r="K83" s="1">
        <v>60.44</v>
      </c>
      <c r="L83" s="1" t="s">
        <v>24</v>
      </c>
      <c r="M83" s="3"/>
    </row>
    <row r="84" spans="1:13" x14ac:dyDescent="0.3">
      <c r="A84" s="2">
        <v>84</v>
      </c>
      <c r="B84" s="1" t="s">
        <v>13</v>
      </c>
      <c r="C84" s="1">
        <v>84</v>
      </c>
      <c r="D84" s="1">
        <v>79</v>
      </c>
      <c r="E84" s="1" t="s">
        <v>19</v>
      </c>
      <c r="F84" s="1">
        <v>68</v>
      </c>
      <c r="G84" s="1" t="s">
        <v>15</v>
      </c>
      <c r="H84" s="1" t="s">
        <v>20</v>
      </c>
      <c r="I84" s="1">
        <v>84</v>
      </c>
      <c r="J84" s="1" t="s">
        <v>21</v>
      </c>
      <c r="K84" s="1">
        <v>66.69</v>
      </c>
      <c r="L84" s="1" t="s">
        <v>18</v>
      </c>
      <c r="M84" s="3">
        <v>300000</v>
      </c>
    </row>
    <row r="85" spans="1:13" x14ac:dyDescent="0.3">
      <c r="A85" s="2">
        <v>85</v>
      </c>
      <c r="B85" s="1" t="s">
        <v>13</v>
      </c>
      <c r="C85" s="1">
        <v>70</v>
      </c>
      <c r="D85" s="1">
        <v>63</v>
      </c>
      <c r="E85" s="1" t="s">
        <v>19</v>
      </c>
      <c r="F85" s="1">
        <v>70</v>
      </c>
      <c r="G85" s="1" t="s">
        <v>15</v>
      </c>
      <c r="H85" s="1" t="s">
        <v>20</v>
      </c>
      <c r="I85" s="1">
        <v>55</v>
      </c>
      <c r="J85" s="1" t="s">
        <v>21</v>
      </c>
      <c r="K85" s="1">
        <v>62</v>
      </c>
      <c r="L85" s="1" t="s">
        <v>18</v>
      </c>
      <c r="M85" s="3">
        <v>300000</v>
      </c>
    </row>
    <row r="86" spans="1:13" x14ac:dyDescent="0.3">
      <c r="A86" s="2">
        <v>86</v>
      </c>
      <c r="B86" s="1" t="s">
        <v>25</v>
      </c>
      <c r="C86" s="1">
        <v>83.84</v>
      </c>
      <c r="D86" s="1">
        <v>89.83</v>
      </c>
      <c r="E86" s="1" t="s">
        <v>14</v>
      </c>
      <c r="F86" s="1">
        <v>77.2</v>
      </c>
      <c r="G86" s="1" t="s">
        <v>23</v>
      </c>
      <c r="H86" s="1" t="s">
        <v>20</v>
      </c>
      <c r="I86" s="1">
        <v>78.739999999999995</v>
      </c>
      <c r="J86" s="1" t="s">
        <v>21</v>
      </c>
      <c r="K86" s="1">
        <v>76.180000000000007</v>
      </c>
      <c r="L86" s="1" t="s">
        <v>18</v>
      </c>
      <c r="M86" s="3">
        <v>400000</v>
      </c>
    </row>
    <row r="87" spans="1:13" x14ac:dyDescent="0.3">
      <c r="A87" s="2">
        <v>87</v>
      </c>
      <c r="B87" s="1" t="s">
        <v>13</v>
      </c>
      <c r="C87" s="1">
        <v>62</v>
      </c>
      <c r="D87" s="1">
        <v>63</v>
      </c>
      <c r="E87" s="1" t="s">
        <v>14</v>
      </c>
      <c r="F87" s="1">
        <v>64</v>
      </c>
      <c r="G87" s="1" t="s">
        <v>23</v>
      </c>
      <c r="H87" s="1" t="s">
        <v>16</v>
      </c>
      <c r="I87" s="1">
        <v>67</v>
      </c>
      <c r="J87" s="1" t="s">
        <v>21</v>
      </c>
      <c r="K87" s="1">
        <v>57.03</v>
      </c>
      <c r="L87" s="1" t="s">
        <v>18</v>
      </c>
      <c r="M87" s="3">
        <v>220000</v>
      </c>
    </row>
    <row r="88" spans="1:13" x14ac:dyDescent="0.3">
      <c r="A88" s="2">
        <v>88</v>
      </c>
      <c r="B88" s="1" t="s">
        <v>13</v>
      </c>
      <c r="C88" s="1">
        <v>59.6</v>
      </c>
      <c r="D88" s="1">
        <v>51</v>
      </c>
      <c r="E88" s="1" t="s">
        <v>19</v>
      </c>
      <c r="F88" s="1">
        <v>60</v>
      </c>
      <c r="G88" s="1" t="s">
        <v>26</v>
      </c>
      <c r="H88" s="1" t="s">
        <v>16</v>
      </c>
      <c r="I88" s="1">
        <v>75</v>
      </c>
      <c r="J88" s="1" t="s">
        <v>17</v>
      </c>
      <c r="K88" s="1">
        <v>59.08</v>
      </c>
      <c r="L88" s="1" t="s">
        <v>24</v>
      </c>
      <c r="M88" s="3"/>
    </row>
    <row r="89" spans="1:13" x14ac:dyDescent="0.3">
      <c r="A89" s="2">
        <v>89</v>
      </c>
      <c r="B89" s="1" t="s">
        <v>25</v>
      </c>
      <c r="C89" s="1">
        <v>66</v>
      </c>
      <c r="D89" s="1">
        <v>62</v>
      </c>
      <c r="E89" s="1" t="s">
        <v>14</v>
      </c>
      <c r="F89" s="1">
        <v>73</v>
      </c>
      <c r="G89" s="1" t="s">
        <v>23</v>
      </c>
      <c r="H89" s="1" t="s">
        <v>16</v>
      </c>
      <c r="I89" s="1">
        <v>58</v>
      </c>
      <c r="J89" s="1" t="s">
        <v>17</v>
      </c>
      <c r="K89" s="1">
        <v>64.36</v>
      </c>
      <c r="L89" s="1" t="s">
        <v>18</v>
      </c>
      <c r="M89" s="3">
        <v>210000</v>
      </c>
    </row>
    <row r="90" spans="1:13" x14ac:dyDescent="0.3">
      <c r="A90" s="2">
        <v>90</v>
      </c>
      <c r="B90" s="1" t="s">
        <v>25</v>
      </c>
      <c r="C90" s="1">
        <v>84</v>
      </c>
      <c r="D90" s="1">
        <v>75</v>
      </c>
      <c r="E90" s="1" t="s">
        <v>19</v>
      </c>
      <c r="F90" s="1">
        <v>69</v>
      </c>
      <c r="G90" s="1" t="s">
        <v>15</v>
      </c>
      <c r="H90" s="1" t="s">
        <v>20</v>
      </c>
      <c r="I90" s="1">
        <v>62</v>
      </c>
      <c r="J90" s="1" t="s">
        <v>17</v>
      </c>
      <c r="K90" s="1">
        <v>62.36</v>
      </c>
      <c r="L90" s="1" t="s">
        <v>18</v>
      </c>
      <c r="M90" s="3">
        <v>210000</v>
      </c>
    </row>
    <row r="91" spans="1:13" x14ac:dyDescent="0.3">
      <c r="A91" s="2">
        <v>91</v>
      </c>
      <c r="B91" s="1" t="s">
        <v>25</v>
      </c>
      <c r="C91" s="1">
        <v>85</v>
      </c>
      <c r="D91" s="1">
        <v>90</v>
      </c>
      <c r="E91" s="1" t="s">
        <v>14</v>
      </c>
      <c r="F91" s="1">
        <v>82</v>
      </c>
      <c r="G91" s="1" t="s">
        <v>23</v>
      </c>
      <c r="H91" s="1" t="s">
        <v>16</v>
      </c>
      <c r="I91" s="1">
        <v>92</v>
      </c>
      <c r="J91" s="1" t="s">
        <v>21</v>
      </c>
      <c r="K91" s="1">
        <v>68.03</v>
      </c>
      <c r="L91" s="1" t="s">
        <v>18</v>
      </c>
      <c r="M91" s="3">
        <v>300000</v>
      </c>
    </row>
    <row r="92" spans="1:13" x14ac:dyDescent="0.3">
      <c r="A92" s="2">
        <v>92</v>
      </c>
      <c r="B92" s="1" t="s">
        <v>13</v>
      </c>
      <c r="C92" s="1">
        <v>52</v>
      </c>
      <c r="D92" s="1">
        <v>57</v>
      </c>
      <c r="E92" s="1" t="s">
        <v>14</v>
      </c>
      <c r="F92" s="1">
        <v>50.8</v>
      </c>
      <c r="G92" s="1" t="s">
        <v>23</v>
      </c>
      <c r="H92" s="1" t="s">
        <v>16</v>
      </c>
      <c r="I92" s="1">
        <v>67</v>
      </c>
      <c r="J92" s="1" t="s">
        <v>17</v>
      </c>
      <c r="K92" s="1">
        <v>62.79</v>
      </c>
      <c r="L92" s="1" t="s">
        <v>24</v>
      </c>
      <c r="M92" s="3"/>
    </row>
    <row r="93" spans="1:13" x14ac:dyDescent="0.3">
      <c r="A93" s="2">
        <v>93</v>
      </c>
      <c r="B93" s="1" t="s">
        <v>25</v>
      </c>
      <c r="C93" s="1">
        <v>60.23</v>
      </c>
      <c r="D93" s="1">
        <v>69</v>
      </c>
      <c r="E93" s="1" t="s">
        <v>19</v>
      </c>
      <c r="F93" s="1">
        <v>66</v>
      </c>
      <c r="G93" s="1" t="s">
        <v>23</v>
      </c>
      <c r="H93" s="1" t="s">
        <v>16</v>
      </c>
      <c r="I93" s="1">
        <v>72</v>
      </c>
      <c r="J93" s="1" t="s">
        <v>21</v>
      </c>
      <c r="K93" s="1">
        <v>59.47</v>
      </c>
      <c r="L93" s="1" t="s">
        <v>18</v>
      </c>
      <c r="M93" s="3">
        <v>230000</v>
      </c>
    </row>
    <row r="94" spans="1:13" x14ac:dyDescent="0.3">
      <c r="A94" s="2">
        <v>94</v>
      </c>
      <c r="B94" s="1" t="s">
        <v>13</v>
      </c>
      <c r="C94" s="1">
        <v>52</v>
      </c>
      <c r="D94" s="1">
        <v>62</v>
      </c>
      <c r="E94" s="1" t="s">
        <v>14</v>
      </c>
      <c r="F94" s="1">
        <v>54</v>
      </c>
      <c r="G94" s="1" t="s">
        <v>23</v>
      </c>
      <c r="H94" s="1" t="s">
        <v>16</v>
      </c>
      <c r="I94" s="1">
        <v>72</v>
      </c>
      <c r="J94" s="1" t="s">
        <v>17</v>
      </c>
      <c r="K94" s="1">
        <v>55.41</v>
      </c>
      <c r="L94" s="1" t="s">
        <v>24</v>
      </c>
      <c r="M94" s="3"/>
    </row>
    <row r="95" spans="1:13" x14ac:dyDescent="0.3">
      <c r="A95" s="2">
        <v>95</v>
      </c>
      <c r="B95" s="1" t="s">
        <v>13</v>
      </c>
      <c r="C95" s="1">
        <v>58</v>
      </c>
      <c r="D95" s="1">
        <v>62</v>
      </c>
      <c r="E95" s="1" t="s">
        <v>14</v>
      </c>
      <c r="F95" s="1">
        <v>64</v>
      </c>
      <c r="G95" s="1" t="s">
        <v>23</v>
      </c>
      <c r="H95" s="1" t="s">
        <v>16</v>
      </c>
      <c r="I95" s="1">
        <v>53.88</v>
      </c>
      <c r="J95" s="1" t="s">
        <v>21</v>
      </c>
      <c r="K95" s="1">
        <v>54.97</v>
      </c>
      <c r="L95" s="1" t="s">
        <v>18</v>
      </c>
      <c r="M95" s="3">
        <v>260000</v>
      </c>
    </row>
    <row r="96" spans="1:13" x14ac:dyDescent="0.3">
      <c r="A96" s="2">
        <v>96</v>
      </c>
      <c r="B96" s="1" t="s">
        <v>13</v>
      </c>
      <c r="C96" s="1">
        <v>73</v>
      </c>
      <c r="D96" s="1">
        <v>78</v>
      </c>
      <c r="E96" s="1" t="s">
        <v>14</v>
      </c>
      <c r="F96" s="1">
        <v>65</v>
      </c>
      <c r="G96" s="1" t="s">
        <v>23</v>
      </c>
      <c r="H96" s="1" t="s">
        <v>20</v>
      </c>
      <c r="I96" s="1">
        <v>95.46</v>
      </c>
      <c r="J96" s="1" t="s">
        <v>21</v>
      </c>
      <c r="K96" s="1">
        <v>62.16</v>
      </c>
      <c r="L96" s="1" t="s">
        <v>18</v>
      </c>
      <c r="M96" s="3">
        <v>420000</v>
      </c>
    </row>
    <row r="97" spans="1:13" x14ac:dyDescent="0.3">
      <c r="A97" s="2">
        <v>97</v>
      </c>
      <c r="B97" s="1" t="s">
        <v>25</v>
      </c>
      <c r="C97" s="1">
        <v>76</v>
      </c>
      <c r="D97" s="1">
        <v>70</v>
      </c>
      <c r="E97" s="1" t="s">
        <v>19</v>
      </c>
      <c r="F97" s="1">
        <v>76</v>
      </c>
      <c r="G97" s="1" t="s">
        <v>23</v>
      </c>
      <c r="H97" s="1" t="s">
        <v>20</v>
      </c>
      <c r="I97" s="1">
        <v>66</v>
      </c>
      <c r="J97" s="1" t="s">
        <v>21</v>
      </c>
      <c r="K97" s="1">
        <v>64.44</v>
      </c>
      <c r="L97" s="1" t="s">
        <v>18</v>
      </c>
      <c r="M97" s="3">
        <v>300000</v>
      </c>
    </row>
    <row r="98" spans="1:13" x14ac:dyDescent="0.3">
      <c r="A98" s="2">
        <v>98</v>
      </c>
      <c r="B98" s="1" t="s">
        <v>25</v>
      </c>
      <c r="C98" s="1">
        <v>70.5</v>
      </c>
      <c r="D98" s="1">
        <v>62.5</v>
      </c>
      <c r="E98" s="1" t="s">
        <v>14</v>
      </c>
      <c r="F98" s="1">
        <v>61</v>
      </c>
      <c r="G98" s="1" t="s">
        <v>23</v>
      </c>
      <c r="H98" s="1" t="s">
        <v>16</v>
      </c>
      <c r="I98" s="1">
        <v>93.91</v>
      </c>
      <c r="J98" s="1" t="s">
        <v>21</v>
      </c>
      <c r="K98" s="1">
        <v>69.03</v>
      </c>
      <c r="L98" s="1" t="s">
        <v>24</v>
      </c>
      <c r="M98" s="3"/>
    </row>
    <row r="99" spans="1:13" x14ac:dyDescent="0.3">
      <c r="A99" s="2">
        <v>99</v>
      </c>
      <c r="B99" s="1" t="s">
        <v>25</v>
      </c>
      <c r="C99" s="1">
        <v>69</v>
      </c>
      <c r="D99" s="1">
        <v>73</v>
      </c>
      <c r="E99" s="1" t="s">
        <v>14</v>
      </c>
      <c r="F99" s="1">
        <v>65</v>
      </c>
      <c r="G99" s="1" t="s">
        <v>23</v>
      </c>
      <c r="H99" s="1" t="s">
        <v>16</v>
      </c>
      <c r="I99" s="1">
        <v>70</v>
      </c>
      <c r="J99" s="1" t="s">
        <v>21</v>
      </c>
      <c r="K99" s="1">
        <v>57.31</v>
      </c>
      <c r="L99" s="1" t="s">
        <v>18</v>
      </c>
      <c r="M99" s="3">
        <v>220000</v>
      </c>
    </row>
    <row r="100" spans="1:13" x14ac:dyDescent="0.3">
      <c r="A100" s="2">
        <v>100</v>
      </c>
      <c r="B100" s="1" t="s">
        <v>13</v>
      </c>
      <c r="C100" s="1">
        <v>54</v>
      </c>
      <c r="D100" s="1">
        <v>82</v>
      </c>
      <c r="E100" s="1" t="s">
        <v>14</v>
      </c>
      <c r="F100" s="1">
        <v>63</v>
      </c>
      <c r="G100" s="1" t="s">
        <v>15</v>
      </c>
      <c r="H100" s="1" t="s">
        <v>16</v>
      </c>
      <c r="I100" s="1">
        <v>50</v>
      </c>
      <c r="J100" s="1" t="s">
        <v>21</v>
      </c>
      <c r="K100" s="1">
        <v>59.47</v>
      </c>
      <c r="L100" s="1" t="s">
        <v>24</v>
      </c>
      <c r="M100" s="3"/>
    </row>
    <row r="101" spans="1:13" x14ac:dyDescent="0.3">
      <c r="A101" s="2">
        <v>101</v>
      </c>
      <c r="B101" s="1" t="s">
        <v>25</v>
      </c>
      <c r="C101" s="1">
        <v>45</v>
      </c>
      <c r="D101" s="1">
        <v>57</v>
      </c>
      <c r="E101" s="1" t="s">
        <v>14</v>
      </c>
      <c r="F101" s="1">
        <v>58</v>
      </c>
      <c r="G101" s="1" t="s">
        <v>23</v>
      </c>
      <c r="H101" s="1" t="s">
        <v>20</v>
      </c>
      <c r="I101" s="1">
        <v>56.39</v>
      </c>
      <c r="J101" s="1" t="s">
        <v>17</v>
      </c>
      <c r="K101" s="1">
        <v>64.95</v>
      </c>
      <c r="L101" s="1" t="s">
        <v>24</v>
      </c>
      <c r="M101" s="3"/>
    </row>
    <row r="102" spans="1:13" x14ac:dyDescent="0.3">
      <c r="A102" s="2">
        <v>102</v>
      </c>
      <c r="B102" s="1" t="s">
        <v>13</v>
      </c>
      <c r="C102" s="1">
        <v>63</v>
      </c>
      <c r="D102" s="1">
        <v>72</v>
      </c>
      <c r="E102" s="1" t="s">
        <v>14</v>
      </c>
      <c r="F102" s="1">
        <v>68</v>
      </c>
      <c r="G102" s="1" t="s">
        <v>23</v>
      </c>
      <c r="H102" s="1" t="s">
        <v>16</v>
      </c>
      <c r="I102" s="1">
        <v>78</v>
      </c>
      <c r="J102" s="1" t="s">
        <v>17</v>
      </c>
      <c r="K102" s="1">
        <v>60.44</v>
      </c>
      <c r="L102" s="1" t="s">
        <v>18</v>
      </c>
      <c r="M102" s="3">
        <v>380000</v>
      </c>
    </row>
    <row r="103" spans="1:13" x14ac:dyDescent="0.3">
      <c r="A103" s="2">
        <v>103</v>
      </c>
      <c r="B103" s="1" t="s">
        <v>25</v>
      </c>
      <c r="C103" s="1">
        <v>77</v>
      </c>
      <c r="D103" s="1">
        <v>61</v>
      </c>
      <c r="E103" s="1" t="s">
        <v>14</v>
      </c>
      <c r="F103" s="1">
        <v>68</v>
      </c>
      <c r="G103" s="1" t="s">
        <v>23</v>
      </c>
      <c r="H103" s="1" t="s">
        <v>20</v>
      </c>
      <c r="I103" s="1">
        <v>57.5</v>
      </c>
      <c r="J103" s="1" t="s">
        <v>21</v>
      </c>
      <c r="K103" s="1">
        <v>61.31</v>
      </c>
      <c r="L103" s="1" t="s">
        <v>18</v>
      </c>
      <c r="M103" s="3">
        <v>300000</v>
      </c>
    </row>
    <row r="104" spans="1:13" x14ac:dyDescent="0.3">
      <c r="A104" s="2">
        <v>104</v>
      </c>
      <c r="B104" s="1" t="s">
        <v>13</v>
      </c>
      <c r="C104" s="1">
        <v>73</v>
      </c>
      <c r="D104" s="1">
        <v>78</v>
      </c>
      <c r="E104" s="1" t="s">
        <v>19</v>
      </c>
      <c r="F104" s="1">
        <v>73</v>
      </c>
      <c r="G104" s="1" t="s">
        <v>15</v>
      </c>
      <c r="H104" s="1" t="s">
        <v>20</v>
      </c>
      <c r="I104" s="1">
        <v>85</v>
      </c>
      <c r="J104" s="1" t="s">
        <v>17</v>
      </c>
      <c r="K104" s="1">
        <v>65.83</v>
      </c>
      <c r="L104" s="1" t="s">
        <v>18</v>
      </c>
      <c r="M104" s="3">
        <v>240000</v>
      </c>
    </row>
    <row r="105" spans="1:13" x14ac:dyDescent="0.3">
      <c r="A105" s="2">
        <v>105</v>
      </c>
      <c r="B105" s="1" t="s">
        <v>13</v>
      </c>
      <c r="C105" s="1">
        <v>69</v>
      </c>
      <c r="D105" s="1">
        <v>63</v>
      </c>
      <c r="E105" s="1" t="s">
        <v>19</v>
      </c>
      <c r="F105" s="1">
        <v>65</v>
      </c>
      <c r="G105" s="1" t="s">
        <v>23</v>
      </c>
      <c r="H105" s="1" t="s">
        <v>20</v>
      </c>
      <c r="I105" s="1">
        <v>55</v>
      </c>
      <c r="J105" s="1" t="s">
        <v>17</v>
      </c>
      <c r="K105" s="1">
        <v>58.23</v>
      </c>
      <c r="L105" s="1" t="s">
        <v>18</v>
      </c>
      <c r="M105" s="3">
        <v>360000</v>
      </c>
    </row>
    <row r="106" spans="1:13" x14ac:dyDescent="0.3">
      <c r="A106" s="2">
        <v>106</v>
      </c>
      <c r="B106" s="1" t="s">
        <v>13</v>
      </c>
      <c r="C106" s="1">
        <v>59</v>
      </c>
      <c r="D106" s="1">
        <v>64</v>
      </c>
      <c r="E106" s="1" t="s">
        <v>19</v>
      </c>
      <c r="F106" s="1">
        <v>58</v>
      </c>
      <c r="G106" s="1" t="s">
        <v>15</v>
      </c>
      <c r="H106" s="1" t="s">
        <v>16</v>
      </c>
      <c r="I106" s="1">
        <v>85</v>
      </c>
      <c r="J106" s="1" t="s">
        <v>17</v>
      </c>
      <c r="K106" s="1">
        <v>55.3</v>
      </c>
      <c r="L106" s="1" t="s">
        <v>24</v>
      </c>
      <c r="M106" s="3"/>
    </row>
    <row r="107" spans="1:13" x14ac:dyDescent="0.3">
      <c r="A107" s="2">
        <v>107</v>
      </c>
      <c r="B107" s="1" t="s">
        <v>13</v>
      </c>
      <c r="C107" s="1">
        <v>61.08</v>
      </c>
      <c r="D107" s="1">
        <v>50</v>
      </c>
      <c r="E107" s="1" t="s">
        <v>19</v>
      </c>
      <c r="F107" s="1">
        <v>54</v>
      </c>
      <c r="G107" s="1" t="s">
        <v>15</v>
      </c>
      <c r="H107" s="1" t="s">
        <v>16</v>
      </c>
      <c r="I107" s="1">
        <v>71</v>
      </c>
      <c r="J107" s="1" t="s">
        <v>21</v>
      </c>
      <c r="K107" s="1">
        <v>65.69</v>
      </c>
      <c r="L107" s="1" t="s">
        <v>24</v>
      </c>
      <c r="M107" s="3"/>
    </row>
    <row r="108" spans="1:13" x14ac:dyDescent="0.3">
      <c r="A108" s="2">
        <v>108</v>
      </c>
      <c r="B108" s="1" t="s">
        <v>13</v>
      </c>
      <c r="C108" s="1">
        <v>82</v>
      </c>
      <c r="D108" s="1">
        <v>90</v>
      </c>
      <c r="E108" s="1" t="s">
        <v>14</v>
      </c>
      <c r="F108" s="1">
        <v>83</v>
      </c>
      <c r="G108" s="1" t="s">
        <v>23</v>
      </c>
      <c r="H108" s="1" t="s">
        <v>16</v>
      </c>
      <c r="I108" s="1">
        <v>80</v>
      </c>
      <c r="J108" s="1" t="s">
        <v>17</v>
      </c>
      <c r="K108" s="1">
        <v>73.52</v>
      </c>
      <c r="L108" s="1" t="s">
        <v>18</v>
      </c>
      <c r="M108" s="3">
        <v>200000</v>
      </c>
    </row>
    <row r="109" spans="1:13" x14ac:dyDescent="0.3">
      <c r="A109" s="2">
        <v>109</v>
      </c>
      <c r="B109" s="1" t="s">
        <v>13</v>
      </c>
      <c r="C109" s="1">
        <v>61</v>
      </c>
      <c r="D109" s="1">
        <v>82</v>
      </c>
      <c r="E109" s="1" t="s">
        <v>14</v>
      </c>
      <c r="F109" s="1">
        <v>69</v>
      </c>
      <c r="G109" s="1" t="s">
        <v>23</v>
      </c>
      <c r="H109" s="1" t="s">
        <v>16</v>
      </c>
      <c r="I109" s="1">
        <v>84</v>
      </c>
      <c r="J109" s="1" t="s">
        <v>21</v>
      </c>
      <c r="K109" s="1">
        <v>58.31</v>
      </c>
      <c r="L109" s="1" t="s">
        <v>18</v>
      </c>
      <c r="M109" s="3">
        <v>300000</v>
      </c>
    </row>
    <row r="110" spans="1:13" x14ac:dyDescent="0.3">
      <c r="A110" s="2">
        <v>110</v>
      </c>
      <c r="B110" s="1" t="s">
        <v>13</v>
      </c>
      <c r="C110" s="1">
        <v>52</v>
      </c>
      <c r="D110" s="1">
        <v>63</v>
      </c>
      <c r="E110" s="1" t="s">
        <v>19</v>
      </c>
      <c r="F110" s="1">
        <v>65</v>
      </c>
      <c r="G110" s="1" t="s">
        <v>15</v>
      </c>
      <c r="H110" s="1" t="s">
        <v>20</v>
      </c>
      <c r="I110" s="1">
        <v>86</v>
      </c>
      <c r="J110" s="1" t="s">
        <v>17</v>
      </c>
      <c r="K110" s="1">
        <v>56.09</v>
      </c>
      <c r="L110" s="1" t="s">
        <v>24</v>
      </c>
      <c r="M110" s="3"/>
    </row>
    <row r="111" spans="1:13" x14ac:dyDescent="0.3">
      <c r="A111" s="2">
        <v>111</v>
      </c>
      <c r="B111" s="1" t="s">
        <v>25</v>
      </c>
      <c r="C111" s="1">
        <v>69.5</v>
      </c>
      <c r="D111" s="1">
        <v>70</v>
      </c>
      <c r="E111" s="1" t="s">
        <v>19</v>
      </c>
      <c r="F111" s="1">
        <v>72</v>
      </c>
      <c r="G111" s="1" t="s">
        <v>15</v>
      </c>
      <c r="H111" s="1" t="s">
        <v>16</v>
      </c>
      <c r="I111" s="1">
        <v>57.2</v>
      </c>
      <c r="J111" s="1" t="s">
        <v>17</v>
      </c>
      <c r="K111" s="1">
        <v>54.8</v>
      </c>
      <c r="L111" s="1" t="s">
        <v>18</v>
      </c>
      <c r="M111" s="3">
        <v>250000</v>
      </c>
    </row>
    <row r="112" spans="1:13" x14ac:dyDescent="0.3">
      <c r="A112" s="2">
        <v>112</v>
      </c>
      <c r="B112" s="1" t="s">
        <v>13</v>
      </c>
      <c r="C112" s="1">
        <v>51</v>
      </c>
      <c r="D112" s="1">
        <v>54</v>
      </c>
      <c r="E112" s="1" t="s">
        <v>19</v>
      </c>
      <c r="F112" s="1">
        <v>61</v>
      </c>
      <c r="G112" s="1" t="s">
        <v>15</v>
      </c>
      <c r="H112" s="1" t="s">
        <v>16</v>
      </c>
      <c r="I112" s="1">
        <v>60</v>
      </c>
      <c r="J112" s="1" t="s">
        <v>17</v>
      </c>
      <c r="K112" s="1">
        <v>60.64</v>
      </c>
      <c r="L112" s="1" t="s">
        <v>24</v>
      </c>
      <c r="M112" s="3"/>
    </row>
    <row r="113" spans="1:13" x14ac:dyDescent="0.3">
      <c r="A113" s="2">
        <v>113</v>
      </c>
      <c r="B113" s="1" t="s">
        <v>13</v>
      </c>
      <c r="C113" s="1">
        <v>58</v>
      </c>
      <c r="D113" s="1">
        <v>61</v>
      </c>
      <c r="E113" s="1" t="s">
        <v>14</v>
      </c>
      <c r="F113" s="1">
        <v>61</v>
      </c>
      <c r="G113" s="1" t="s">
        <v>23</v>
      </c>
      <c r="H113" s="1" t="s">
        <v>16</v>
      </c>
      <c r="I113" s="1">
        <v>58</v>
      </c>
      <c r="J113" s="1" t="s">
        <v>17</v>
      </c>
      <c r="K113" s="1">
        <v>53.94</v>
      </c>
      <c r="L113" s="1" t="s">
        <v>18</v>
      </c>
      <c r="M113" s="3">
        <v>250000</v>
      </c>
    </row>
    <row r="114" spans="1:13" x14ac:dyDescent="0.3">
      <c r="A114" s="2">
        <v>114</v>
      </c>
      <c r="B114" s="1" t="s">
        <v>25</v>
      </c>
      <c r="C114" s="1">
        <v>73.959999999999994</v>
      </c>
      <c r="D114" s="1">
        <v>79</v>
      </c>
      <c r="E114" s="1" t="s">
        <v>14</v>
      </c>
      <c r="F114" s="1">
        <v>67</v>
      </c>
      <c r="G114" s="1" t="s">
        <v>23</v>
      </c>
      <c r="H114" s="1" t="s">
        <v>16</v>
      </c>
      <c r="I114" s="1">
        <v>72.150000000000006</v>
      </c>
      <c r="J114" s="1" t="s">
        <v>21</v>
      </c>
      <c r="K114" s="1">
        <v>63.08</v>
      </c>
      <c r="L114" s="1" t="s">
        <v>18</v>
      </c>
      <c r="M114" s="3">
        <v>280000</v>
      </c>
    </row>
    <row r="115" spans="1:13" x14ac:dyDescent="0.3">
      <c r="A115" s="2">
        <v>115</v>
      </c>
      <c r="B115" s="1" t="s">
        <v>13</v>
      </c>
      <c r="C115" s="1">
        <v>65</v>
      </c>
      <c r="D115" s="1">
        <v>68</v>
      </c>
      <c r="E115" s="1" t="s">
        <v>19</v>
      </c>
      <c r="F115" s="1">
        <v>69</v>
      </c>
      <c r="G115" s="1" t="s">
        <v>23</v>
      </c>
      <c r="H115" s="1" t="s">
        <v>16</v>
      </c>
      <c r="I115" s="1">
        <v>53.7</v>
      </c>
      <c r="J115" s="1" t="s">
        <v>17</v>
      </c>
      <c r="K115" s="1">
        <v>55.01</v>
      </c>
      <c r="L115" s="1" t="s">
        <v>18</v>
      </c>
      <c r="M115" s="3">
        <v>250000</v>
      </c>
    </row>
    <row r="116" spans="1:13" x14ac:dyDescent="0.3">
      <c r="A116" s="2">
        <v>116</v>
      </c>
      <c r="B116" s="1" t="s">
        <v>25</v>
      </c>
      <c r="C116" s="1">
        <v>73</v>
      </c>
      <c r="D116" s="1">
        <v>63</v>
      </c>
      <c r="E116" s="1" t="s">
        <v>19</v>
      </c>
      <c r="F116" s="1">
        <v>66</v>
      </c>
      <c r="G116" s="1" t="s">
        <v>23</v>
      </c>
      <c r="H116" s="1" t="s">
        <v>16</v>
      </c>
      <c r="I116" s="1">
        <v>89</v>
      </c>
      <c r="J116" s="1" t="s">
        <v>21</v>
      </c>
      <c r="K116" s="1">
        <v>60.5</v>
      </c>
      <c r="L116" s="1" t="s">
        <v>18</v>
      </c>
      <c r="M116" s="3">
        <v>216000</v>
      </c>
    </row>
    <row r="117" spans="1:13" x14ac:dyDescent="0.3">
      <c r="A117" s="2">
        <v>117</v>
      </c>
      <c r="B117" s="1" t="s">
        <v>13</v>
      </c>
      <c r="C117" s="1">
        <v>68.2</v>
      </c>
      <c r="D117" s="1">
        <v>72.8</v>
      </c>
      <c r="E117" s="1" t="s">
        <v>14</v>
      </c>
      <c r="F117" s="1">
        <v>66.599999999999994</v>
      </c>
      <c r="G117" s="1" t="s">
        <v>23</v>
      </c>
      <c r="H117" s="1" t="s">
        <v>20</v>
      </c>
      <c r="I117" s="1">
        <v>96</v>
      </c>
      <c r="J117" s="1" t="s">
        <v>21</v>
      </c>
      <c r="K117" s="1">
        <v>70.849999999999994</v>
      </c>
      <c r="L117" s="1" t="s">
        <v>18</v>
      </c>
      <c r="M117" s="3">
        <v>300000</v>
      </c>
    </row>
    <row r="118" spans="1:13" x14ac:dyDescent="0.3">
      <c r="A118" s="2">
        <v>118</v>
      </c>
      <c r="B118" s="1" t="s">
        <v>13</v>
      </c>
      <c r="C118" s="1">
        <v>77</v>
      </c>
      <c r="D118" s="1">
        <v>75</v>
      </c>
      <c r="E118" s="1" t="s">
        <v>19</v>
      </c>
      <c r="F118" s="1">
        <v>73</v>
      </c>
      <c r="G118" s="1" t="s">
        <v>15</v>
      </c>
      <c r="H118" s="1" t="s">
        <v>16</v>
      </c>
      <c r="I118" s="1">
        <v>80</v>
      </c>
      <c r="J118" s="1" t="s">
        <v>21</v>
      </c>
      <c r="K118" s="1">
        <v>67.05</v>
      </c>
      <c r="L118" s="1" t="s">
        <v>18</v>
      </c>
      <c r="M118" s="3">
        <v>240000</v>
      </c>
    </row>
    <row r="119" spans="1:13" x14ac:dyDescent="0.3">
      <c r="A119" s="2">
        <v>119</v>
      </c>
      <c r="B119" s="1" t="s">
        <v>13</v>
      </c>
      <c r="C119" s="1">
        <v>76</v>
      </c>
      <c r="D119" s="1">
        <v>80</v>
      </c>
      <c r="E119" s="1" t="s">
        <v>19</v>
      </c>
      <c r="F119" s="1">
        <v>78</v>
      </c>
      <c r="G119" s="1" t="s">
        <v>15</v>
      </c>
      <c r="H119" s="1" t="s">
        <v>20</v>
      </c>
      <c r="I119" s="1">
        <v>97</v>
      </c>
      <c r="J119" s="1" t="s">
        <v>17</v>
      </c>
      <c r="K119" s="1">
        <v>70.48</v>
      </c>
      <c r="L119" s="1" t="s">
        <v>18</v>
      </c>
      <c r="M119" s="3">
        <v>276000</v>
      </c>
    </row>
    <row r="120" spans="1:13" x14ac:dyDescent="0.3">
      <c r="A120" s="2">
        <v>120</v>
      </c>
      <c r="B120" s="1" t="s">
        <v>13</v>
      </c>
      <c r="C120" s="1">
        <v>60.8</v>
      </c>
      <c r="D120" s="1">
        <v>68.400000000000006</v>
      </c>
      <c r="E120" s="1" t="s">
        <v>14</v>
      </c>
      <c r="F120" s="1">
        <v>64.599999999999994</v>
      </c>
      <c r="G120" s="1" t="s">
        <v>23</v>
      </c>
      <c r="H120" s="1" t="s">
        <v>20</v>
      </c>
      <c r="I120" s="1">
        <v>82.66</v>
      </c>
      <c r="J120" s="1" t="s">
        <v>21</v>
      </c>
      <c r="K120" s="1">
        <v>64.34</v>
      </c>
      <c r="L120" s="1" t="s">
        <v>18</v>
      </c>
      <c r="M120" s="3">
        <v>940000</v>
      </c>
    </row>
    <row r="121" spans="1:13" x14ac:dyDescent="0.3">
      <c r="A121" s="2">
        <v>121</v>
      </c>
      <c r="B121" s="1" t="s">
        <v>13</v>
      </c>
      <c r="C121" s="1">
        <v>58</v>
      </c>
      <c r="D121" s="1">
        <v>40</v>
      </c>
      <c r="E121" s="1" t="s">
        <v>19</v>
      </c>
      <c r="F121" s="1">
        <v>59</v>
      </c>
      <c r="G121" s="1" t="s">
        <v>23</v>
      </c>
      <c r="H121" s="1" t="s">
        <v>16</v>
      </c>
      <c r="I121" s="1">
        <v>73</v>
      </c>
      <c r="J121" s="1" t="s">
        <v>17</v>
      </c>
      <c r="K121" s="1">
        <v>58.81</v>
      </c>
      <c r="L121" s="1" t="s">
        <v>24</v>
      </c>
      <c r="M121" s="3"/>
    </row>
    <row r="122" spans="1:13" x14ac:dyDescent="0.3">
      <c r="A122" s="2">
        <v>122</v>
      </c>
      <c r="B122" s="1" t="s">
        <v>25</v>
      </c>
      <c r="C122" s="1">
        <v>64</v>
      </c>
      <c r="D122" s="1">
        <v>67</v>
      </c>
      <c r="E122" s="1" t="s">
        <v>19</v>
      </c>
      <c r="F122" s="1">
        <v>69.599999999999994</v>
      </c>
      <c r="G122" s="1" t="s">
        <v>15</v>
      </c>
      <c r="H122" s="1" t="s">
        <v>20</v>
      </c>
      <c r="I122" s="1">
        <v>55.67</v>
      </c>
      <c r="J122" s="1" t="s">
        <v>17</v>
      </c>
      <c r="K122" s="1">
        <v>71.489999999999995</v>
      </c>
      <c r="L122" s="1" t="s">
        <v>18</v>
      </c>
      <c r="M122" s="3">
        <v>250000</v>
      </c>
    </row>
    <row r="123" spans="1:13" x14ac:dyDescent="0.3">
      <c r="A123" s="2">
        <v>123</v>
      </c>
      <c r="B123" s="1" t="s">
        <v>25</v>
      </c>
      <c r="C123" s="1">
        <v>66.5</v>
      </c>
      <c r="D123" s="1">
        <v>66.8</v>
      </c>
      <c r="E123" s="1" t="s">
        <v>22</v>
      </c>
      <c r="F123" s="1">
        <v>69.3</v>
      </c>
      <c r="G123" s="1" t="s">
        <v>23</v>
      </c>
      <c r="H123" s="1" t="s">
        <v>20</v>
      </c>
      <c r="I123" s="1">
        <v>80.400000000000006</v>
      </c>
      <c r="J123" s="1" t="s">
        <v>21</v>
      </c>
      <c r="K123" s="1">
        <v>71</v>
      </c>
      <c r="L123" s="1" t="s">
        <v>18</v>
      </c>
      <c r="M123" s="3">
        <v>236000</v>
      </c>
    </row>
    <row r="124" spans="1:13" x14ac:dyDescent="0.3">
      <c r="A124" s="2">
        <v>124</v>
      </c>
      <c r="B124" s="1" t="s">
        <v>13</v>
      </c>
      <c r="C124" s="1">
        <v>74</v>
      </c>
      <c r="D124" s="1">
        <v>59</v>
      </c>
      <c r="E124" s="1" t="s">
        <v>14</v>
      </c>
      <c r="F124" s="1">
        <v>73</v>
      </c>
      <c r="G124" s="1" t="s">
        <v>23</v>
      </c>
      <c r="H124" s="1" t="s">
        <v>20</v>
      </c>
      <c r="I124" s="1">
        <v>60</v>
      </c>
      <c r="J124" s="1" t="s">
        <v>17</v>
      </c>
      <c r="K124" s="1">
        <v>56.7</v>
      </c>
      <c r="L124" s="1" t="s">
        <v>18</v>
      </c>
      <c r="M124" s="3">
        <v>240000</v>
      </c>
    </row>
    <row r="125" spans="1:13" x14ac:dyDescent="0.3">
      <c r="A125" s="2">
        <v>125</v>
      </c>
      <c r="B125" s="1" t="s">
        <v>13</v>
      </c>
      <c r="C125" s="1">
        <v>67</v>
      </c>
      <c r="D125" s="1">
        <v>71</v>
      </c>
      <c r="E125" s="1" t="s">
        <v>19</v>
      </c>
      <c r="F125" s="1">
        <v>64.33</v>
      </c>
      <c r="G125" s="1" t="s">
        <v>26</v>
      </c>
      <c r="H125" s="1" t="s">
        <v>20</v>
      </c>
      <c r="I125" s="1">
        <v>64</v>
      </c>
      <c r="J125" s="1" t="s">
        <v>17</v>
      </c>
      <c r="K125" s="1">
        <v>61.26</v>
      </c>
      <c r="L125" s="1" t="s">
        <v>18</v>
      </c>
      <c r="M125" s="3">
        <v>250000</v>
      </c>
    </row>
    <row r="126" spans="1:13" x14ac:dyDescent="0.3">
      <c r="A126" s="2">
        <v>126</v>
      </c>
      <c r="B126" s="1" t="s">
        <v>25</v>
      </c>
      <c r="C126" s="1">
        <v>84</v>
      </c>
      <c r="D126" s="1">
        <v>73</v>
      </c>
      <c r="E126" s="1" t="s">
        <v>14</v>
      </c>
      <c r="F126" s="1">
        <v>73</v>
      </c>
      <c r="G126" s="1" t="s">
        <v>23</v>
      </c>
      <c r="H126" s="1" t="s">
        <v>16</v>
      </c>
      <c r="I126" s="1">
        <v>75</v>
      </c>
      <c r="J126" s="1" t="s">
        <v>21</v>
      </c>
      <c r="K126" s="1">
        <v>73.33</v>
      </c>
      <c r="L126" s="1" t="s">
        <v>18</v>
      </c>
      <c r="M126" s="3">
        <v>350000</v>
      </c>
    </row>
    <row r="127" spans="1:13" x14ac:dyDescent="0.3">
      <c r="A127" s="2">
        <v>127</v>
      </c>
      <c r="B127" s="1" t="s">
        <v>25</v>
      </c>
      <c r="C127" s="1">
        <v>79</v>
      </c>
      <c r="D127" s="1">
        <v>61</v>
      </c>
      <c r="E127" s="1" t="s">
        <v>19</v>
      </c>
      <c r="F127" s="1">
        <v>75.5</v>
      </c>
      <c r="G127" s="1" t="s">
        <v>15</v>
      </c>
      <c r="H127" s="1" t="s">
        <v>20</v>
      </c>
      <c r="I127" s="1">
        <v>70</v>
      </c>
      <c r="J127" s="1" t="s">
        <v>21</v>
      </c>
      <c r="K127" s="1">
        <v>68.2</v>
      </c>
      <c r="L127" s="1" t="s">
        <v>18</v>
      </c>
      <c r="M127" s="3">
        <v>210000</v>
      </c>
    </row>
    <row r="128" spans="1:13" x14ac:dyDescent="0.3">
      <c r="A128" s="2">
        <v>128</v>
      </c>
      <c r="B128" s="1" t="s">
        <v>25</v>
      </c>
      <c r="C128" s="1">
        <v>72</v>
      </c>
      <c r="D128" s="1">
        <v>60</v>
      </c>
      <c r="E128" s="1" t="s">
        <v>19</v>
      </c>
      <c r="F128" s="1">
        <v>69</v>
      </c>
      <c r="G128" s="1" t="s">
        <v>23</v>
      </c>
      <c r="H128" s="1" t="s">
        <v>16</v>
      </c>
      <c r="I128" s="1">
        <v>55.5</v>
      </c>
      <c r="J128" s="1" t="s">
        <v>17</v>
      </c>
      <c r="K128" s="1">
        <v>58.4</v>
      </c>
      <c r="L128" s="1" t="s">
        <v>18</v>
      </c>
      <c r="M128" s="3">
        <v>250000</v>
      </c>
    </row>
    <row r="129" spans="1:13" x14ac:dyDescent="0.3">
      <c r="A129" s="2">
        <v>129</v>
      </c>
      <c r="B129" s="1" t="s">
        <v>13</v>
      </c>
      <c r="C129" s="1">
        <v>80.400000000000006</v>
      </c>
      <c r="D129" s="1">
        <v>73.400000000000006</v>
      </c>
      <c r="E129" s="1" t="s">
        <v>19</v>
      </c>
      <c r="F129" s="1">
        <v>77.72</v>
      </c>
      <c r="G129" s="1" t="s">
        <v>15</v>
      </c>
      <c r="H129" s="1" t="s">
        <v>20</v>
      </c>
      <c r="I129" s="1">
        <v>81.2</v>
      </c>
      <c r="J129" s="1" t="s">
        <v>17</v>
      </c>
      <c r="K129" s="1">
        <v>76.260000000000005</v>
      </c>
      <c r="L129" s="1" t="s">
        <v>18</v>
      </c>
      <c r="M129" s="3">
        <v>400000</v>
      </c>
    </row>
    <row r="130" spans="1:13" x14ac:dyDescent="0.3">
      <c r="A130" s="2">
        <v>130</v>
      </c>
      <c r="B130" s="1" t="s">
        <v>13</v>
      </c>
      <c r="C130" s="1">
        <v>76.7</v>
      </c>
      <c r="D130" s="1">
        <v>89.7</v>
      </c>
      <c r="E130" s="1" t="s">
        <v>14</v>
      </c>
      <c r="F130" s="1">
        <v>66</v>
      </c>
      <c r="G130" s="1" t="s">
        <v>23</v>
      </c>
      <c r="H130" s="1" t="s">
        <v>20</v>
      </c>
      <c r="I130" s="1">
        <v>90</v>
      </c>
      <c r="J130" s="1" t="s">
        <v>21</v>
      </c>
      <c r="K130" s="1">
        <v>68.55</v>
      </c>
      <c r="L130" s="1" t="s">
        <v>18</v>
      </c>
      <c r="M130" s="3">
        <v>250000</v>
      </c>
    </row>
    <row r="131" spans="1:13" x14ac:dyDescent="0.3">
      <c r="A131" s="2">
        <v>131</v>
      </c>
      <c r="B131" s="1" t="s">
        <v>13</v>
      </c>
      <c r="C131" s="1">
        <v>62</v>
      </c>
      <c r="D131" s="1">
        <v>65</v>
      </c>
      <c r="E131" s="1" t="s">
        <v>14</v>
      </c>
      <c r="F131" s="1">
        <v>60</v>
      </c>
      <c r="G131" s="1" t="s">
        <v>23</v>
      </c>
      <c r="H131" s="1" t="s">
        <v>16</v>
      </c>
      <c r="I131" s="1">
        <v>84</v>
      </c>
      <c r="J131" s="1" t="s">
        <v>21</v>
      </c>
      <c r="K131" s="1">
        <v>64.150000000000006</v>
      </c>
      <c r="L131" s="1" t="s">
        <v>24</v>
      </c>
      <c r="M131" s="3"/>
    </row>
    <row r="132" spans="1:13" x14ac:dyDescent="0.3">
      <c r="A132" s="2">
        <v>132</v>
      </c>
      <c r="B132" s="1" t="s">
        <v>25</v>
      </c>
      <c r="C132" s="1">
        <v>74.900000000000006</v>
      </c>
      <c r="D132" s="1">
        <v>57</v>
      </c>
      <c r="E132" s="1" t="s">
        <v>19</v>
      </c>
      <c r="F132" s="1">
        <v>62</v>
      </c>
      <c r="G132" s="1" t="s">
        <v>26</v>
      </c>
      <c r="H132" s="1" t="s">
        <v>20</v>
      </c>
      <c r="I132" s="1">
        <v>80</v>
      </c>
      <c r="J132" s="1" t="s">
        <v>21</v>
      </c>
      <c r="K132" s="1">
        <v>60.78</v>
      </c>
      <c r="L132" s="1" t="s">
        <v>18</v>
      </c>
      <c r="M132" s="3">
        <v>360000</v>
      </c>
    </row>
    <row r="133" spans="1:13" x14ac:dyDescent="0.3">
      <c r="A133" s="2">
        <v>133</v>
      </c>
      <c r="B133" s="1" t="s">
        <v>13</v>
      </c>
      <c r="C133" s="1">
        <v>67</v>
      </c>
      <c r="D133" s="1">
        <v>68</v>
      </c>
      <c r="E133" s="1" t="s">
        <v>14</v>
      </c>
      <c r="F133" s="1">
        <v>64</v>
      </c>
      <c r="G133" s="1" t="s">
        <v>23</v>
      </c>
      <c r="H133" s="1" t="s">
        <v>20</v>
      </c>
      <c r="I133" s="1">
        <v>74.400000000000006</v>
      </c>
      <c r="J133" s="1" t="s">
        <v>17</v>
      </c>
      <c r="K133" s="1">
        <v>53.49</v>
      </c>
      <c r="L133" s="1" t="s">
        <v>18</v>
      </c>
      <c r="M133" s="3">
        <v>300000</v>
      </c>
    </row>
    <row r="134" spans="1:13" x14ac:dyDescent="0.3">
      <c r="A134" s="2">
        <v>134</v>
      </c>
      <c r="B134" s="1" t="s">
        <v>13</v>
      </c>
      <c r="C134" s="1">
        <v>73</v>
      </c>
      <c r="D134" s="1">
        <v>64</v>
      </c>
      <c r="E134" s="1" t="s">
        <v>14</v>
      </c>
      <c r="F134" s="1">
        <v>77</v>
      </c>
      <c r="G134" s="1" t="s">
        <v>23</v>
      </c>
      <c r="H134" s="1" t="s">
        <v>20</v>
      </c>
      <c r="I134" s="1">
        <v>65</v>
      </c>
      <c r="J134" s="1" t="s">
        <v>17</v>
      </c>
      <c r="K134" s="1">
        <v>60.98</v>
      </c>
      <c r="L134" s="1" t="s">
        <v>18</v>
      </c>
      <c r="M134" s="3">
        <v>250000</v>
      </c>
    </row>
    <row r="135" spans="1:13" x14ac:dyDescent="0.3">
      <c r="A135" s="2">
        <v>135</v>
      </c>
      <c r="B135" s="1" t="s">
        <v>25</v>
      </c>
      <c r="C135" s="1">
        <v>77.44</v>
      </c>
      <c r="D135" s="1">
        <v>92</v>
      </c>
      <c r="E135" s="1" t="s">
        <v>14</v>
      </c>
      <c r="F135" s="1">
        <v>72</v>
      </c>
      <c r="G135" s="1" t="s">
        <v>23</v>
      </c>
      <c r="H135" s="1" t="s">
        <v>20</v>
      </c>
      <c r="I135" s="1">
        <v>94</v>
      </c>
      <c r="J135" s="1" t="s">
        <v>21</v>
      </c>
      <c r="K135" s="1">
        <v>67.13</v>
      </c>
      <c r="L135" s="1" t="s">
        <v>18</v>
      </c>
      <c r="M135" s="3">
        <v>250000</v>
      </c>
    </row>
    <row r="136" spans="1:13" x14ac:dyDescent="0.3">
      <c r="A136" s="2">
        <v>136</v>
      </c>
      <c r="B136" s="1" t="s">
        <v>25</v>
      </c>
      <c r="C136" s="1">
        <v>72</v>
      </c>
      <c r="D136" s="1">
        <v>56</v>
      </c>
      <c r="E136" s="1" t="s">
        <v>19</v>
      </c>
      <c r="F136" s="1">
        <v>69</v>
      </c>
      <c r="G136" s="1" t="s">
        <v>23</v>
      </c>
      <c r="H136" s="1" t="s">
        <v>16</v>
      </c>
      <c r="I136" s="1">
        <v>55.6</v>
      </c>
      <c r="J136" s="1" t="s">
        <v>17</v>
      </c>
      <c r="K136" s="1">
        <v>65.63</v>
      </c>
      <c r="L136" s="1" t="s">
        <v>18</v>
      </c>
      <c r="M136" s="3">
        <v>200000</v>
      </c>
    </row>
    <row r="137" spans="1:13" x14ac:dyDescent="0.3">
      <c r="A137" s="2">
        <v>137</v>
      </c>
      <c r="B137" s="1" t="s">
        <v>25</v>
      </c>
      <c r="C137" s="1">
        <v>47</v>
      </c>
      <c r="D137" s="1">
        <v>59</v>
      </c>
      <c r="E137" s="1" t="s">
        <v>22</v>
      </c>
      <c r="F137" s="1">
        <v>64</v>
      </c>
      <c r="G137" s="1" t="s">
        <v>23</v>
      </c>
      <c r="H137" s="1" t="s">
        <v>16</v>
      </c>
      <c r="I137" s="1">
        <v>78</v>
      </c>
      <c r="J137" s="1" t="s">
        <v>21</v>
      </c>
      <c r="K137" s="1">
        <v>61.58</v>
      </c>
      <c r="L137" s="1" t="s">
        <v>24</v>
      </c>
      <c r="M137" s="3"/>
    </row>
    <row r="138" spans="1:13" x14ac:dyDescent="0.3">
      <c r="A138" s="2">
        <v>138</v>
      </c>
      <c r="B138" s="1" t="s">
        <v>13</v>
      </c>
      <c r="C138" s="1">
        <v>67</v>
      </c>
      <c r="D138" s="1">
        <v>63</v>
      </c>
      <c r="E138" s="1" t="s">
        <v>14</v>
      </c>
      <c r="F138" s="1">
        <v>72</v>
      </c>
      <c r="G138" s="1" t="s">
        <v>23</v>
      </c>
      <c r="H138" s="1" t="s">
        <v>16</v>
      </c>
      <c r="I138" s="1">
        <v>56</v>
      </c>
      <c r="J138" s="1" t="s">
        <v>17</v>
      </c>
      <c r="K138" s="1">
        <v>60.41</v>
      </c>
      <c r="L138" s="1" t="s">
        <v>18</v>
      </c>
      <c r="M138" s="3">
        <v>225000</v>
      </c>
    </row>
    <row r="139" spans="1:13" x14ac:dyDescent="0.3">
      <c r="A139" s="2">
        <v>139</v>
      </c>
      <c r="B139" s="1" t="s">
        <v>25</v>
      </c>
      <c r="C139" s="1">
        <v>82</v>
      </c>
      <c r="D139" s="1">
        <v>64</v>
      </c>
      <c r="E139" s="1" t="s">
        <v>19</v>
      </c>
      <c r="F139" s="1">
        <v>73</v>
      </c>
      <c r="G139" s="1" t="s">
        <v>15</v>
      </c>
      <c r="H139" s="1" t="s">
        <v>20</v>
      </c>
      <c r="I139" s="1">
        <v>96</v>
      </c>
      <c r="J139" s="1" t="s">
        <v>21</v>
      </c>
      <c r="K139" s="1">
        <v>71.77</v>
      </c>
      <c r="L139" s="1" t="s">
        <v>18</v>
      </c>
      <c r="M139" s="3">
        <v>250000</v>
      </c>
    </row>
    <row r="140" spans="1:13" x14ac:dyDescent="0.3">
      <c r="A140" s="2">
        <v>140</v>
      </c>
      <c r="B140" s="1" t="s">
        <v>13</v>
      </c>
      <c r="C140" s="1">
        <v>77</v>
      </c>
      <c r="D140" s="1">
        <v>70</v>
      </c>
      <c r="E140" s="1" t="s">
        <v>14</v>
      </c>
      <c r="F140" s="1">
        <v>59</v>
      </c>
      <c r="G140" s="1" t="s">
        <v>23</v>
      </c>
      <c r="H140" s="1" t="s">
        <v>20</v>
      </c>
      <c r="I140" s="1">
        <v>58</v>
      </c>
      <c r="J140" s="1" t="s">
        <v>21</v>
      </c>
      <c r="K140" s="1">
        <v>54.43</v>
      </c>
      <c r="L140" s="1" t="s">
        <v>18</v>
      </c>
      <c r="M140" s="3">
        <v>220000</v>
      </c>
    </row>
    <row r="141" spans="1:13" x14ac:dyDescent="0.3">
      <c r="A141" s="2">
        <v>141</v>
      </c>
      <c r="B141" s="1" t="s">
        <v>13</v>
      </c>
      <c r="C141" s="1">
        <v>65</v>
      </c>
      <c r="D141" s="1">
        <v>64.8</v>
      </c>
      <c r="E141" s="1" t="s">
        <v>14</v>
      </c>
      <c r="F141" s="1">
        <v>69.5</v>
      </c>
      <c r="G141" s="1" t="s">
        <v>23</v>
      </c>
      <c r="H141" s="1" t="s">
        <v>20</v>
      </c>
      <c r="I141" s="1">
        <v>56</v>
      </c>
      <c r="J141" s="1" t="s">
        <v>21</v>
      </c>
      <c r="K141" s="1">
        <v>56.94</v>
      </c>
      <c r="L141" s="1" t="s">
        <v>18</v>
      </c>
      <c r="M141" s="3">
        <v>265000</v>
      </c>
    </row>
    <row r="142" spans="1:13" x14ac:dyDescent="0.3">
      <c r="A142" s="2">
        <v>142</v>
      </c>
      <c r="B142" s="1" t="s">
        <v>13</v>
      </c>
      <c r="C142" s="1">
        <v>66</v>
      </c>
      <c r="D142" s="1">
        <v>64</v>
      </c>
      <c r="E142" s="1" t="s">
        <v>19</v>
      </c>
      <c r="F142" s="1">
        <v>60</v>
      </c>
      <c r="G142" s="1" t="s">
        <v>23</v>
      </c>
      <c r="H142" s="1" t="s">
        <v>16</v>
      </c>
      <c r="I142" s="1">
        <v>60</v>
      </c>
      <c r="J142" s="1" t="s">
        <v>17</v>
      </c>
      <c r="K142" s="1">
        <v>61.9</v>
      </c>
      <c r="L142" s="1" t="s">
        <v>24</v>
      </c>
      <c r="M142" s="3"/>
    </row>
    <row r="143" spans="1:13" x14ac:dyDescent="0.3">
      <c r="A143" s="2">
        <v>143</v>
      </c>
      <c r="B143" s="1" t="s">
        <v>13</v>
      </c>
      <c r="C143" s="1">
        <v>85</v>
      </c>
      <c r="D143" s="1">
        <v>60</v>
      </c>
      <c r="E143" s="1" t="s">
        <v>19</v>
      </c>
      <c r="F143" s="1">
        <v>73.430000000000007</v>
      </c>
      <c r="G143" s="1" t="s">
        <v>15</v>
      </c>
      <c r="H143" s="1" t="s">
        <v>20</v>
      </c>
      <c r="I143" s="1">
        <v>60</v>
      </c>
      <c r="J143" s="1" t="s">
        <v>21</v>
      </c>
      <c r="K143" s="1">
        <v>61.29</v>
      </c>
      <c r="L143" s="1" t="s">
        <v>18</v>
      </c>
      <c r="M143" s="3">
        <v>260000</v>
      </c>
    </row>
    <row r="144" spans="1:13" x14ac:dyDescent="0.3">
      <c r="A144" s="2">
        <v>144</v>
      </c>
      <c r="B144" s="1" t="s">
        <v>13</v>
      </c>
      <c r="C144" s="1">
        <v>77.67</v>
      </c>
      <c r="D144" s="1">
        <v>64.89</v>
      </c>
      <c r="E144" s="1" t="s">
        <v>14</v>
      </c>
      <c r="F144" s="1">
        <v>70.67</v>
      </c>
      <c r="G144" s="1" t="s">
        <v>23</v>
      </c>
      <c r="H144" s="1" t="s">
        <v>16</v>
      </c>
      <c r="I144" s="1">
        <v>89</v>
      </c>
      <c r="J144" s="1" t="s">
        <v>21</v>
      </c>
      <c r="K144" s="1">
        <v>60.39</v>
      </c>
      <c r="L144" s="1" t="s">
        <v>18</v>
      </c>
      <c r="M144" s="3">
        <v>300000</v>
      </c>
    </row>
    <row r="145" spans="1:13" x14ac:dyDescent="0.3">
      <c r="A145" s="2">
        <v>145</v>
      </c>
      <c r="B145" s="1" t="s">
        <v>13</v>
      </c>
      <c r="C145" s="1">
        <v>52</v>
      </c>
      <c r="D145" s="1">
        <v>50</v>
      </c>
      <c r="E145" s="1" t="s">
        <v>22</v>
      </c>
      <c r="F145" s="1">
        <v>61</v>
      </c>
      <c r="G145" s="1" t="s">
        <v>23</v>
      </c>
      <c r="H145" s="1" t="s">
        <v>16</v>
      </c>
      <c r="I145" s="1">
        <v>60</v>
      </c>
      <c r="J145" s="1" t="s">
        <v>21</v>
      </c>
      <c r="K145" s="1">
        <v>58.52</v>
      </c>
      <c r="L145" s="1" t="s">
        <v>24</v>
      </c>
      <c r="M145" s="3"/>
    </row>
    <row r="146" spans="1:13" x14ac:dyDescent="0.3">
      <c r="A146" s="2">
        <v>146</v>
      </c>
      <c r="B146" s="1" t="s">
        <v>13</v>
      </c>
      <c r="C146" s="1">
        <v>89.4</v>
      </c>
      <c r="D146" s="1">
        <v>65.66</v>
      </c>
      <c r="E146" s="1" t="s">
        <v>19</v>
      </c>
      <c r="F146" s="1">
        <v>71.25</v>
      </c>
      <c r="G146" s="1" t="s">
        <v>15</v>
      </c>
      <c r="H146" s="1" t="s">
        <v>16</v>
      </c>
      <c r="I146" s="1">
        <v>72</v>
      </c>
      <c r="J146" s="1" t="s">
        <v>17</v>
      </c>
      <c r="K146" s="1">
        <v>63.23</v>
      </c>
      <c r="L146" s="1" t="s">
        <v>18</v>
      </c>
      <c r="M146" s="3">
        <v>400000</v>
      </c>
    </row>
    <row r="147" spans="1:13" x14ac:dyDescent="0.3">
      <c r="A147" s="2">
        <v>147</v>
      </c>
      <c r="B147" s="1" t="s">
        <v>13</v>
      </c>
      <c r="C147" s="1">
        <v>62</v>
      </c>
      <c r="D147" s="1">
        <v>63</v>
      </c>
      <c r="E147" s="1" t="s">
        <v>19</v>
      </c>
      <c r="F147" s="1">
        <v>66</v>
      </c>
      <c r="G147" s="1" t="s">
        <v>23</v>
      </c>
      <c r="H147" s="1" t="s">
        <v>16</v>
      </c>
      <c r="I147" s="1">
        <v>85</v>
      </c>
      <c r="J147" s="1" t="s">
        <v>17</v>
      </c>
      <c r="K147" s="1">
        <v>55.14</v>
      </c>
      <c r="L147" s="1" t="s">
        <v>18</v>
      </c>
      <c r="M147" s="3">
        <v>233000</v>
      </c>
    </row>
    <row r="148" spans="1:13" x14ac:dyDescent="0.3">
      <c r="A148" s="2">
        <v>148</v>
      </c>
      <c r="B148" s="1" t="s">
        <v>13</v>
      </c>
      <c r="C148" s="1">
        <v>70</v>
      </c>
      <c r="D148" s="1">
        <v>74</v>
      </c>
      <c r="E148" s="1" t="s">
        <v>14</v>
      </c>
      <c r="F148" s="1">
        <v>65</v>
      </c>
      <c r="G148" s="1" t="s">
        <v>23</v>
      </c>
      <c r="H148" s="1" t="s">
        <v>16</v>
      </c>
      <c r="I148" s="1">
        <v>83</v>
      </c>
      <c r="J148" s="1" t="s">
        <v>21</v>
      </c>
      <c r="K148" s="1">
        <v>62.28</v>
      </c>
      <c r="L148" s="1" t="s">
        <v>18</v>
      </c>
      <c r="M148" s="3">
        <v>300000</v>
      </c>
    </row>
    <row r="149" spans="1:13" x14ac:dyDescent="0.3">
      <c r="A149" s="2">
        <v>149</v>
      </c>
      <c r="B149" s="1" t="s">
        <v>25</v>
      </c>
      <c r="C149" s="1">
        <v>77</v>
      </c>
      <c r="D149" s="1">
        <v>86</v>
      </c>
      <c r="E149" s="1" t="s">
        <v>22</v>
      </c>
      <c r="F149" s="1">
        <v>56</v>
      </c>
      <c r="G149" s="1" t="s">
        <v>26</v>
      </c>
      <c r="H149" s="1" t="s">
        <v>16</v>
      </c>
      <c r="I149" s="1">
        <v>57</v>
      </c>
      <c r="J149" s="1" t="s">
        <v>21</v>
      </c>
      <c r="K149" s="1">
        <v>64.08</v>
      </c>
      <c r="L149" s="1" t="s">
        <v>18</v>
      </c>
      <c r="M149" s="3">
        <v>240000</v>
      </c>
    </row>
    <row r="150" spans="1:13" x14ac:dyDescent="0.3">
      <c r="A150" s="2">
        <v>150</v>
      </c>
      <c r="B150" s="1" t="s">
        <v>13</v>
      </c>
      <c r="C150" s="1">
        <v>44</v>
      </c>
      <c r="D150" s="1">
        <v>58</v>
      </c>
      <c r="E150" s="1" t="s">
        <v>22</v>
      </c>
      <c r="F150" s="1">
        <v>55</v>
      </c>
      <c r="G150" s="1" t="s">
        <v>23</v>
      </c>
      <c r="H150" s="1" t="s">
        <v>20</v>
      </c>
      <c r="I150" s="1">
        <v>64.25</v>
      </c>
      <c r="J150" s="1" t="s">
        <v>17</v>
      </c>
      <c r="K150" s="1">
        <v>58.54</v>
      </c>
      <c r="L150" s="1" t="s">
        <v>24</v>
      </c>
      <c r="M150" s="3"/>
    </row>
    <row r="151" spans="1:13" x14ac:dyDescent="0.3">
      <c r="A151" s="2">
        <v>151</v>
      </c>
      <c r="B151" s="1" t="s">
        <v>13</v>
      </c>
      <c r="C151" s="1">
        <v>71</v>
      </c>
      <c r="D151" s="1">
        <v>58.66</v>
      </c>
      <c r="E151" s="1" t="s">
        <v>19</v>
      </c>
      <c r="F151" s="1">
        <v>58</v>
      </c>
      <c r="G151" s="1" t="s">
        <v>15</v>
      </c>
      <c r="H151" s="1" t="s">
        <v>20</v>
      </c>
      <c r="I151" s="1">
        <v>56</v>
      </c>
      <c r="J151" s="1" t="s">
        <v>21</v>
      </c>
      <c r="K151" s="1">
        <v>61.3</v>
      </c>
      <c r="L151" s="1" t="s">
        <v>18</v>
      </c>
      <c r="M151" s="3">
        <v>690000</v>
      </c>
    </row>
    <row r="152" spans="1:13" x14ac:dyDescent="0.3">
      <c r="A152" s="2">
        <v>152</v>
      </c>
      <c r="B152" s="1" t="s">
        <v>13</v>
      </c>
      <c r="C152" s="1">
        <v>65</v>
      </c>
      <c r="D152" s="1">
        <v>65</v>
      </c>
      <c r="E152" s="1" t="s">
        <v>14</v>
      </c>
      <c r="F152" s="1">
        <v>75</v>
      </c>
      <c r="G152" s="1" t="s">
        <v>23</v>
      </c>
      <c r="H152" s="1" t="s">
        <v>16</v>
      </c>
      <c r="I152" s="1">
        <v>83</v>
      </c>
      <c r="J152" s="1" t="s">
        <v>21</v>
      </c>
      <c r="K152" s="1">
        <v>58.87</v>
      </c>
      <c r="L152" s="1" t="s">
        <v>18</v>
      </c>
      <c r="M152" s="3">
        <v>270000</v>
      </c>
    </row>
    <row r="153" spans="1:13" x14ac:dyDescent="0.3">
      <c r="A153" s="2">
        <v>153</v>
      </c>
      <c r="B153" s="1" t="s">
        <v>25</v>
      </c>
      <c r="C153" s="1">
        <v>75.400000000000006</v>
      </c>
      <c r="D153" s="1">
        <v>60.5</v>
      </c>
      <c r="E153" s="1" t="s">
        <v>19</v>
      </c>
      <c r="F153" s="1">
        <v>84</v>
      </c>
      <c r="G153" s="1" t="s">
        <v>15</v>
      </c>
      <c r="H153" s="1" t="s">
        <v>16</v>
      </c>
      <c r="I153" s="1">
        <v>98</v>
      </c>
      <c r="J153" s="1" t="s">
        <v>21</v>
      </c>
      <c r="K153" s="1">
        <v>65.25</v>
      </c>
      <c r="L153" s="1" t="s">
        <v>18</v>
      </c>
      <c r="M153" s="3">
        <v>240000</v>
      </c>
    </row>
    <row r="154" spans="1:13" x14ac:dyDescent="0.3">
      <c r="A154" s="2">
        <v>154</v>
      </c>
      <c r="B154" s="1" t="s">
        <v>13</v>
      </c>
      <c r="C154" s="1">
        <v>49</v>
      </c>
      <c r="D154" s="1">
        <v>59</v>
      </c>
      <c r="E154" s="1" t="s">
        <v>19</v>
      </c>
      <c r="F154" s="1">
        <v>65</v>
      </c>
      <c r="G154" s="1" t="s">
        <v>15</v>
      </c>
      <c r="H154" s="1" t="s">
        <v>20</v>
      </c>
      <c r="I154" s="1">
        <v>86</v>
      </c>
      <c r="J154" s="1" t="s">
        <v>21</v>
      </c>
      <c r="K154" s="1">
        <v>62.48</v>
      </c>
      <c r="L154" s="1" t="s">
        <v>18</v>
      </c>
      <c r="M154" s="3">
        <v>340000</v>
      </c>
    </row>
    <row r="155" spans="1:13" x14ac:dyDescent="0.3">
      <c r="A155" s="2">
        <v>155</v>
      </c>
      <c r="B155" s="1" t="s">
        <v>13</v>
      </c>
      <c r="C155" s="1">
        <v>53</v>
      </c>
      <c r="D155" s="1">
        <v>63</v>
      </c>
      <c r="E155" s="1" t="s">
        <v>19</v>
      </c>
      <c r="F155" s="1">
        <v>60</v>
      </c>
      <c r="G155" s="1" t="s">
        <v>23</v>
      </c>
      <c r="H155" s="1" t="s">
        <v>20</v>
      </c>
      <c r="I155" s="1">
        <v>70</v>
      </c>
      <c r="J155" s="1" t="s">
        <v>21</v>
      </c>
      <c r="K155" s="1">
        <v>53.2</v>
      </c>
      <c r="L155" s="1" t="s">
        <v>18</v>
      </c>
      <c r="M155" s="3">
        <v>250000</v>
      </c>
    </row>
    <row r="156" spans="1:13" x14ac:dyDescent="0.3">
      <c r="A156" s="2">
        <v>156</v>
      </c>
      <c r="B156" s="1" t="s">
        <v>13</v>
      </c>
      <c r="C156" s="1">
        <v>51.57</v>
      </c>
      <c r="D156" s="1">
        <v>74.66</v>
      </c>
      <c r="E156" s="1" t="s">
        <v>14</v>
      </c>
      <c r="F156" s="1">
        <v>59.9</v>
      </c>
      <c r="G156" s="1" t="s">
        <v>23</v>
      </c>
      <c r="H156" s="1" t="s">
        <v>20</v>
      </c>
      <c r="I156" s="1">
        <v>56.15</v>
      </c>
      <c r="J156" s="1" t="s">
        <v>17</v>
      </c>
      <c r="K156" s="1">
        <v>65.989999999999995</v>
      </c>
      <c r="L156" s="1" t="s">
        <v>24</v>
      </c>
      <c r="M156" s="3"/>
    </row>
    <row r="157" spans="1:13" x14ac:dyDescent="0.3">
      <c r="A157" s="2">
        <v>157</v>
      </c>
      <c r="B157" s="1" t="s">
        <v>13</v>
      </c>
      <c r="C157" s="1">
        <v>84.2</v>
      </c>
      <c r="D157" s="1">
        <v>69.400000000000006</v>
      </c>
      <c r="E157" s="1" t="s">
        <v>19</v>
      </c>
      <c r="F157" s="1">
        <v>65</v>
      </c>
      <c r="G157" s="1" t="s">
        <v>15</v>
      </c>
      <c r="H157" s="1" t="s">
        <v>20</v>
      </c>
      <c r="I157" s="1">
        <v>80</v>
      </c>
      <c r="J157" s="1" t="s">
        <v>17</v>
      </c>
      <c r="K157" s="1">
        <v>52.72</v>
      </c>
      <c r="L157" s="1" t="s">
        <v>18</v>
      </c>
      <c r="M157" s="3">
        <v>255000</v>
      </c>
    </row>
    <row r="158" spans="1:13" x14ac:dyDescent="0.3">
      <c r="A158" s="2">
        <v>158</v>
      </c>
      <c r="B158" s="1" t="s">
        <v>13</v>
      </c>
      <c r="C158" s="1">
        <v>66.5</v>
      </c>
      <c r="D158" s="1">
        <v>62.5</v>
      </c>
      <c r="E158" s="1" t="s">
        <v>14</v>
      </c>
      <c r="F158" s="1">
        <v>60.9</v>
      </c>
      <c r="G158" s="1" t="s">
        <v>23</v>
      </c>
      <c r="H158" s="1" t="s">
        <v>16</v>
      </c>
      <c r="I158" s="1">
        <v>93.4</v>
      </c>
      <c r="J158" s="1" t="s">
        <v>21</v>
      </c>
      <c r="K158" s="1">
        <v>55.03</v>
      </c>
      <c r="L158" s="1" t="s">
        <v>18</v>
      </c>
      <c r="M158" s="3">
        <v>300000</v>
      </c>
    </row>
    <row r="159" spans="1:13" x14ac:dyDescent="0.3">
      <c r="A159" s="2">
        <v>159</v>
      </c>
      <c r="B159" s="1" t="s">
        <v>13</v>
      </c>
      <c r="C159" s="1">
        <v>67</v>
      </c>
      <c r="D159" s="1">
        <v>63</v>
      </c>
      <c r="E159" s="1" t="s">
        <v>19</v>
      </c>
      <c r="F159" s="1">
        <v>64</v>
      </c>
      <c r="G159" s="1" t="s">
        <v>15</v>
      </c>
      <c r="H159" s="1" t="s">
        <v>16</v>
      </c>
      <c r="I159" s="1">
        <v>60</v>
      </c>
      <c r="J159" s="1" t="s">
        <v>21</v>
      </c>
      <c r="K159" s="1">
        <v>61.87</v>
      </c>
      <c r="L159" s="1" t="s">
        <v>24</v>
      </c>
      <c r="M159" s="3"/>
    </row>
    <row r="160" spans="1:13" x14ac:dyDescent="0.3">
      <c r="A160" s="2">
        <v>160</v>
      </c>
      <c r="B160" s="1" t="s">
        <v>13</v>
      </c>
      <c r="C160" s="1">
        <v>52</v>
      </c>
      <c r="D160" s="1">
        <v>49</v>
      </c>
      <c r="E160" s="1" t="s">
        <v>14</v>
      </c>
      <c r="F160" s="1">
        <v>58</v>
      </c>
      <c r="G160" s="1" t="s">
        <v>23</v>
      </c>
      <c r="H160" s="1" t="s">
        <v>16</v>
      </c>
      <c r="I160" s="1">
        <v>62</v>
      </c>
      <c r="J160" s="1" t="s">
        <v>17</v>
      </c>
      <c r="K160" s="1">
        <v>60.59</v>
      </c>
      <c r="L160" s="1" t="s">
        <v>24</v>
      </c>
      <c r="M160" s="3"/>
    </row>
    <row r="161" spans="1:13" x14ac:dyDescent="0.3">
      <c r="A161" s="2">
        <v>161</v>
      </c>
      <c r="B161" s="1" t="s">
        <v>13</v>
      </c>
      <c r="C161" s="1">
        <v>87</v>
      </c>
      <c r="D161" s="1">
        <v>74</v>
      </c>
      <c r="E161" s="1" t="s">
        <v>19</v>
      </c>
      <c r="F161" s="1">
        <v>65</v>
      </c>
      <c r="G161" s="1" t="s">
        <v>15</v>
      </c>
      <c r="H161" s="1" t="s">
        <v>20</v>
      </c>
      <c r="I161" s="1">
        <v>75</v>
      </c>
      <c r="J161" s="1" t="s">
        <v>17</v>
      </c>
      <c r="K161" s="1">
        <v>72.290000000000006</v>
      </c>
      <c r="L161" s="1" t="s">
        <v>18</v>
      </c>
      <c r="M161" s="3">
        <v>300000</v>
      </c>
    </row>
    <row r="162" spans="1:13" x14ac:dyDescent="0.3">
      <c r="A162" s="2">
        <v>162</v>
      </c>
      <c r="B162" s="1" t="s">
        <v>13</v>
      </c>
      <c r="C162" s="1">
        <v>55.6</v>
      </c>
      <c r="D162" s="1">
        <v>51</v>
      </c>
      <c r="E162" s="1" t="s">
        <v>14</v>
      </c>
      <c r="F162" s="1">
        <v>57.5</v>
      </c>
      <c r="G162" s="1" t="s">
        <v>23</v>
      </c>
      <c r="H162" s="1" t="s">
        <v>16</v>
      </c>
      <c r="I162" s="1">
        <v>57.63</v>
      </c>
      <c r="J162" s="1" t="s">
        <v>17</v>
      </c>
      <c r="K162" s="1">
        <v>62.72</v>
      </c>
      <c r="L162" s="1" t="s">
        <v>24</v>
      </c>
      <c r="M162" s="3"/>
    </row>
    <row r="163" spans="1:13" x14ac:dyDescent="0.3">
      <c r="A163" s="2">
        <v>163</v>
      </c>
      <c r="B163" s="1" t="s">
        <v>13</v>
      </c>
      <c r="C163" s="1">
        <v>74.2</v>
      </c>
      <c r="D163" s="1">
        <v>87.6</v>
      </c>
      <c r="E163" s="1" t="s">
        <v>14</v>
      </c>
      <c r="F163" s="1">
        <v>77.25</v>
      </c>
      <c r="G163" s="1" t="s">
        <v>23</v>
      </c>
      <c r="H163" s="1" t="s">
        <v>20</v>
      </c>
      <c r="I163" s="1">
        <v>75.2</v>
      </c>
      <c r="J163" s="1" t="s">
        <v>21</v>
      </c>
      <c r="K163" s="1">
        <v>66.06</v>
      </c>
      <c r="L163" s="1" t="s">
        <v>18</v>
      </c>
      <c r="M163" s="3">
        <v>285000</v>
      </c>
    </row>
    <row r="164" spans="1:13" x14ac:dyDescent="0.3">
      <c r="A164" s="2">
        <v>164</v>
      </c>
      <c r="B164" s="1" t="s">
        <v>13</v>
      </c>
      <c r="C164" s="1">
        <v>63</v>
      </c>
      <c r="D164" s="1">
        <v>67</v>
      </c>
      <c r="E164" s="1" t="s">
        <v>19</v>
      </c>
      <c r="F164" s="1">
        <v>64</v>
      </c>
      <c r="G164" s="1" t="s">
        <v>15</v>
      </c>
      <c r="H164" s="1" t="s">
        <v>16</v>
      </c>
      <c r="I164" s="1">
        <v>75</v>
      </c>
      <c r="J164" s="1" t="s">
        <v>21</v>
      </c>
      <c r="K164" s="1">
        <v>66.459999999999994</v>
      </c>
      <c r="L164" s="1" t="s">
        <v>18</v>
      </c>
      <c r="M164" s="3">
        <v>500000</v>
      </c>
    </row>
    <row r="165" spans="1:13" x14ac:dyDescent="0.3">
      <c r="A165" s="2">
        <v>165</v>
      </c>
      <c r="B165" s="1" t="s">
        <v>25</v>
      </c>
      <c r="C165" s="1">
        <v>67.16</v>
      </c>
      <c r="D165" s="1">
        <v>72.5</v>
      </c>
      <c r="E165" s="1" t="s">
        <v>14</v>
      </c>
      <c r="F165" s="1">
        <v>63.35</v>
      </c>
      <c r="G165" s="1" t="s">
        <v>23</v>
      </c>
      <c r="H165" s="1" t="s">
        <v>16</v>
      </c>
      <c r="I165" s="1">
        <v>53.04</v>
      </c>
      <c r="J165" s="1" t="s">
        <v>21</v>
      </c>
      <c r="K165" s="1">
        <v>65.52</v>
      </c>
      <c r="L165" s="1" t="s">
        <v>18</v>
      </c>
      <c r="M165" s="3">
        <v>250000</v>
      </c>
    </row>
    <row r="166" spans="1:13" x14ac:dyDescent="0.3">
      <c r="A166" s="2">
        <v>166</v>
      </c>
      <c r="B166" s="1" t="s">
        <v>25</v>
      </c>
      <c r="C166" s="1">
        <v>63.3</v>
      </c>
      <c r="D166" s="1">
        <v>78.33</v>
      </c>
      <c r="E166" s="1" t="s">
        <v>14</v>
      </c>
      <c r="F166" s="1">
        <v>74</v>
      </c>
      <c r="G166" s="1" t="s">
        <v>23</v>
      </c>
      <c r="H166" s="1" t="s">
        <v>16</v>
      </c>
      <c r="I166" s="1">
        <v>80</v>
      </c>
      <c r="J166" s="1" t="s">
        <v>21</v>
      </c>
      <c r="K166" s="1">
        <v>74.56</v>
      </c>
      <c r="L166" s="1" t="s">
        <v>24</v>
      </c>
      <c r="M166" s="3"/>
    </row>
    <row r="167" spans="1:13" x14ac:dyDescent="0.3">
      <c r="A167" s="2">
        <v>167</v>
      </c>
      <c r="B167" s="1" t="s">
        <v>13</v>
      </c>
      <c r="C167" s="1">
        <v>62</v>
      </c>
      <c r="D167" s="1">
        <v>62</v>
      </c>
      <c r="E167" s="1" t="s">
        <v>14</v>
      </c>
      <c r="F167" s="1">
        <v>60</v>
      </c>
      <c r="G167" s="1" t="s">
        <v>23</v>
      </c>
      <c r="H167" s="1" t="s">
        <v>20</v>
      </c>
      <c r="I167" s="1">
        <v>63</v>
      </c>
      <c r="J167" s="1" t="s">
        <v>17</v>
      </c>
      <c r="K167" s="1">
        <v>52.38</v>
      </c>
      <c r="L167" s="1" t="s">
        <v>18</v>
      </c>
      <c r="M167" s="3">
        <v>240000</v>
      </c>
    </row>
    <row r="168" spans="1:13" x14ac:dyDescent="0.3">
      <c r="A168" s="2">
        <v>168</v>
      </c>
      <c r="B168" s="1" t="s">
        <v>13</v>
      </c>
      <c r="C168" s="1">
        <v>67.900000000000006</v>
      </c>
      <c r="D168" s="1">
        <v>62</v>
      </c>
      <c r="E168" s="1" t="s">
        <v>19</v>
      </c>
      <c r="F168" s="1">
        <v>67</v>
      </c>
      <c r="G168" s="1" t="s">
        <v>15</v>
      </c>
      <c r="H168" s="1" t="s">
        <v>20</v>
      </c>
      <c r="I168" s="1">
        <v>58.1</v>
      </c>
      <c r="J168" s="1" t="s">
        <v>21</v>
      </c>
      <c r="K168" s="1">
        <v>75.709999999999994</v>
      </c>
      <c r="L168" s="1" t="s">
        <v>24</v>
      </c>
      <c r="M168" s="3"/>
    </row>
    <row r="169" spans="1:13" x14ac:dyDescent="0.3">
      <c r="A169" s="2">
        <v>169</v>
      </c>
      <c r="B169" s="1" t="s">
        <v>25</v>
      </c>
      <c r="C169" s="1">
        <v>48</v>
      </c>
      <c r="D169" s="1">
        <v>51</v>
      </c>
      <c r="E169" s="1" t="s">
        <v>14</v>
      </c>
      <c r="F169" s="1">
        <v>58</v>
      </c>
      <c r="G169" s="1" t="s">
        <v>23</v>
      </c>
      <c r="H169" s="1" t="s">
        <v>20</v>
      </c>
      <c r="I169" s="1">
        <v>60</v>
      </c>
      <c r="J169" s="1" t="s">
        <v>17</v>
      </c>
      <c r="K169" s="1">
        <v>58.79</v>
      </c>
      <c r="L169" s="1" t="s">
        <v>24</v>
      </c>
      <c r="M169" s="3"/>
    </row>
    <row r="170" spans="1:13" x14ac:dyDescent="0.3">
      <c r="A170" s="2">
        <v>170</v>
      </c>
      <c r="B170" s="1" t="s">
        <v>13</v>
      </c>
      <c r="C170" s="1">
        <v>59.96</v>
      </c>
      <c r="D170" s="1">
        <v>42.16</v>
      </c>
      <c r="E170" s="1" t="s">
        <v>19</v>
      </c>
      <c r="F170" s="1">
        <v>61.26</v>
      </c>
      <c r="G170" s="1" t="s">
        <v>15</v>
      </c>
      <c r="H170" s="1" t="s">
        <v>16</v>
      </c>
      <c r="I170" s="1">
        <v>54.48</v>
      </c>
      <c r="J170" s="1" t="s">
        <v>17</v>
      </c>
      <c r="K170" s="1">
        <v>65.48</v>
      </c>
      <c r="L170" s="1" t="s">
        <v>24</v>
      </c>
      <c r="M170" s="3"/>
    </row>
    <row r="171" spans="1:13" x14ac:dyDescent="0.3">
      <c r="A171" s="2">
        <v>171</v>
      </c>
      <c r="B171" s="1" t="s">
        <v>25</v>
      </c>
      <c r="C171" s="1">
        <v>63.4</v>
      </c>
      <c r="D171" s="1">
        <v>67.2</v>
      </c>
      <c r="E171" s="1" t="s">
        <v>14</v>
      </c>
      <c r="F171" s="1">
        <v>60</v>
      </c>
      <c r="G171" s="1" t="s">
        <v>23</v>
      </c>
      <c r="H171" s="1" t="s">
        <v>16</v>
      </c>
      <c r="I171" s="1">
        <v>58.06</v>
      </c>
      <c r="J171" s="1" t="s">
        <v>17</v>
      </c>
      <c r="K171" s="1">
        <v>69.28</v>
      </c>
      <c r="L171" s="1" t="s">
        <v>24</v>
      </c>
      <c r="M171" s="3"/>
    </row>
    <row r="172" spans="1:13" x14ac:dyDescent="0.3">
      <c r="A172" s="2">
        <v>172</v>
      </c>
      <c r="B172" s="1" t="s">
        <v>13</v>
      </c>
      <c r="C172" s="1">
        <v>80</v>
      </c>
      <c r="D172" s="1">
        <v>80</v>
      </c>
      <c r="E172" s="1" t="s">
        <v>14</v>
      </c>
      <c r="F172" s="1">
        <v>72</v>
      </c>
      <c r="G172" s="1" t="s">
        <v>23</v>
      </c>
      <c r="H172" s="1" t="s">
        <v>20</v>
      </c>
      <c r="I172" s="1">
        <v>63.79</v>
      </c>
      <c r="J172" s="1" t="s">
        <v>21</v>
      </c>
      <c r="K172" s="1">
        <v>66.040000000000006</v>
      </c>
      <c r="L172" s="1" t="s">
        <v>18</v>
      </c>
      <c r="M172" s="3">
        <v>290000</v>
      </c>
    </row>
    <row r="173" spans="1:13" x14ac:dyDescent="0.3">
      <c r="A173" s="2">
        <v>173</v>
      </c>
      <c r="B173" s="1" t="s">
        <v>13</v>
      </c>
      <c r="C173" s="1">
        <v>73</v>
      </c>
      <c r="D173" s="1">
        <v>58</v>
      </c>
      <c r="E173" s="1" t="s">
        <v>14</v>
      </c>
      <c r="F173" s="1">
        <v>56</v>
      </c>
      <c r="G173" s="1" t="s">
        <v>23</v>
      </c>
      <c r="H173" s="1" t="s">
        <v>16</v>
      </c>
      <c r="I173" s="1">
        <v>84</v>
      </c>
      <c r="J173" s="1" t="s">
        <v>17</v>
      </c>
      <c r="K173" s="1">
        <v>52.64</v>
      </c>
      <c r="L173" s="1" t="s">
        <v>18</v>
      </c>
      <c r="M173" s="3">
        <v>300000</v>
      </c>
    </row>
    <row r="174" spans="1:13" x14ac:dyDescent="0.3">
      <c r="A174" s="2">
        <v>174</v>
      </c>
      <c r="B174" s="1" t="s">
        <v>25</v>
      </c>
      <c r="C174" s="1">
        <v>52</v>
      </c>
      <c r="D174" s="1">
        <v>52</v>
      </c>
      <c r="E174" s="1" t="s">
        <v>19</v>
      </c>
      <c r="F174" s="1">
        <v>55</v>
      </c>
      <c r="G174" s="1" t="s">
        <v>15</v>
      </c>
      <c r="H174" s="1" t="s">
        <v>16</v>
      </c>
      <c r="I174" s="1">
        <v>67</v>
      </c>
      <c r="J174" s="1" t="s">
        <v>17</v>
      </c>
      <c r="K174" s="1">
        <v>59.32</v>
      </c>
      <c r="L174" s="1" t="s">
        <v>24</v>
      </c>
      <c r="M174" s="3"/>
    </row>
    <row r="175" spans="1:13" x14ac:dyDescent="0.3">
      <c r="A175" s="2">
        <v>175</v>
      </c>
      <c r="B175" s="1" t="s">
        <v>13</v>
      </c>
      <c r="C175" s="1">
        <v>73.239999999999995</v>
      </c>
      <c r="D175" s="1">
        <v>50.83</v>
      </c>
      <c r="E175" s="1" t="s">
        <v>19</v>
      </c>
      <c r="F175" s="1">
        <v>64.27</v>
      </c>
      <c r="G175" s="1" t="s">
        <v>15</v>
      </c>
      <c r="H175" s="1" t="s">
        <v>20</v>
      </c>
      <c r="I175" s="1">
        <v>64</v>
      </c>
      <c r="J175" s="1" t="s">
        <v>21</v>
      </c>
      <c r="K175" s="1">
        <v>66.23</v>
      </c>
      <c r="L175" s="1" t="s">
        <v>18</v>
      </c>
      <c r="M175" s="3">
        <v>500000</v>
      </c>
    </row>
    <row r="176" spans="1:13" x14ac:dyDescent="0.3">
      <c r="A176" s="2">
        <v>176</v>
      </c>
      <c r="B176" s="1" t="s">
        <v>13</v>
      </c>
      <c r="C176" s="1">
        <v>63</v>
      </c>
      <c r="D176" s="1">
        <v>62</v>
      </c>
      <c r="E176" s="1" t="s">
        <v>19</v>
      </c>
      <c r="F176" s="1">
        <v>65</v>
      </c>
      <c r="G176" s="1" t="s">
        <v>15</v>
      </c>
      <c r="H176" s="1" t="s">
        <v>16</v>
      </c>
      <c r="I176" s="1">
        <v>87.5</v>
      </c>
      <c r="J176" s="1" t="s">
        <v>17</v>
      </c>
      <c r="K176" s="1">
        <v>60.69</v>
      </c>
      <c r="L176" s="1" t="s">
        <v>24</v>
      </c>
      <c r="M176" s="3"/>
    </row>
    <row r="177" spans="1:13" x14ac:dyDescent="0.3">
      <c r="A177" s="2">
        <v>177</v>
      </c>
      <c r="B177" s="1" t="s">
        <v>25</v>
      </c>
      <c r="C177" s="1">
        <v>59</v>
      </c>
      <c r="D177" s="1">
        <v>60</v>
      </c>
      <c r="E177" s="1" t="s">
        <v>14</v>
      </c>
      <c r="F177" s="1">
        <v>56</v>
      </c>
      <c r="G177" s="1" t="s">
        <v>23</v>
      </c>
      <c r="H177" s="1" t="s">
        <v>16</v>
      </c>
      <c r="I177" s="1">
        <v>55</v>
      </c>
      <c r="J177" s="1" t="s">
        <v>17</v>
      </c>
      <c r="K177" s="1">
        <v>57.9</v>
      </c>
      <c r="L177" s="1" t="s">
        <v>18</v>
      </c>
      <c r="M177" s="3">
        <v>220000</v>
      </c>
    </row>
    <row r="178" spans="1:13" x14ac:dyDescent="0.3">
      <c r="A178" s="2">
        <v>178</v>
      </c>
      <c r="B178" s="1" t="s">
        <v>25</v>
      </c>
      <c r="C178" s="1">
        <v>73</v>
      </c>
      <c r="D178" s="1">
        <v>97</v>
      </c>
      <c r="E178" s="1" t="s">
        <v>14</v>
      </c>
      <c r="F178" s="1">
        <v>79</v>
      </c>
      <c r="G178" s="1" t="s">
        <v>23</v>
      </c>
      <c r="H178" s="1" t="s">
        <v>20</v>
      </c>
      <c r="I178" s="1">
        <v>89</v>
      </c>
      <c r="J178" s="1" t="s">
        <v>21</v>
      </c>
      <c r="K178" s="1">
        <v>70.81</v>
      </c>
      <c r="L178" s="1" t="s">
        <v>18</v>
      </c>
      <c r="M178" s="3">
        <v>650000</v>
      </c>
    </row>
    <row r="179" spans="1:13" x14ac:dyDescent="0.3">
      <c r="A179" s="2">
        <v>179</v>
      </c>
      <c r="B179" s="1" t="s">
        <v>13</v>
      </c>
      <c r="C179" s="1">
        <v>68</v>
      </c>
      <c r="D179" s="1">
        <v>56</v>
      </c>
      <c r="E179" s="1" t="s">
        <v>19</v>
      </c>
      <c r="F179" s="1">
        <v>68</v>
      </c>
      <c r="G179" s="1" t="s">
        <v>15</v>
      </c>
      <c r="H179" s="1" t="s">
        <v>16</v>
      </c>
      <c r="I179" s="1">
        <v>73</v>
      </c>
      <c r="J179" s="1" t="s">
        <v>17</v>
      </c>
      <c r="K179" s="1">
        <v>68.069999999999993</v>
      </c>
      <c r="L179" s="1" t="s">
        <v>18</v>
      </c>
      <c r="M179" s="3">
        <v>350000</v>
      </c>
    </row>
    <row r="180" spans="1:13" x14ac:dyDescent="0.3">
      <c r="A180" s="2">
        <v>180</v>
      </c>
      <c r="B180" s="1" t="s">
        <v>25</v>
      </c>
      <c r="C180" s="1">
        <v>77.8</v>
      </c>
      <c r="D180" s="1">
        <v>64</v>
      </c>
      <c r="E180" s="1" t="s">
        <v>19</v>
      </c>
      <c r="F180" s="1">
        <v>64.2</v>
      </c>
      <c r="G180" s="1" t="s">
        <v>15</v>
      </c>
      <c r="H180" s="1" t="s">
        <v>16</v>
      </c>
      <c r="I180" s="1">
        <v>75.5</v>
      </c>
      <c r="J180" s="1" t="s">
        <v>17</v>
      </c>
      <c r="K180" s="1">
        <v>72.14</v>
      </c>
      <c r="L180" s="1" t="s">
        <v>24</v>
      </c>
      <c r="M180" s="3"/>
    </row>
    <row r="181" spans="1:13" x14ac:dyDescent="0.3">
      <c r="A181" s="2">
        <v>181</v>
      </c>
      <c r="B181" s="1" t="s">
        <v>13</v>
      </c>
      <c r="C181" s="1">
        <v>65</v>
      </c>
      <c r="D181" s="1">
        <v>71.5</v>
      </c>
      <c r="E181" s="1" t="s">
        <v>14</v>
      </c>
      <c r="F181" s="1">
        <v>62.8</v>
      </c>
      <c r="G181" s="1" t="s">
        <v>23</v>
      </c>
      <c r="H181" s="1" t="s">
        <v>20</v>
      </c>
      <c r="I181" s="1">
        <v>57</v>
      </c>
      <c r="J181" s="1" t="s">
        <v>21</v>
      </c>
      <c r="K181" s="1">
        <v>56.6</v>
      </c>
      <c r="L181" s="1" t="s">
        <v>18</v>
      </c>
      <c r="M181" s="3">
        <v>265000</v>
      </c>
    </row>
    <row r="182" spans="1:13" x14ac:dyDescent="0.3">
      <c r="A182" s="2">
        <v>182</v>
      </c>
      <c r="B182" s="1" t="s">
        <v>13</v>
      </c>
      <c r="C182" s="1">
        <v>62</v>
      </c>
      <c r="D182" s="1">
        <v>60.33</v>
      </c>
      <c r="E182" s="1" t="s">
        <v>19</v>
      </c>
      <c r="F182" s="1">
        <v>64.209999999999994</v>
      </c>
      <c r="G182" s="1" t="s">
        <v>15</v>
      </c>
      <c r="H182" s="1" t="s">
        <v>16</v>
      </c>
      <c r="I182" s="1">
        <v>63</v>
      </c>
      <c r="J182" s="1" t="s">
        <v>17</v>
      </c>
      <c r="K182" s="1">
        <v>60.02</v>
      </c>
      <c r="L182" s="1" t="s">
        <v>24</v>
      </c>
      <c r="M182" s="3"/>
    </row>
    <row r="183" spans="1:13" x14ac:dyDescent="0.3">
      <c r="A183" s="2">
        <v>183</v>
      </c>
      <c r="B183" s="1" t="s">
        <v>13</v>
      </c>
      <c r="C183" s="1">
        <v>52</v>
      </c>
      <c r="D183" s="1">
        <v>65</v>
      </c>
      <c r="E183" s="1" t="s">
        <v>22</v>
      </c>
      <c r="F183" s="1">
        <v>57</v>
      </c>
      <c r="G183" s="1" t="s">
        <v>26</v>
      </c>
      <c r="H183" s="1" t="s">
        <v>20</v>
      </c>
      <c r="I183" s="1">
        <v>75</v>
      </c>
      <c r="J183" s="1" t="s">
        <v>21</v>
      </c>
      <c r="K183" s="1">
        <v>59.81</v>
      </c>
      <c r="L183" s="1" t="s">
        <v>24</v>
      </c>
      <c r="M183" s="3"/>
    </row>
    <row r="184" spans="1:13" x14ac:dyDescent="0.3">
      <c r="A184" s="2">
        <v>184</v>
      </c>
      <c r="B184" s="1" t="s">
        <v>13</v>
      </c>
      <c r="C184" s="1">
        <v>65</v>
      </c>
      <c r="D184" s="1">
        <v>77</v>
      </c>
      <c r="E184" s="1" t="s">
        <v>14</v>
      </c>
      <c r="F184" s="1">
        <v>69</v>
      </c>
      <c r="G184" s="1" t="s">
        <v>23</v>
      </c>
      <c r="H184" s="1" t="s">
        <v>16</v>
      </c>
      <c r="I184" s="1">
        <v>60</v>
      </c>
      <c r="J184" s="1" t="s">
        <v>17</v>
      </c>
      <c r="K184" s="1">
        <v>61.82</v>
      </c>
      <c r="L184" s="1" t="s">
        <v>18</v>
      </c>
      <c r="M184" s="3">
        <v>276000</v>
      </c>
    </row>
    <row r="185" spans="1:13" x14ac:dyDescent="0.3">
      <c r="A185" s="2">
        <v>185</v>
      </c>
      <c r="B185" s="1" t="s">
        <v>25</v>
      </c>
      <c r="C185" s="1">
        <v>56.28</v>
      </c>
      <c r="D185" s="1">
        <v>62.83</v>
      </c>
      <c r="E185" s="1" t="s">
        <v>14</v>
      </c>
      <c r="F185" s="1">
        <v>59.79</v>
      </c>
      <c r="G185" s="1" t="s">
        <v>23</v>
      </c>
      <c r="H185" s="1" t="s">
        <v>16</v>
      </c>
      <c r="I185" s="1">
        <v>60</v>
      </c>
      <c r="J185" s="1" t="s">
        <v>17</v>
      </c>
      <c r="K185" s="1">
        <v>57.29</v>
      </c>
      <c r="L185" s="1" t="s">
        <v>24</v>
      </c>
      <c r="M185" s="3"/>
    </row>
    <row r="186" spans="1:13" x14ac:dyDescent="0.3">
      <c r="A186" s="2">
        <v>186</v>
      </c>
      <c r="B186" s="1" t="s">
        <v>25</v>
      </c>
      <c r="C186" s="1">
        <v>88</v>
      </c>
      <c r="D186" s="1">
        <v>72</v>
      </c>
      <c r="E186" s="1" t="s">
        <v>19</v>
      </c>
      <c r="F186" s="1">
        <v>78</v>
      </c>
      <c r="G186" s="1" t="s">
        <v>26</v>
      </c>
      <c r="H186" s="1" t="s">
        <v>16</v>
      </c>
      <c r="I186" s="1">
        <v>82</v>
      </c>
      <c r="J186" s="1" t="s">
        <v>17</v>
      </c>
      <c r="K186" s="1">
        <v>71.430000000000007</v>
      </c>
      <c r="L186" s="1" t="s">
        <v>18</v>
      </c>
      <c r="M186" s="3">
        <v>252000</v>
      </c>
    </row>
    <row r="187" spans="1:13" x14ac:dyDescent="0.3">
      <c r="A187" s="2">
        <v>187</v>
      </c>
      <c r="B187" s="1" t="s">
        <v>25</v>
      </c>
      <c r="C187" s="1">
        <v>52</v>
      </c>
      <c r="D187" s="1">
        <v>64</v>
      </c>
      <c r="E187" s="1" t="s">
        <v>14</v>
      </c>
      <c r="F187" s="1">
        <v>61</v>
      </c>
      <c r="G187" s="1" t="s">
        <v>23</v>
      </c>
      <c r="H187" s="1" t="s">
        <v>16</v>
      </c>
      <c r="I187" s="1">
        <v>55</v>
      </c>
      <c r="J187" s="1" t="s">
        <v>21</v>
      </c>
      <c r="K187" s="1">
        <v>62.93</v>
      </c>
      <c r="L187" s="1" t="s">
        <v>24</v>
      </c>
      <c r="M187" s="3"/>
    </row>
    <row r="188" spans="1:13" x14ac:dyDescent="0.3">
      <c r="A188" s="2">
        <v>188</v>
      </c>
      <c r="B188" s="1" t="s">
        <v>13</v>
      </c>
      <c r="C188" s="1">
        <v>78.5</v>
      </c>
      <c r="D188" s="1">
        <v>65.5</v>
      </c>
      <c r="E188" s="1" t="s">
        <v>19</v>
      </c>
      <c r="F188" s="1">
        <v>67</v>
      </c>
      <c r="G188" s="1" t="s">
        <v>15</v>
      </c>
      <c r="H188" s="1" t="s">
        <v>20</v>
      </c>
      <c r="I188" s="1">
        <v>95</v>
      </c>
      <c r="J188" s="1" t="s">
        <v>21</v>
      </c>
      <c r="K188" s="1">
        <v>64.86</v>
      </c>
      <c r="L188" s="1" t="s">
        <v>18</v>
      </c>
      <c r="M188" s="3">
        <v>280000</v>
      </c>
    </row>
    <row r="189" spans="1:13" x14ac:dyDescent="0.3">
      <c r="A189" s="2">
        <v>189</v>
      </c>
      <c r="B189" s="1" t="s">
        <v>13</v>
      </c>
      <c r="C189" s="1">
        <v>61.8</v>
      </c>
      <c r="D189" s="1">
        <v>47</v>
      </c>
      <c r="E189" s="1" t="s">
        <v>14</v>
      </c>
      <c r="F189" s="1">
        <v>54.38</v>
      </c>
      <c r="G189" s="1" t="s">
        <v>23</v>
      </c>
      <c r="H189" s="1" t="s">
        <v>16</v>
      </c>
      <c r="I189" s="1">
        <v>57</v>
      </c>
      <c r="J189" s="1" t="s">
        <v>21</v>
      </c>
      <c r="K189" s="1">
        <v>56.13</v>
      </c>
      <c r="L189" s="1" t="s">
        <v>24</v>
      </c>
      <c r="M189" s="3"/>
    </row>
    <row r="190" spans="1:13" x14ac:dyDescent="0.3">
      <c r="A190" s="2">
        <v>190</v>
      </c>
      <c r="B190" s="1" t="s">
        <v>25</v>
      </c>
      <c r="C190" s="1">
        <v>54</v>
      </c>
      <c r="D190" s="1">
        <v>77.599999999999994</v>
      </c>
      <c r="E190" s="1" t="s">
        <v>14</v>
      </c>
      <c r="F190" s="1">
        <v>69.2</v>
      </c>
      <c r="G190" s="1" t="s">
        <v>23</v>
      </c>
      <c r="H190" s="1" t="s">
        <v>16</v>
      </c>
      <c r="I190" s="1">
        <v>95.65</v>
      </c>
      <c r="J190" s="1" t="s">
        <v>21</v>
      </c>
      <c r="K190" s="1">
        <v>66.94</v>
      </c>
      <c r="L190" s="1" t="s">
        <v>24</v>
      </c>
      <c r="M190" s="3"/>
    </row>
    <row r="191" spans="1:13" x14ac:dyDescent="0.3">
      <c r="A191" s="2">
        <v>191</v>
      </c>
      <c r="B191" s="1" t="s">
        <v>25</v>
      </c>
      <c r="C191" s="1">
        <v>64</v>
      </c>
      <c r="D191" s="1">
        <v>70.2</v>
      </c>
      <c r="E191" s="1" t="s">
        <v>14</v>
      </c>
      <c r="F191" s="1">
        <v>61</v>
      </c>
      <c r="G191" s="1" t="s">
        <v>23</v>
      </c>
      <c r="H191" s="1" t="s">
        <v>16</v>
      </c>
      <c r="I191" s="1">
        <v>50</v>
      </c>
      <c r="J191" s="1" t="s">
        <v>21</v>
      </c>
      <c r="K191" s="1">
        <v>62.5</v>
      </c>
      <c r="L191" s="1" t="s">
        <v>24</v>
      </c>
      <c r="M191" s="3"/>
    </row>
    <row r="192" spans="1:13" x14ac:dyDescent="0.3">
      <c r="A192" s="2">
        <v>192</v>
      </c>
      <c r="B192" s="1" t="s">
        <v>13</v>
      </c>
      <c r="C192" s="1">
        <v>67</v>
      </c>
      <c r="D192" s="1">
        <v>61</v>
      </c>
      <c r="E192" s="1" t="s">
        <v>19</v>
      </c>
      <c r="F192" s="1">
        <v>72</v>
      </c>
      <c r="G192" s="1" t="s">
        <v>23</v>
      </c>
      <c r="H192" s="1" t="s">
        <v>16</v>
      </c>
      <c r="I192" s="1">
        <v>72</v>
      </c>
      <c r="J192" s="1" t="s">
        <v>21</v>
      </c>
      <c r="K192" s="1">
        <v>61.01</v>
      </c>
      <c r="L192" s="1" t="s">
        <v>18</v>
      </c>
      <c r="M192" s="3">
        <v>264000</v>
      </c>
    </row>
    <row r="193" spans="1:13" x14ac:dyDescent="0.3">
      <c r="A193" s="2">
        <v>193</v>
      </c>
      <c r="B193" s="1" t="s">
        <v>13</v>
      </c>
      <c r="C193" s="1">
        <v>65.2</v>
      </c>
      <c r="D193" s="1">
        <v>61.4</v>
      </c>
      <c r="E193" s="1" t="s">
        <v>14</v>
      </c>
      <c r="F193" s="1">
        <v>64.8</v>
      </c>
      <c r="G193" s="1" t="s">
        <v>23</v>
      </c>
      <c r="H193" s="1" t="s">
        <v>20</v>
      </c>
      <c r="I193" s="1">
        <v>93.4</v>
      </c>
      <c r="J193" s="1" t="s">
        <v>21</v>
      </c>
      <c r="K193" s="1">
        <v>57.34</v>
      </c>
      <c r="L193" s="1" t="s">
        <v>18</v>
      </c>
      <c r="M193" s="3">
        <v>270000</v>
      </c>
    </row>
    <row r="194" spans="1:13" x14ac:dyDescent="0.3">
      <c r="A194" s="2">
        <v>194</v>
      </c>
      <c r="B194" s="1" t="s">
        <v>25</v>
      </c>
      <c r="C194" s="1">
        <v>60</v>
      </c>
      <c r="D194" s="1">
        <v>63</v>
      </c>
      <c r="E194" s="1" t="s">
        <v>22</v>
      </c>
      <c r="F194" s="1">
        <v>56</v>
      </c>
      <c r="G194" s="1" t="s">
        <v>26</v>
      </c>
      <c r="H194" s="1" t="s">
        <v>20</v>
      </c>
      <c r="I194" s="1">
        <v>80</v>
      </c>
      <c r="J194" s="1" t="s">
        <v>17</v>
      </c>
      <c r="K194" s="1">
        <v>56.63</v>
      </c>
      <c r="L194" s="1" t="s">
        <v>18</v>
      </c>
      <c r="M194" s="3">
        <v>300000</v>
      </c>
    </row>
    <row r="195" spans="1:13" x14ac:dyDescent="0.3">
      <c r="A195" s="2">
        <v>195</v>
      </c>
      <c r="B195" s="1" t="s">
        <v>13</v>
      </c>
      <c r="C195" s="1">
        <v>52</v>
      </c>
      <c r="D195" s="1">
        <v>55</v>
      </c>
      <c r="E195" s="1" t="s">
        <v>14</v>
      </c>
      <c r="F195" s="1">
        <v>56.3</v>
      </c>
      <c r="G195" s="1" t="s">
        <v>23</v>
      </c>
      <c r="H195" s="1" t="s">
        <v>16</v>
      </c>
      <c r="I195" s="1">
        <v>59</v>
      </c>
      <c r="J195" s="1" t="s">
        <v>21</v>
      </c>
      <c r="K195" s="1">
        <v>64.739999999999995</v>
      </c>
      <c r="L195" s="1" t="s">
        <v>24</v>
      </c>
      <c r="M195" s="3"/>
    </row>
    <row r="196" spans="1:13" x14ac:dyDescent="0.3">
      <c r="A196" s="2">
        <v>196</v>
      </c>
      <c r="B196" s="1" t="s">
        <v>13</v>
      </c>
      <c r="C196" s="1">
        <v>66</v>
      </c>
      <c r="D196" s="1">
        <v>76</v>
      </c>
      <c r="E196" s="1" t="s">
        <v>14</v>
      </c>
      <c r="F196" s="1">
        <v>72</v>
      </c>
      <c r="G196" s="1" t="s">
        <v>23</v>
      </c>
      <c r="H196" s="1" t="s">
        <v>20</v>
      </c>
      <c r="I196" s="1">
        <v>84</v>
      </c>
      <c r="J196" s="1" t="s">
        <v>17</v>
      </c>
      <c r="K196" s="1">
        <v>58.95</v>
      </c>
      <c r="L196" s="1" t="s">
        <v>18</v>
      </c>
      <c r="M196" s="3">
        <v>275000</v>
      </c>
    </row>
    <row r="197" spans="1:13" x14ac:dyDescent="0.3">
      <c r="A197" s="2">
        <v>197</v>
      </c>
      <c r="B197" s="1" t="s">
        <v>13</v>
      </c>
      <c r="C197" s="1">
        <v>72</v>
      </c>
      <c r="D197" s="1">
        <v>63</v>
      </c>
      <c r="E197" s="1" t="s">
        <v>19</v>
      </c>
      <c r="F197" s="1">
        <v>77.5</v>
      </c>
      <c r="G197" s="1" t="s">
        <v>15</v>
      </c>
      <c r="H197" s="1" t="s">
        <v>20</v>
      </c>
      <c r="I197" s="1">
        <v>78</v>
      </c>
      <c r="J197" s="1" t="s">
        <v>21</v>
      </c>
      <c r="K197" s="1">
        <v>54.48</v>
      </c>
      <c r="L197" s="1" t="s">
        <v>18</v>
      </c>
      <c r="M197" s="3">
        <v>250000</v>
      </c>
    </row>
    <row r="198" spans="1:13" x14ac:dyDescent="0.3">
      <c r="A198" s="2">
        <v>198</v>
      </c>
      <c r="B198" s="1" t="s">
        <v>25</v>
      </c>
      <c r="C198" s="1">
        <v>83.96</v>
      </c>
      <c r="D198" s="1">
        <v>53</v>
      </c>
      <c r="E198" s="1" t="s">
        <v>19</v>
      </c>
      <c r="F198" s="1">
        <v>91</v>
      </c>
      <c r="G198" s="1" t="s">
        <v>15</v>
      </c>
      <c r="H198" s="1" t="s">
        <v>16</v>
      </c>
      <c r="I198" s="1">
        <v>59.32</v>
      </c>
      <c r="J198" s="1" t="s">
        <v>17</v>
      </c>
      <c r="K198" s="1">
        <v>69.709999999999994</v>
      </c>
      <c r="L198" s="1" t="s">
        <v>18</v>
      </c>
      <c r="M198" s="3">
        <v>260000</v>
      </c>
    </row>
    <row r="199" spans="1:13" x14ac:dyDescent="0.3">
      <c r="A199" s="2">
        <v>199</v>
      </c>
      <c r="B199" s="1" t="s">
        <v>25</v>
      </c>
      <c r="C199" s="1">
        <v>67</v>
      </c>
      <c r="D199" s="1">
        <v>70</v>
      </c>
      <c r="E199" s="1" t="s">
        <v>14</v>
      </c>
      <c r="F199" s="1">
        <v>65</v>
      </c>
      <c r="G199" s="1" t="s">
        <v>26</v>
      </c>
      <c r="H199" s="1" t="s">
        <v>16</v>
      </c>
      <c r="I199" s="1">
        <v>88</v>
      </c>
      <c r="J199" s="1" t="s">
        <v>17</v>
      </c>
      <c r="K199" s="1">
        <v>71.959999999999994</v>
      </c>
      <c r="L199" s="1" t="s">
        <v>24</v>
      </c>
      <c r="M199" s="3"/>
    </row>
    <row r="200" spans="1:13" x14ac:dyDescent="0.3">
      <c r="A200" s="2">
        <v>200</v>
      </c>
      <c r="B200" s="1" t="s">
        <v>13</v>
      </c>
      <c r="C200" s="1">
        <v>69</v>
      </c>
      <c r="D200" s="1">
        <v>65</v>
      </c>
      <c r="E200" s="1" t="s">
        <v>14</v>
      </c>
      <c r="F200" s="1">
        <v>57</v>
      </c>
      <c r="G200" s="1" t="s">
        <v>23</v>
      </c>
      <c r="H200" s="1" t="s">
        <v>16</v>
      </c>
      <c r="I200" s="1">
        <v>73</v>
      </c>
      <c r="J200" s="1" t="s">
        <v>17</v>
      </c>
      <c r="K200" s="1">
        <v>55.8</v>
      </c>
      <c r="L200" s="1" t="s">
        <v>18</v>
      </c>
      <c r="M200" s="3">
        <v>265000</v>
      </c>
    </row>
    <row r="201" spans="1:13" x14ac:dyDescent="0.3">
      <c r="A201" s="2">
        <v>201</v>
      </c>
      <c r="B201" s="1" t="s">
        <v>13</v>
      </c>
      <c r="C201" s="1">
        <v>69</v>
      </c>
      <c r="D201" s="1">
        <v>60</v>
      </c>
      <c r="E201" s="1" t="s">
        <v>14</v>
      </c>
      <c r="F201" s="1">
        <v>65</v>
      </c>
      <c r="G201" s="1" t="s">
        <v>23</v>
      </c>
      <c r="H201" s="1" t="s">
        <v>16</v>
      </c>
      <c r="I201" s="1">
        <v>87.55</v>
      </c>
      <c r="J201" s="1" t="s">
        <v>21</v>
      </c>
      <c r="K201" s="1">
        <v>52.81</v>
      </c>
      <c r="L201" s="1" t="s">
        <v>18</v>
      </c>
      <c r="M201" s="3">
        <v>300000</v>
      </c>
    </row>
    <row r="202" spans="1:13" x14ac:dyDescent="0.3">
      <c r="A202" s="2">
        <v>202</v>
      </c>
      <c r="B202" s="1" t="s">
        <v>13</v>
      </c>
      <c r="C202" s="1">
        <v>54.2</v>
      </c>
      <c r="D202" s="1">
        <v>63</v>
      </c>
      <c r="E202" s="1" t="s">
        <v>19</v>
      </c>
      <c r="F202" s="1">
        <v>58</v>
      </c>
      <c r="G202" s="1" t="s">
        <v>23</v>
      </c>
      <c r="H202" s="1" t="s">
        <v>16</v>
      </c>
      <c r="I202" s="1">
        <v>79</v>
      </c>
      <c r="J202" s="1" t="s">
        <v>17</v>
      </c>
      <c r="K202" s="1">
        <v>58.44</v>
      </c>
      <c r="L202" s="1" t="s">
        <v>24</v>
      </c>
      <c r="M202" s="3"/>
    </row>
    <row r="203" spans="1:13" x14ac:dyDescent="0.3">
      <c r="A203" s="2">
        <v>203</v>
      </c>
      <c r="B203" s="1" t="s">
        <v>13</v>
      </c>
      <c r="C203" s="1">
        <v>70</v>
      </c>
      <c r="D203" s="1">
        <v>63</v>
      </c>
      <c r="E203" s="1" t="s">
        <v>19</v>
      </c>
      <c r="F203" s="1">
        <v>66</v>
      </c>
      <c r="G203" s="1" t="s">
        <v>15</v>
      </c>
      <c r="H203" s="1" t="s">
        <v>16</v>
      </c>
      <c r="I203" s="1">
        <v>61.28</v>
      </c>
      <c r="J203" s="1" t="s">
        <v>17</v>
      </c>
      <c r="K203" s="1">
        <v>60.11</v>
      </c>
      <c r="L203" s="1" t="s">
        <v>18</v>
      </c>
      <c r="M203" s="3">
        <v>240000</v>
      </c>
    </row>
    <row r="204" spans="1:13" x14ac:dyDescent="0.3">
      <c r="A204" s="2">
        <v>204</v>
      </c>
      <c r="B204" s="1" t="s">
        <v>13</v>
      </c>
      <c r="C204" s="1">
        <v>55.68</v>
      </c>
      <c r="D204" s="1">
        <v>61.33</v>
      </c>
      <c r="E204" s="1" t="s">
        <v>14</v>
      </c>
      <c r="F204" s="1">
        <v>56.87</v>
      </c>
      <c r="G204" s="1" t="s">
        <v>23</v>
      </c>
      <c r="H204" s="1" t="s">
        <v>16</v>
      </c>
      <c r="I204" s="1">
        <v>66</v>
      </c>
      <c r="J204" s="1" t="s">
        <v>17</v>
      </c>
      <c r="K204" s="1">
        <v>58.3</v>
      </c>
      <c r="L204" s="1" t="s">
        <v>18</v>
      </c>
      <c r="M204" s="3">
        <v>260000</v>
      </c>
    </row>
    <row r="205" spans="1:13" x14ac:dyDescent="0.3">
      <c r="A205" s="2">
        <v>205</v>
      </c>
      <c r="B205" s="1" t="s">
        <v>25</v>
      </c>
      <c r="C205" s="1">
        <v>74</v>
      </c>
      <c r="D205" s="1">
        <v>73</v>
      </c>
      <c r="E205" s="1" t="s">
        <v>14</v>
      </c>
      <c r="F205" s="1">
        <v>73</v>
      </c>
      <c r="G205" s="1" t="s">
        <v>23</v>
      </c>
      <c r="H205" s="1" t="s">
        <v>20</v>
      </c>
      <c r="I205" s="1">
        <v>80</v>
      </c>
      <c r="J205" s="1" t="s">
        <v>21</v>
      </c>
      <c r="K205" s="1">
        <v>67.69</v>
      </c>
      <c r="L205" s="1" t="s">
        <v>18</v>
      </c>
      <c r="M205" s="3">
        <v>210000</v>
      </c>
    </row>
    <row r="206" spans="1:13" x14ac:dyDescent="0.3">
      <c r="A206" s="2">
        <v>206</v>
      </c>
      <c r="B206" s="1" t="s">
        <v>13</v>
      </c>
      <c r="C206" s="1">
        <v>61</v>
      </c>
      <c r="D206" s="1">
        <v>62</v>
      </c>
      <c r="E206" s="1" t="s">
        <v>14</v>
      </c>
      <c r="F206" s="1">
        <v>65</v>
      </c>
      <c r="G206" s="1" t="s">
        <v>23</v>
      </c>
      <c r="H206" s="1" t="s">
        <v>16</v>
      </c>
      <c r="I206" s="1">
        <v>62</v>
      </c>
      <c r="J206" s="1" t="s">
        <v>21</v>
      </c>
      <c r="K206" s="1">
        <v>56.81</v>
      </c>
      <c r="L206" s="1" t="s">
        <v>18</v>
      </c>
      <c r="M206" s="3">
        <v>250000</v>
      </c>
    </row>
    <row r="207" spans="1:13" x14ac:dyDescent="0.3">
      <c r="A207" s="2">
        <v>207</v>
      </c>
      <c r="B207" s="1" t="s">
        <v>13</v>
      </c>
      <c r="C207" s="1">
        <v>41</v>
      </c>
      <c r="D207" s="1">
        <v>42</v>
      </c>
      <c r="E207" s="1" t="s">
        <v>19</v>
      </c>
      <c r="F207" s="1">
        <v>60</v>
      </c>
      <c r="G207" s="1" t="s">
        <v>23</v>
      </c>
      <c r="H207" s="1" t="s">
        <v>16</v>
      </c>
      <c r="I207" s="1">
        <v>97</v>
      </c>
      <c r="J207" s="1" t="s">
        <v>21</v>
      </c>
      <c r="K207" s="1">
        <v>53.39</v>
      </c>
      <c r="L207" s="1" t="s">
        <v>24</v>
      </c>
      <c r="M207" s="3"/>
    </row>
    <row r="208" spans="1:13" x14ac:dyDescent="0.3">
      <c r="A208" s="2">
        <v>208</v>
      </c>
      <c r="B208" s="1" t="s">
        <v>13</v>
      </c>
      <c r="C208" s="1">
        <v>83.33</v>
      </c>
      <c r="D208" s="1">
        <v>78</v>
      </c>
      <c r="E208" s="1" t="s">
        <v>14</v>
      </c>
      <c r="F208" s="1">
        <v>61</v>
      </c>
      <c r="G208" s="1" t="s">
        <v>23</v>
      </c>
      <c r="H208" s="1" t="s">
        <v>20</v>
      </c>
      <c r="I208" s="1">
        <v>88.56</v>
      </c>
      <c r="J208" s="1" t="s">
        <v>21</v>
      </c>
      <c r="K208" s="1">
        <v>71.55</v>
      </c>
      <c r="L208" s="1" t="s">
        <v>18</v>
      </c>
      <c r="M208" s="3">
        <v>300000</v>
      </c>
    </row>
    <row r="209" spans="1:13" x14ac:dyDescent="0.3">
      <c r="A209" s="2">
        <v>209</v>
      </c>
      <c r="B209" s="1" t="s">
        <v>25</v>
      </c>
      <c r="C209" s="1">
        <v>43</v>
      </c>
      <c r="D209" s="1">
        <v>60</v>
      </c>
      <c r="E209" s="1" t="s">
        <v>19</v>
      </c>
      <c r="F209" s="1">
        <v>65</v>
      </c>
      <c r="G209" s="1" t="s">
        <v>23</v>
      </c>
      <c r="H209" s="1" t="s">
        <v>16</v>
      </c>
      <c r="I209" s="1">
        <v>92.66</v>
      </c>
      <c r="J209" s="1" t="s">
        <v>17</v>
      </c>
      <c r="K209" s="1">
        <v>62.92</v>
      </c>
      <c r="L209" s="1" t="s">
        <v>24</v>
      </c>
      <c r="M209" s="3"/>
    </row>
    <row r="210" spans="1:13" x14ac:dyDescent="0.3">
      <c r="A210" s="2">
        <v>210</v>
      </c>
      <c r="B210" s="1" t="s">
        <v>13</v>
      </c>
      <c r="C210" s="1">
        <v>62</v>
      </c>
      <c r="D210" s="1">
        <v>72</v>
      </c>
      <c r="E210" s="1" t="s">
        <v>14</v>
      </c>
      <c r="F210" s="1">
        <v>65</v>
      </c>
      <c r="G210" s="1" t="s">
        <v>23</v>
      </c>
      <c r="H210" s="1" t="s">
        <v>16</v>
      </c>
      <c r="I210" s="1">
        <v>67</v>
      </c>
      <c r="J210" s="1" t="s">
        <v>21</v>
      </c>
      <c r="K210" s="1">
        <v>56.49</v>
      </c>
      <c r="L210" s="1" t="s">
        <v>18</v>
      </c>
      <c r="M210" s="3">
        <v>216000</v>
      </c>
    </row>
    <row r="211" spans="1:13" x14ac:dyDescent="0.3">
      <c r="A211" s="2">
        <v>211</v>
      </c>
      <c r="B211" s="1" t="s">
        <v>13</v>
      </c>
      <c r="C211" s="1">
        <v>80.599999999999994</v>
      </c>
      <c r="D211" s="1">
        <v>82</v>
      </c>
      <c r="E211" s="1" t="s">
        <v>14</v>
      </c>
      <c r="F211" s="1">
        <v>77.599999999999994</v>
      </c>
      <c r="G211" s="1" t="s">
        <v>23</v>
      </c>
      <c r="H211" s="1" t="s">
        <v>16</v>
      </c>
      <c r="I211" s="1">
        <v>91</v>
      </c>
      <c r="J211" s="1" t="s">
        <v>21</v>
      </c>
      <c r="K211" s="1">
        <v>74.489999999999995</v>
      </c>
      <c r="L211" s="1" t="s">
        <v>18</v>
      </c>
      <c r="M211" s="3">
        <v>400000</v>
      </c>
    </row>
    <row r="212" spans="1:13" x14ac:dyDescent="0.3">
      <c r="A212" s="2">
        <v>212</v>
      </c>
      <c r="B212" s="1" t="s">
        <v>13</v>
      </c>
      <c r="C212" s="1">
        <v>58</v>
      </c>
      <c r="D212" s="1">
        <v>60</v>
      </c>
      <c r="E212" s="1" t="s">
        <v>19</v>
      </c>
      <c r="F212" s="1">
        <v>72</v>
      </c>
      <c r="G212" s="1" t="s">
        <v>15</v>
      </c>
      <c r="H212" s="1" t="s">
        <v>16</v>
      </c>
      <c r="I212" s="1">
        <v>74</v>
      </c>
      <c r="J212" s="1" t="s">
        <v>21</v>
      </c>
      <c r="K212" s="1">
        <v>53.62</v>
      </c>
      <c r="L212" s="1" t="s">
        <v>18</v>
      </c>
      <c r="M212" s="3">
        <v>275000</v>
      </c>
    </row>
    <row r="213" spans="1:13" x14ac:dyDescent="0.3">
      <c r="A213" s="2">
        <v>213</v>
      </c>
      <c r="B213" s="1" t="s">
        <v>13</v>
      </c>
      <c r="C213" s="1">
        <v>67</v>
      </c>
      <c r="D213" s="1">
        <v>67</v>
      </c>
      <c r="E213" s="1" t="s">
        <v>14</v>
      </c>
      <c r="F213" s="1">
        <v>73</v>
      </c>
      <c r="G213" s="1" t="s">
        <v>23</v>
      </c>
      <c r="H213" s="1" t="s">
        <v>20</v>
      </c>
      <c r="I213" s="1">
        <v>59</v>
      </c>
      <c r="J213" s="1" t="s">
        <v>21</v>
      </c>
      <c r="K213" s="1">
        <v>69.72</v>
      </c>
      <c r="L213" s="1" t="s">
        <v>18</v>
      </c>
      <c r="M213" s="3">
        <v>295000</v>
      </c>
    </row>
    <row r="214" spans="1:13" x14ac:dyDescent="0.3">
      <c r="A214" s="2">
        <v>214</v>
      </c>
      <c r="B214" s="1" t="s">
        <v>25</v>
      </c>
      <c r="C214" s="1">
        <v>74</v>
      </c>
      <c r="D214" s="1">
        <v>66</v>
      </c>
      <c r="E214" s="1" t="s">
        <v>14</v>
      </c>
      <c r="F214" s="1">
        <v>58</v>
      </c>
      <c r="G214" s="1" t="s">
        <v>23</v>
      </c>
      <c r="H214" s="1" t="s">
        <v>16</v>
      </c>
      <c r="I214" s="1">
        <v>70</v>
      </c>
      <c r="J214" s="1" t="s">
        <v>17</v>
      </c>
      <c r="K214" s="1">
        <v>60.23</v>
      </c>
      <c r="L214" s="1" t="s">
        <v>18</v>
      </c>
      <c r="M214" s="3">
        <v>204000</v>
      </c>
    </row>
    <row r="215" spans="1:13" x14ac:dyDescent="0.3">
      <c r="A215" s="7">
        <v>215</v>
      </c>
      <c r="B215" s="8" t="s">
        <v>13</v>
      </c>
      <c r="C215" s="8">
        <v>62</v>
      </c>
      <c r="D215" s="8">
        <v>58</v>
      </c>
      <c r="E215" s="8" t="s">
        <v>19</v>
      </c>
      <c r="F215" s="8">
        <v>53</v>
      </c>
      <c r="G215" s="8" t="s">
        <v>23</v>
      </c>
      <c r="H215" s="8" t="s">
        <v>16</v>
      </c>
      <c r="I215" s="8">
        <v>89</v>
      </c>
      <c r="J215" s="8" t="s">
        <v>17</v>
      </c>
      <c r="K215" s="8">
        <v>60.22</v>
      </c>
      <c r="L215" s="8" t="s">
        <v>24</v>
      </c>
      <c r="M215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A72A-50E6-4417-BA56-63789A397531}">
  <dimension ref="A1:H220"/>
  <sheetViews>
    <sheetView tabSelected="1" topLeftCell="F31" workbookViewId="0">
      <selection activeCell="H74" sqref="H74"/>
    </sheetView>
  </sheetViews>
  <sheetFormatPr defaultRowHeight="14.4" x14ac:dyDescent="0.3"/>
  <cols>
    <col min="1" max="1" width="14.109375" customWidth="1"/>
    <col min="3" max="3" width="11" bestFit="1" customWidth="1"/>
    <col min="5" max="5" width="12.109375" customWidth="1"/>
    <col min="6" max="6" width="20" customWidth="1"/>
  </cols>
  <sheetData>
    <row r="1" spans="1:6" ht="16.2" x14ac:dyDescent="0.3">
      <c r="A1" s="18" t="s">
        <v>9</v>
      </c>
      <c r="B1" s="19" t="s">
        <v>10</v>
      </c>
      <c r="C1" s="19" t="s">
        <v>11</v>
      </c>
      <c r="D1" s="20" t="s">
        <v>12</v>
      </c>
      <c r="E1" s="19" t="s">
        <v>28</v>
      </c>
      <c r="F1" s="19" t="s">
        <v>29</v>
      </c>
    </row>
    <row r="2" spans="1:6" x14ac:dyDescent="0.3">
      <c r="A2" s="13" t="s">
        <v>17</v>
      </c>
      <c r="B2" s="11">
        <v>58.8</v>
      </c>
      <c r="C2" s="11" t="s">
        <v>18</v>
      </c>
      <c r="D2" s="16">
        <v>270000</v>
      </c>
      <c r="E2" s="24">
        <f>Table3[[#This Row],[salary]]-$A$220</f>
        <v>-19047.619047619053</v>
      </c>
      <c r="F2" s="25">
        <f>Table3[[#This Row],[X-mean]]^2</f>
        <v>362811791.38322014</v>
      </c>
    </row>
    <row r="3" spans="1:6" x14ac:dyDescent="0.3">
      <c r="A3" s="14" t="s">
        <v>21</v>
      </c>
      <c r="B3" s="12">
        <v>66.28</v>
      </c>
      <c r="C3" s="12" t="s">
        <v>18</v>
      </c>
      <c r="D3" s="17">
        <v>200000</v>
      </c>
      <c r="E3" s="24">
        <f>Table3[[#This Row],[salary]]-$A$220</f>
        <v>-89047.619047619053</v>
      </c>
      <c r="F3" s="25">
        <f>Table3[[#This Row],[X-mean]]^2</f>
        <v>7929478458.0498877</v>
      </c>
    </row>
    <row r="4" spans="1:6" x14ac:dyDescent="0.3">
      <c r="A4" s="13" t="s">
        <v>21</v>
      </c>
      <c r="B4" s="11">
        <v>57.8</v>
      </c>
      <c r="C4" s="11" t="s">
        <v>18</v>
      </c>
      <c r="D4" s="16">
        <v>250000</v>
      </c>
      <c r="E4" s="24">
        <f>Table3[[#This Row],[salary]]-$A$220</f>
        <v>-39047.619047619053</v>
      </c>
      <c r="F4" s="25">
        <f>Table3[[#This Row],[X-mean]]^2</f>
        <v>1524716553.2879822</v>
      </c>
    </row>
    <row r="5" spans="1:6" hidden="1" x14ac:dyDescent="0.3">
      <c r="A5" s="14" t="s">
        <v>17</v>
      </c>
      <c r="B5" s="12">
        <v>59.43</v>
      </c>
      <c r="C5" s="12" t="s">
        <v>24</v>
      </c>
      <c r="D5" s="17"/>
      <c r="E5">
        <f>Table3[[#This Row],[salary]]-$A$220</f>
        <v>-289047.61904761905</v>
      </c>
      <c r="F5" s="24">
        <f>Table3[[#This Row],[X-mean]]^2</f>
        <v>83548526077.097504</v>
      </c>
    </row>
    <row r="6" spans="1:6" x14ac:dyDescent="0.3">
      <c r="A6" s="13" t="s">
        <v>21</v>
      </c>
      <c r="B6" s="11">
        <v>55.5</v>
      </c>
      <c r="C6" s="11" t="s">
        <v>18</v>
      </c>
      <c r="D6" s="16">
        <v>425000</v>
      </c>
      <c r="E6" s="24">
        <f>Table3[[#This Row],[salary]]-$A$220</f>
        <v>135952.38095238095</v>
      </c>
      <c r="F6" s="25">
        <f>Table3[[#This Row],[X-mean]]^2</f>
        <v>18483049886.621315</v>
      </c>
    </row>
    <row r="7" spans="1:6" hidden="1" x14ac:dyDescent="0.3">
      <c r="A7" s="14" t="s">
        <v>21</v>
      </c>
      <c r="B7" s="12">
        <v>51.58</v>
      </c>
      <c r="C7" s="12" t="s">
        <v>24</v>
      </c>
      <c r="D7" s="17"/>
      <c r="E7">
        <f>Table3[[#This Row],[salary]]-$A$220</f>
        <v>-289047.61904761905</v>
      </c>
      <c r="F7" s="24">
        <f>Table3[[#This Row],[X-mean]]^2</f>
        <v>83548526077.097504</v>
      </c>
    </row>
    <row r="8" spans="1:6" hidden="1" x14ac:dyDescent="0.3">
      <c r="A8" s="13" t="s">
        <v>21</v>
      </c>
      <c r="B8" s="11">
        <v>53.29</v>
      </c>
      <c r="C8" s="11" t="s">
        <v>24</v>
      </c>
      <c r="D8" s="16"/>
      <c r="E8">
        <f>Table3[[#This Row],[salary]]-$A$220</f>
        <v>-289047.61904761905</v>
      </c>
      <c r="F8" s="24">
        <f>Table3[[#This Row],[X-mean]]^2</f>
        <v>83548526077.097504</v>
      </c>
    </row>
    <row r="9" spans="1:6" x14ac:dyDescent="0.3">
      <c r="A9" s="14" t="s">
        <v>21</v>
      </c>
      <c r="B9" s="12">
        <v>62.14</v>
      </c>
      <c r="C9" s="12" t="s">
        <v>18</v>
      </c>
      <c r="D9" s="17">
        <v>252000</v>
      </c>
      <c r="E9" s="24">
        <f>Table3[[#This Row],[salary]]-$A$220</f>
        <v>-37047.619047619053</v>
      </c>
      <c r="F9" s="25">
        <f>Table3[[#This Row],[X-mean]]^2</f>
        <v>1372526077.097506</v>
      </c>
    </row>
    <row r="10" spans="1:6" hidden="1" x14ac:dyDescent="0.3">
      <c r="A10" s="13" t="s">
        <v>21</v>
      </c>
      <c r="B10" s="11">
        <v>52.21</v>
      </c>
      <c r="C10" s="11" t="s">
        <v>24</v>
      </c>
      <c r="D10" s="16"/>
      <c r="E10">
        <f>Table3[[#This Row],[salary]]-$A$220</f>
        <v>-289047.61904761905</v>
      </c>
      <c r="F10" s="24">
        <f>Table3[[#This Row],[X-mean]]^2</f>
        <v>83548526077.097504</v>
      </c>
    </row>
    <row r="11" spans="1:6" x14ac:dyDescent="0.3">
      <c r="A11" s="14" t="s">
        <v>17</v>
      </c>
      <c r="B11" s="12">
        <v>60.85</v>
      </c>
      <c r="C11" s="12" t="s">
        <v>18</v>
      </c>
      <c r="D11" s="17">
        <v>260000</v>
      </c>
      <c r="E11" s="24">
        <f>Table3[[#This Row],[salary]]-$A$220</f>
        <v>-29047.619047619053</v>
      </c>
      <c r="F11" s="25">
        <f>Table3[[#This Row],[X-mean]]^2</f>
        <v>843764172.33560121</v>
      </c>
    </row>
    <row r="12" spans="1:6" x14ac:dyDescent="0.3">
      <c r="A12" s="13" t="s">
        <v>21</v>
      </c>
      <c r="B12" s="11">
        <v>63.7</v>
      </c>
      <c r="C12" s="11" t="s">
        <v>18</v>
      </c>
      <c r="D12" s="16">
        <v>250000</v>
      </c>
      <c r="E12" s="24">
        <f>Table3[[#This Row],[salary]]-$A$220</f>
        <v>-39047.619047619053</v>
      </c>
      <c r="F12" s="25">
        <f>Table3[[#This Row],[X-mean]]^2</f>
        <v>1524716553.2879822</v>
      </c>
    </row>
    <row r="13" spans="1:6" hidden="1" x14ac:dyDescent="0.3">
      <c r="A13" s="14" t="s">
        <v>17</v>
      </c>
      <c r="B13" s="12">
        <v>65.040000000000006</v>
      </c>
      <c r="C13" s="12" t="s">
        <v>24</v>
      </c>
      <c r="D13" s="17"/>
      <c r="E13">
        <f>Table3[[#This Row],[salary]]-$A$220</f>
        <v>-289047.61904761905</v>
      </c>
      <c r="F13" s="24">
        <f>Table3[[#This Row],[X-mean]]^2</f>
        <v>83548526077.097504</v>
      </c>
    </row>
    <row r="14" spans="1:6" x14ac:dyDescent="0.3">
      <c r="A14" s="13" t="s">
        <v>21</v>
      </c>
      <c r="B14" s="11">
        <v>68.63</v>
      </c>
      <c r="C14" s="11" t="s">
        <v>18</v>
      </c>
      <c r="D14" s="16">
        <v>218000</v>
      </c>
      <c r="E14" s="24">
        <f>Table3[[#This Row],[salary]]-$A$220</f>
        <v>-71047.619047619053</v>
      </c>
      <c r="F14" s="25">
        <f>Table3[[#This Row],[X-mean]]^2</f>
        <v>5047764172.3356018</v>
      </c>
    </row>
    <row r="15" spans="1:6" hidden="1" x14ac:dyDescent="0.3">
      <c r="A15" s="14" t="s">
        <v>17</v>
      </c>
      <c r="B15" s="12">
        <v>54.96</v>
      </c>
      <c r="C15" s="12" t="s">
        <v>24</v>
      </c>
      <c r="D15" s="17"/>
      <c r="E15">
        <f>Table3[[#This Row],[salary]]-$A$220</f>
        <v>-289047.61904761905</v>
      </c>
      <c r="F15" s="24">
        <f>Table3[[#This Row],[X-mean]]^2</f>
        <v>83548526077.097504</v>
      </c>
    </row>
    <row r="16" spans="1:6" x14ac:dyDescent="0.3">
      <c r="A16" s="13" t="s">
        <v>21</v>
      </c>
      <c r="B16" s="11">
        <v>64.66</v>
      </c>
      <c r="C16" s="11" t="s">
        <v>18</v>
      </c>
      <c r="D16" s="16">
        <v>200000</v>
      </c>
      <c r="E16" s="24">
        <f>Table3[[#This Row],[salary]]-$A$220</f>
        <v>-89047.619047619053</v>
      </c>
      <c r="F16" s="25">
        <f>Table3[[#This Row],[X-mean]]^2</f>
        <v>7929478458.0498877</v>
      </c>
    </row>
    <row r="17" spans="1:6" x14ac:dyDescent="0.3">
      <c r="A17" s="14" t="s">
        <v>21</v>
      </c>
      <c r="B17" s="12">
        <v>62.54</v>
      </c>
      <c r="C17" s="12" t="s">
        <v>18</v>
      </c>
      <c r="D17" s="17">
        <v>300000</v>
      </c>
      <c r="E17" s="24">
        <f>Table3[[#This Row],[salary]]-$A$220</f>
        <v>10952.380952380947</v>
      </c>
      <c r="F17" s="25">
        <f>Table3[[#This Row],[X-mean]]^2</f>
        <v>119954648.52607697</v>
      </c>
    </row>
    <row r="18" spans="1:6" hidden="1" x14ac:dyDescent="0.3">
      <c r="A18" s="13" t="s">
        <v>21</v>
      </c>
      <c r="B18" s="11">
        <v>67.28</v>
      </c>
      <c r="C18" s="11" t="s">
        <v>24</v>
      </c>
      <c r="D18" s="16"/>
      <c r="E18">
        <f>Table3[[#This Row],[salary]]-$A$220</f>
        <v>-289047.61904761905</v>
      </c>
      <c r="F18" s="24">
        <f>Table3[[#This Row],[X-mean]]^2</f>
        <v>83548526077.097504</v>
      </c>
    </row>
    <row r="19" spans="1:6" hidden="1" x14ac:dyDescent="0.3">
      <c r="A19" s="14" t="s">
        <v>17</v>
      </c>
      <c r="B19" s="12">
        <v>64.08</v>
      </c>
      <c r="C19" s="12" t="s">
        <v>24</v>
      </c>
      <c r="D19" s="17"/>
      <c r="E19">
        <f>Table3[[#This Row],[salary]]-$A$220</f>
        <v>-289047.61904761905</v>
      </c>
      <c r="F19" s="24">
        <f>Table3[[#This Row],[X-mean]]^2</f>
        <v>83548526077.097504</v>
      </c>
    </row>
    <row r="20" spans="1:6" x14ac:dyDescent="0.3">
      <c r="A20" s="13" t="s">
        <v>21</v>
      </c>
      <c r="B20" s="11">
        <v>77.89</v>
      </c>
      <c r="C20" s="11" t="s">
        <v>18</v>
      </c>
      <c r="D20" s="16">
        <v>236000</v>
      </c>
      <c r="E20" s="24">
        <f>Table3[[#This Row],[salary]]-$A$220</f>
        <v>-53047.619047619053</v>
      </c>
      <c r="F20" s="25">
        <f>Table3[[#This Row],[X-mean]]^2</f>
        <v>2814049886.621316</v>
      </c>
    </row>
    <row r="21" spans="1:6" x14ac:dyDescent="0.3">
      <c r="A21" s="14" t="s">
        <v>17</v>
      </c>
      <c r="B21" s="12">
        <v>56.7</v>
      </c>
      <c r="C21" s="12" t="s">
        <v>18</v>
      </c>
      <c r="D21" s="17">
        <v>265000</v>
      </c>
      <c r="E21" s="24">
        <f>Table3[[#This Row],[salary]]-$A$220</f>
        <v>-24047.619047619053</v>
      </c>
      <c r="F21" s="25">
        <f>Table3[[#This Row],[X-mean]]^2</f>
        <v>578287981.85941064</v>
      </c>
    </row>
    <row r="22" spans="1:6" x14ac:dyDescent="0.3">
      <c r="A22" s="13" t="s">
        <v>21</v>
      </c>
      <c r="B22" s="11">
        <v>69.06</v>
      </c>
      <c r="C22" s="11" t="s">
        <v>18</v>
      </c>
      <c r="D22" s="16">
        <v>393000</v>
      </c>
      <c r="E22" s="24">
        <f>Table3[[#This Row],[salary]]-$A$220</f>
        <v>103952.38095238095</v>
      </c>
      <c r="F22" s="25">
        <f>Table3[[#This Row],[X-mean]]^2</f>
        <v>10806097505.668934</v>
      </c>
    </row>
    <row r="23" spans="1:6" x14ac:dyDescent="0.3">
      <c r="A23" s="14" t="s">
        <v>17</v>
      </c>
      <c r="B23" s="12">
        <v>68.81</v>
      </c>
      <c r="C23" s="12" t="s">
        <v>18</v>
      </c>
      <c r="D23" s="17">
        <v>360000</v>
      </c>
      <c r="E23" s="24">
        <f>Table3[[#This Row],[salary]]-$A$220</f>
        <v>70952.380952380947</v>
      </c>
      <c r="F23" s="25">
        <f>Table3[[#This Row],[X-mean]]^2</f>
        <v>5034240362.8117905</v>
      </c>
    </row>
    <row r="24" spans="1:6" x14ac:dyDescent="0.3">
      <c r="A24" s="13" t="s">
        <v>21</v>
      </c>
      <c r="B24" s="11">
        <v>63.62</v>
      </c>
      <c r="C24" s="11" t="s">
        <v>18</v>
      </c>
      <c r="D24" s="16">
        <v>300000</v>
      </c>
      <c r="E24" s="24">
        <f>Table3[[#This Row],[salary]]-$A$220</f>
        <v>10952.380952380947</v>
      </c>
      <c r="F24" s="25">
        <f>Table3[[#This Row],[X-mean]]^2</f>
        <v>119954648.52607697</v>
      </c>
    </row>
    <row r="25" spans="1:6" x14ac:dyDescent="0.3">
      <c r="A25" s="14" t="s">
        <v>21</v>
      </c>
      <c r="B25" s="12">
        <v>74.010000000000005</v>
      </c>
      <c r="C25" s="12" t="s">
        <v>18</v>
      </c>
      <c r="D25" s="17">
        <v>360000</v>
      </c>
      <c r="E25" s="24">
        <f>Table3[[#This Row],[salary]]-$A$220</f>
        <v>70952.380952380947</v>
      </c>
      <c r="F25" s="25">
        <f>Table3[[#This Row],[X-mean]]^2</f>
        <v>5034240362.8117905</v>
      </c>
    </row>
    <row r="26" spans="1:6" hidden="1" x14ac:dyDescent="0.3">
      <c r="A26" s="13" t="s">
        <v>21</v>
      </c>
      <c r="B26" s="11">
        <v>65.33</v>
      </c>
      <c r="C26" s="11" t="s">
        <v>24</v>
      </c>
      <c r="D26" s="16"/>
      <c r="E26">
        <f>Table3[[#This Row],[salary]]-$A$220</f>
        <v>-289047.61904761905</v>
      </c>
      <c r="F26" s="24">
        <f>Table3[[#This Row],[X-mean]]^2</f>
        <v>83548526077.097504</v>
      </c>
    </row>
    <row r="27" spans="1:6" x14ac:dyDescent="0.3">
      <c r="A27" s="14" t="s">
        <v>21</v>
      </c>
      <c r="B27" s="12">
        <v>57.55</v>
      </c>
      <c r="C27" s="12" t="s">
        <v>18</v>
      </c>
      <c r="D27" s="17">
        <v>240000</v>
      </c>
      <c r="E27" s="24">
        <f>Table3[[#This Row],[salary]]-$A$220</f>
        <v>-49047.619047619053</v>
      </c>
      <c r="F27" s="25">
        <f>Table3[[#This Row],[X-mean]]^2</f>
        <v>2405668934.2403631</v>
      </c>
    </row>
    <row r="28" spans="1:6" x14ac:dyDescent="0.3">
      <c r="A28" s="13" t="s">
        <v>17</v>
      </c>
      <c r="B28" s="11">
        <v>57.69</v>
      </c>
      <c r="C28" s="11" t="s">
        <v>18</v>
      </c>
      <c r="D28" s="16">
        <v>265000</v>
      </c>
      <c r="E28" s="24">
        <f>Table3[[#This Row],[salary]]-$A$220</f>
        <v>-24047.619047619053</v>
      </c>
      <c r="F28" s="25">
        <f>Table3[[#This Row],[X-mean]]^2</f>
        <v>578287981.85941064</v>
      </c>
    </row>
    <row r="29" spans="1:6" x14ac:dyDescent="0.3">
      <c r="A29" s="14" t="s">
        <v>21</v>
      </c>
      <c r="B29" s="12">
        <v>64.150000000000006</v>
      </c>
      <c r="C29" s="12" t="s">
        <v>18</v>
      </c>
      <c r="D29" s="17">
        <v>350000</v>
      </c>
      <c r="E29" s="24">
        <f>Table3[[#This Row],[salary]]-$A$220</f>
        <v>60952.380952380947</v>
      </c>
      <c r="F29" s="25">
        <f>Table3[[#This Row],[X-mean]]^2</f>
        <v>3715192743.7641716</v>
      </c>
    </row>
    <row r="30" spans="1:6" hidden="1" x14ac:dyDescent="0.3">
      <c r="A30" s="13" t="s">
        <v>21</v>
      </c>
      <c r="B30" s="11">
        <v>51.29</v>
      </c>
      <c r="C30" s="11" t="s">
        <v>24</v>
      </c>
      <c r="D30" s="16"/>
      <c r="E30">
        <f>Table3[[#This Row],[salary]]-$A$220</f>
        <v>-289047.61904761905</v>
      </c>
      <c r="F30" s="24">
        <f>Table3[[#This Row],[X-mean]]^2</f>
        <v>83548526077.097504</v>
      </c>
    </row>
    <row r="31" spans="1:6" x14ac:dyDescent="0.3">
      <c r="A31" s="14" t="s">
        <v>17</v>
      </c>
      <c r="B31" s="12">
        <v>56.7</v>
      </c>
      <c r="C31" s="12" t="s">
        <v>18</v>
      </c>
      <c r="D31" s="17">
        <v>250000</v>
      </c>
      <c r="E31" s="24">
        <f>Table3[[#This Row],[salary]]-$A$220</f>
        <v>-39047.619047619053</v>
      </c>
      <c r="F31" s="25">
        <f>Table3[[#This Row],[X-mean]]^2</f>
        <v>1524716553.2879822</v>
      </c>
    </row>
    <row r="32" spans="1:6" hidden="1" x14ac:dyDescent="0.3">
      <c r="A32" s="13" t="s">
        <v>17</v>
      </c>
      <c r="B32" s="11">
        <v>58.32</v>
      </c>
      <c r="C32" s="11" t="s">
        <v>24</v>
      </c>
      <c r="D32" s="16"/>
      <c r="E32">
        <f>Table3[[#This Row],[salary]]-$A$220</f>
        <v>-289047.61904761905</v>
      </c>
      <c r="F32" s="24">
        <f>Table3[[#This Row],[X-mean]]^2</f>
        <v>83548526077.097504</v>
      </c>
    </row>
    <row r="33" spans="1:6" x14ac:dyDescent="0.3">
      <c r="A33" s="14" t="s">
        <v>17</v>
      </c>
      <c r="B33" s="12">
        <v>62.21</v>
      </c>
      <c r="C33" s="12" t="s">
        <v>18</v>
      </c>
      <c r="D33" s="17">
        <v>278000</v>
      </c>
      <c r="E33" s="24">
        <f>Table3[[#This Row],[salary]]-$A$220</f>
        <v>-11047.619047619053</v>
      </c>
      <c r="F33" s="25">
        <f>Table3[[#This Row],[X-mean]]^2</f>
        <v>122049886.62131532</v>
      </c>
    </row>
    <row r="34" spans="1:6" x14ac:dyDescent="0.3">
      <c r="A34" s="13" t="s">
        <v>21</v>
      </c>
      <c r="B34" s="11">
        <v>72.78</v>
      </c>
      <c r="C34" s="11" t="s">
        <v>18</v>
      </c>
      <c r="D34" s="16">
        <v>260000</v>
      </c>
      <c r="E34" s="24">
        <f>Table3[[#This Row],[salary]]-$A$220</f>
        <v>-29047.619047619053</v>
      </c>
      <c r="F34" s="25">
        <f>Table3[[#This Row],[X-mean]]^2</f>
        <v>843764172.33560121</v>
      </c>
    </row>
    <row r="35" spans="1:6" hidden="1" x14ac:dyDescent="0.3">
      <c r="A35" s="14" t="s">
        <v>17</v>
      </c>
      <c r="B35" s="12">
        <v>62.77</v>
      </c>
      <c r="C35" s="12" t="s">
        <v>24</v>
      </c>
      <c r="D35" s="17"/>
      <c r="E35">
        <f>Table3[[#This Row],[salary]]-$A$220</f>
        <v>-289047.61904761905</v>
      </c>
      <c r="F35" s="24">
        <f>Table3[[#This Row],[X-mean]]^2</f>
        <v>83548526077.097504</v>
      </c>
    </row>
    <row r="36" spans="1:6" x14ac:dyDescent="0.3">
      <c r="A36" s="13" t="s">
        <v>17</v>
      </c>
      <c r="B36" s="11">
        <v>62.74</v>
      </c>
      <c r="C36" s="11" t="s">
        <v>18</v>
      </c>
      <c r="D36" s="16">
        <v>300000</v>
      </c>
      <c r="E36" s="24">
        <f>Table3[[#This Row],[salary]]-$A$220</f>
        <v>10952.380952380947</v>
      </c>
      <c r="F36" s="25">
        <f>Table3[[#This Row],[X-mean]]^2</f>
        <v>119954648.52607697</v>
      </c>
    </row>
    <row r="37" spans="1:6" hidden="1" x14ac:dyDescent="0.3">
      <c r="A37" s="14" t="s">
        <v>21</v>
      </c>
      <c r="B37" s="12">
        <v>51.45</v>
      </c>
      <c r="C37" s="12" t="s">
        <v>24</v>
      </c>
      <c r="D37" s="17"/>
      <c r="E37">
        <f>Table3[[#This Row],[salary]]-$A$220</f>
        <v>-289047.61904761905</v>
      </c>
      <c r="F37" s="24">
        <f>Table3[[#This Row],[X-mean]]^2</f>
        <v>83548526077.097504</v>
      </c>
    </row>
    <row r="38" spans="1:6" x14ac:dyDescent="0.3">
      <c r="A38" s="13" t="s">
        <v>17</v>
      </c>
      <c r="B38" s="11">
        <v>55.47</v>
      </c>
      <c r="C38" s="11" t="s">
        <v>18</v>
      </c>
      <c r="D38" s="16">
        <v>320000</v>
      </c>
      <c r="E38" s="24">
        <f>Table3[[#This Row],[salary]]-$A$220</f>
        <v>30952.380952380947</v>
      </c>
      <c r="F38" s="25">
        <f>Table3[[#This Row],[X-mean]]^2</f>
        <v>958049886.62131488</v>
      </c>
    </row>
    <row r="39" spans="1:6" x14ac:dyDescent="0.3">
      <c r="A39" s="14" t="s">
        <v>17</v>
      </c>
      <c r="B39" s="12">
        <v>56.86</v>
      </c>
      <c r="C39" s="12" t="s">
        <v>18</v>
      </c>
      <c r="D39" s="17">
        <v>240000</v>
      </c>
      <c r="E39" s="24">
        <f>Table3[[#This Row],[salary]]-$A$220</f>
        <v>-49047.619047619053</v>
      </c>
      <c r="F39" s="25">
        <f>Table3[[#This Row],[X-mean]]^2</f>
        <v>2405668934.2403631</v>
      </c>
    </row>
    <row r="40" spans="1:6" x14ac:dyDescent="0.3">
      <c r="A40" s="13" t="s">
        <v>21</v>
      </c>
      <c r="B40" s="11">
        <v>62.56</v>
      </c>
      <c r="C40" s="11" t="s">
        <v>18</v>
      </c>
      <c r="D40" s="16">
        <v>411000</v>
      </c>
      <c r="E40" s="24">
        <f>Table3[[#This Row],[salary]]-$A$220</f>
        <v>121952.38095238095</v>
      </c>
      <c r="F40" s="25">
        <f>Table3[[#This Row],[X-mean]]^2</f>
        <v>14872383219.954647</v>
      </c>
    </row>
    <row r="41" spans="1:6" x14ac:dyDescent="0.3">
      <c r="A41" s="14" t="s">
        <v>21</v>
      </c>
      <c r="B41" s="12">
        <v>66.72</v>
      </c>
      <c r="C41" s="12" t="s">
        <v>18</v>
      </c>
      <c r="D41" s="17">
        <v>287000</v>
      </c>
      <c r="E41" s="24">
        <f>Table3[[#This Row],[salary]]-$A$220</f>
        <v>-2047.6190476190532</v>
      </c>
      <c r="F41" s="25">
        <f>Table3[[#This Row],[X-mean]]^2</f>
        <v>4192743.7641723584</v>
      </c>
    </row>
    <row r="42" spans="1:6" hidden="1" x14ac:dyDescent="0.3">
      <c r="A42" s="13" t="s">
        <v>17</v>
      </c>
      <c r="B42" s="11">
        <v>69.760000000000005</v>
      </c>
      <c r="C42" s="11" t="s">
        <v>24</v>
      </c>
      <c r="D42" s="16"/>
      <c r="E42">
        <f>Table3[[#This Row],[salary]]-$A$220</f>
        <v>-289047.61904761905</v>
      </c>
      <c r="F42" s="24">
        <f>Table3[[#This Row],[X-mean]]^2</f>
        <v>83548526077.097504</v>
      </c>
    </row>
    <row r="43" spans="1:6" hidden="1" x14ac:dyDescent="0.3">
      <c r="A43" s="14" t="s">
        <v>21</v>
      </c>
      <c r="B43" s="12">
        <v>51.21</v>
      </c>
      <c r="C43" s="12" t="s">
        <v>24</v>
      </c>
      <c r="D43" s="17"/>
      <c r="E43">
        <f>Table3[[#This Row],[salary]]-$A$220</f>
        <v>-289047.61904761905</v>
      </c>
      <c r="F43" s="24">
        <f>Table3[[#This Row],[X-mean]]^2</f>
        <v>83548526077.097504</v>
      </c>
    </row>
    <row r="44" spans="1:6" x14ac:dyDescent="0.3">
      <c r="A44" s="13" t="s">
        <v>17</v>
      </c>
      <c r="B44" s="11">
        <v>62.9</v>
      </c>
      <c r="C44" s="11" t="s">
        <v>18</v>
      </c>
      <c r="D44" s="16">
        <v>300000</v>
      </c>
      <c r="E44" s="24">
        <f>Table3[[#This Row],[salary]]-$A$220</f>
        <v>10952.380952380947</v>
      </c>
      <c r="F44" s="25">
        <f>Table3[[#This Row],[X-mean]]^2</f>
        <v>119954648.52607697</v>
      </c>
    </row>
    <row r="45" spans="1:6" x14ac:dyDescent="0.3">
      <c r="A45" s="14" t="s">
        <v>21</v>
      </c>
      <c r="B45" s="12">
        <v>69.7</v>
      </c>
      <c r="C45" s="12" t="s">
        <v>18</v>
      </c>
      <c r="D45" s="17">
        <v>200000</v>
      </c>
      <c r="E45" s="24">
        <f>Table3[[#This Row],[salary]]-$A$220</f>
        <v>-89047.619047619053</v>
      </c>
      <c r="F45" s="25">
        <f>Table3[[#This Row],[X-mean]]^2</f>
        <v>7929478458.0498877</v>
      </c>
    </row>
    <row r="46" spans="1:6" hidden="1" x14ac:dyDescent="0.3">
      <c r="A46" s="13" t="s">
        <v>17</v>
      </c>
      <c r="B46" s="11">
        <v>66.53</v>
      </c>
      <c r="C46" s="11" t="s">
        <v>24</v>
      </c>
      <c r="D46" s="16"/>
      <c r="E46">
        <f>Table3[[#This Row],[salary]]-$A$220</f>
        <v>-289047.61904761905</v>
      </c>
      <c r="F46" s="24">
        <f>Table3[[#This Row],[X-mean]]^2</f>
        <v>83548526077.097504</v>
      </c>
    </row>
    <row r="47" spans="1:6" hidden="1" x14ac:dyDescent="0.3">
      <c r="A47" s="14" t="s">
        <v>17</v>
      </c>
      <c r="B47" s="12">
        <v>71.63</v>
      </c>
      <c r="C47" s="12" t="s">
        <v>24</v>
      </c>
      <c r="D47" s="17"/>
      <c r="E47">
        <f>Table3[[#This Row],[salary]]-$A$220</f>
        <v>-289047.61904761905</v>
      </c>
      <c r="F47" s="24">
        <f>Table3[[#This Row],[X-mean]]^2</f>
        <v>83548526077.097504</v>
      </c>
    </row>
    <row r="48" spans="1:6" x14ac:dyDescent="0.3">
      <c r="A48" s="13" t="s">
        <v>21</v>
      </c>
      <c r="B48" s="11">
        <v>54.55</v>
      </c>
      <c r="C48" s="11" t="s">
        <v>18</v>
      </c>
      <c r="D48" s="16">
        <v>204000</v>
      </c>
      <c r="E48" s="24">
        <f>Table3[[#This Row],[salary]]-$A$220</f>
        <v>-85047.619047619053</v>
      </c>
      <c r="F48" s="25">
        <f>Table3[[#This Row],[X-mean]]^2</f>
        <v>7233097505.6689348</v>
      </c>
    </row>
    <row r="49" spans="1:6" x14ac:dyDescent="0.3">
      <c r="A49" s="14" t="s">
        <v>21</v>
      </c>
      <c r="B49" s="12">
        <v>62.46</v>
      </c>
      <c r="C49" s="12" t="s">
        <v>18</v>
      </c>
      <c r="D49" s="17">
        <v>250000</v>
      </c>
      <c r="E49" s="24">
        <f>Table3[[#This Row],[salary]]-$A$220</f>
        <v>-39047.619047619053</v>
      </c>
      <c r="F49" s="25">
        <f>Table3[[#This Row],[X-mean]]^2</f>
        <v>1524716553.2879822</v>
      </c>
    </row>
    <row r="50" spans="1:6" hidden="1" x14ac:dyDescent="0.3">
      <c r="A50" s="13" t="s">
        <v>17</v>
      </c>
      <c r="B50" s="11">
        <v>56.11</v>
      </c>
      <c r="C50" s="11" t="s">
        <v>24</v>
      </c>
      <c r="D50" s="16"/>
      <c r="E50">
        <f>Table3[[#This Row],[salary]]-$A$220</f>
        <v>-289047.61904761905</v>
      </c>
      <c r="F50" s="24">
        <f>Table3[[#This Row],[X-mean]]^2</f>
        <v>83548526077.097504</v>
      </c>
    </row>
    <row r="51" spans="1:6" x14ac:dyDescent="0.3">
      <c r="A51" s="14" t="s">
        <v>17</v>
      </c>
      <c r="B51" s="12">
        <v>62.98</v>
      </c>
      <c r="C51" s="12" t="s">
        <v>18</v>
      </c>
      <c r="D51" s="17">
        <v>200000</v>
      </c>
      <c r="E51" s="24">
        <f>Table3[[#This Row],[salary]]-$A$220</f>
        <v>-89047.619047619053</v>
      </c>
      <c r="F51" s="25">
        <f>Table3[[#This Row],[X-mean]]^2</f>
        <v>7929478458.0498877</v>
      </c>
    </row>
    <row r="52" spans="1:6" hidden="1" x14ac:dyDescent="0.3">
      <c r="A52" s="13" t="s">
        <v>17</v>
      </c>
      <c r="B52" s="11">
        <v>62.65</v>
      </c>
      <c r="C52" s="11" t="s">
        <v>24</v>
      </c>
      <c r="D52" s="16"/>
      <c r="E52">
        <f>Table3[[#This Row],[salary]]-$A$220</f>
        <v>-289047.61904761905</v>
      </c>
      <c r="F52" s="24">
        <f>Table3[[#This Row],[X-mean]]^2</f>
        <v>83548526077.097504</v>
      </c>
    </row>
    <row r="53" spans="1:6" hidden="1" x14ac:dyDescent="0.3">
      <c r="A53" s="14" t="s">
        <v>17</v>
      </c>
      <c r="B53" s="12">
        <v>65.489999999999995</v>
      </c>
      <c r="C53" s="12" t="s">
        <v>24</v>
      </c>
      <c r="D53" s="17"/>
      <c r="E53">
        <f>Table3[[#This Row],[salary]]-$A$220</f>
        <v>-289047.61904761905</v>
      </c>
      <c r="F53" s="24">
        <f>Table3[[#This Row],[X-mean]]^2</f>
        <v>83548526077.097504</v>
      </c>
    </row>
    <row r="54" spans="1:6" x14ac:dyDescent="0.3">
      <c r="A54" s="13" t="s">
        <v>17</v>
      </c>
      <c r="B54" s="11">
        <v>71.040000000000006</v>
      </c>
      <c r="C54" s="11" t="s">
        <v>18</v>
      </c>
      <c r="D54" s="16">
        <v>450000</v>
      </c>
      <c r="E54" s="24">
        <f>Table3[[#This Row],[salary]]-$A$220</f>
        <v>160952.38095238095</v>
      </c>
      <c r="F54" s="25">
        <f>Table3[[#This Row],[X-mean]]^2</f>
        <v>25905668934.24036</v>
      </c>
    </row>
    <row r="55" spans="1:6" x14ac:dyDescent="0.3">
      <c r="A55" s="14" t="s">
        <v>17</v>
      </c>
      <c r="B55" s="12">
        <v>65.56</v>
      </c>
      <c r="C55" s="12" t="s">
        <v>18</v>
      </c>
      <c r="D55" s="17">
        <v>216000</v>
      </c>
      <c r="E55" s="24">
        <f>Table3[[#This Row],[salary]]-$A$220</f>
        <v>-73047.619047619053</v>
      </c>
      <c r="F55" s="25">
        <f>Table3[[#This Row],[X-mean]]^2</f>
        <v>5335954648.5260782</v>
      </c>
    </row>
    <row r="56" spans="1:6" x14ac:dyDescent="0.3">
      <c r="A56" s="13" t="s">
        <v>17</v>
      </c>
      <c r="B56" s="11">
        <v>52.71</v>
      </c>
      <c r="C56" s="11" t="s">
        <v>18</v>
      </c>
      <c r="D56" s="16">
        <v>220000</v>
      </c>
      <c r="E56" s="24">
        <f>Table3[[#This Row],[salary]]-$A$220</f>
        <v>-69047.619047619053</v>
      </c>
      <c r="F56" s="25">
        <f>Table3[[#This Row],[X-mean]]^2</f>
        <v>4767573696.1451254</v>
      </c>
    </row>
    <row r="57" spans="1:6" x14ac:dyDescent="0.3">
      <c r="A57" s="14" t="s">
        <v>21</v>
      </c>
      <c r="B57" s="12">
        <v>66.88</v>
      </c>
      <c r="C57" s="12" t="s">
        <v>18</v>
      </c>
      <c r="D57" s="17">
        <v>240000</v>
      </c>
      <c r="E57" s="24">
        <f>Table3[[#This Row],[salary]]-$A$220</f>
        <v>-49047.619047619053</v>
      </c>
      <c r="F57" s="25">
        <f>Table3[[#This Row],[X-mean]]^2</f>
        <v>2405668934.2403631</v>
      </c>
    </row>
    <row r="58" spans="1:6" x14ac:dyDescent="0.3">
      <c r="A58" s="13" t="s">
        <v>21</v>
      </c>
      <c r="B58" s="11">
        <v>63.59</v>
      </c>
      <c r="C58" s="11" t="s">
        <v>18</v>
      </c>
      <c r="D58" s="16">
        <v>360000</v>
      </c>
      <c r="E58" s="24">
        <f>Table3[[#This Row],[salary]]-$A$220</f>
        <v>70952.380952380947</v>
      </c>
      <c r="F58" s="25">
        <f>Table3[[#This Row],[X-mean]]^2</f>
        <v>5034240362.8117905</v>
      </c>
    </row>
    <row r="59" spans="1:6" x14ac:dyDescent="0.3">
      <c r="A59" s="14" t="s">
        <v>21</v>
      </c>
      <c r="B59" s="12">
        <v>57.99</v>
      </c>
      <c r="C59" s="12" t="s">
        <v>18</v>
      </c>
      <c r="D59" s="17">
        <v>268000</v>
      </c>
      <c r="E59" s="24">
        <f>Table3[[#This Row],[salary]]-$A$220</f>
        <v>-21047.619047619053</v>
      </c>
      <c r="F59" s="25">
        <f>Table3[[#This Row],[X-mean]]^2</f>
        <v>443002267.57369637</v>
      </c>
    </row>
    <row r="60" spans="1:6" x14ac:dyDescent="0.3">
      <c r="A60" s="13" t="s">
        <v>21</v>
      </c>
      <c r="B60" s="11">
        <v>56.66</v>
      </c>
      <c r="C60" s="11" t="s">
        <v>18</v>
      </c>
      <c r="D60" s="16">
        <v>265000</v>
      </c>
      <c r="E60" s="24">
        <f>Table3[[#This Row],[salary]]-$A$220</f>
        <v>-24047.619047619053</v>
      </c>
      <c r="F60" s="25">
        <f>Table3[[#This Row],[X-mean]]^2</f>
        <v>578287981.85941064</v>
      </c>
    </row>
    <row r="61" spans="1:6" x14ac:dyDescent="0.3">
      <c r="A61" s="14" t="s">
        <v>21</v>
      </c>
      <c r="B61" s="12">
        <v>57.24</v>
      </c>
      <c r="C61" s="12" t="s">
        <v>18</v>
      </c>
      <c r="D61" s="17">
        <v>260000</v>
      </c>
      <c r="E61" s="24">
        <f>Table3[[#This Row],[salary]]-$A$220</f>
        <v>-29047.619047619053</v>
      </c>
      <c r="F61" s="25">
        <f>Table3[[#This Row],[X-mean]]^2</f>
        <v>843764172.33560121</v>
      </c>
    </row>
    <row r="62" spans="1:6" x14ac:dyDescent="0.3">
      <c r="A62" s="13" t="s">
        <v>21</v>
      </c>
      <c r="B62" s="11">
        <v>62.48</v>
      </c>
      <c r="C62" s="11" t="s">
        <v>18</v>
      </c>
      <c r="D62" s="16">
        <v>300000</v>
      </c>
      <c r="E62" s="24">
        <f>Table3[[#This Row],[salary]]-$A$220</f>
        <v>10952.380952380947</v>
      </c>
      <c r="F62" s="25">
        <f>Table3[[#This Row],[X-mean]]^2</f>
        <v>119954648.52607697</v>
      </c>
    </row>
    <row r="63" spans="1:6" x14ac:dyDescent="0.3">
      <c r="A63" s="14" t="s">
        <v>21</v>
      </c>
      <c r="B63" s="12">
        <v>59.69</v>
      </c>
      <c r="C63" s="12" t="s">
        <v>18</v>
      </c>
      <c r="D63" s="17">
        <v>240000</v>
      </c>
      <c r="E63" s="24">
        <f>Table3[[#This Row],[salary]]-$A$220</f>
        <v>-49047.619047619053</v>
      </c>
      <c r="F63" s="25">
        <f>Table3[[#This Row],[X-mean]]^2</f>
        <v>2405668934.2403631</v>
      </c>
    </row>
    <row r="64" spans="1:6" hidden="1" x14ac:dyDescent="0.3">
      <c r="A64" s="13" t="s">
        <v>17</v>
      </c>
      <c r="B64" s="11">
        <v>59.5</v>
      </c>
      <c r="C64" s="11" t="s">
        <v>24</v>
      </c>
      <c r="D64" s="16"/>
      <c r="E64">
        <f>Table3[[#This Row],[salary]]-$A$220</f>
        <v>-289047.61904761905</v>
      </c>
      <c r="F64" s="24">
        <f>Table3[[#This Row],[X-mean]]^2</f>
        <v>83548526077.097504</v>
      </c>
    </row>
    <row r="65" spans="1:8" x14ac:dyDescent="0.3">
      <c r="A65" s="14" t="s">
        <v>21</v>
      </c>
      <c r="B65" s="12">
        <v>58.78</v>
      </c>
      <c r="C65" s="12" t="s">
        <v>18</v>
      </c>
      <c r="D65" s="17">
        <v>240000</v>
      </c>
      <c r="E65" s="24">
        <f>Table3[[#This Row],[salary]]-$A$220</f>
        <v>-49047.619047619053</v>
      </c>
      <c r="F65" s="25">
        <f>Table3[[#This Row],[X-mean]]^2</f>
        <v>2405668934.2403631</v>
      </c>
    </row>
    <row r="66" spans="1:8" hidden="1" x14ac:dyDescent="0.3">
      <c r="A66" s="13" t="s">
        <v>17</v>
      </c>
      <c r="B66" s="11">
        <v>57.1</v>
      </c>
      <c r="C66" s="11" t="s">
        <v>24</v>
      </c>
      <c r="D66" s="16"/>
      <c r="E66">
        <f>Table3[[#This Row],[salary]]-$A$220</f>
        <v>-289047.61904761905</v>
      </c>
      <c r="F66" s="24">
        <f>Table3[[#This Row],[X-mean]]^2</f>
        <v>83548526077.097504</v>
      </c>
    </row>
    <row r="67" spans="1:8" x14ac:dyDescent="0.3">
      <c r="A67" s="14" t="s">
        <v>17</v>
      </c>
      <c r="B67" s="12">
        <v>58.46</v>
      </c>
      <c r="C67" s="12" t="s">
        <v>18</v>
      </c>
      <c r="D67" s="17">
        <v>275000</v>
      </c>
      <c r="E67" s="24">
        <f>Table3[[#This Row],[salary]]-$A$220</f>
        <v>-14047.619047619053</v>
      </c>
      <c r="F67" s="25">
        <f>Table3[[#This Row],[X-mean]]^2</f>
        <v>197335600.90702963</v>
      </c>
    </row>
    <row r="68" spans="1:8" x14ac:dyDescent="0.3">
      <c r="A68" s="13" t="s">
        <v>21</v>
      </c>
      <c r="B68" s="11">
        <v>60.99</v>
      </c>
      <c r="C68" s="11" t="s">
        <v>18</v>
      </c>
      <c r="D68" s="16">
        <v>275000</v>
      </c>
      <c r="E68" s="24">
        <f>Table3[[#This Row],[salary]]-$A$220</f>
        <v>-14047.619047619053</v>
      </c>
      <c r="F68" s="25">
        <f>Table3[[#This Row],[X-mean]]^2</f>
        <v>197335600.90702963</v>
      </c>
    </row>
    <row r="69" spans="1:8" hidden="1" x14ac:dyDescent="0.3">
      <c r="A69" s="14" t="s">
        <v>17</v>
      </c>
      <c r="B69" s="12">
        <v>59.24</v>
      </c>
      <c r="C69" s="12" t="s">
        <v>24</v>
      </c>
      <c r="D69" s="17"/>
      <c r="E69">
        <f>Table3[[#This Row],[salary]]-$A$220</f>
        <v>-289047.61904761905</v>
      </c>
      <c r="F69" s="24">
        <f>Table3[[#This Row],[X-mean]]^2</f>
        <v>83548526077.097504</v>
      </c>
    </row>
    <row r="70" spans="1:8" x14ac:dyDescent="0.3">
      <c r="A70" s="13" t="s">
        <v>21</v>
      </c>
      <c r="B70" s="11">
        <v>68.069999999999993</v>
      </c>
      <c r="C70" s="11" t="s">
        <v>18</v>
      </c>
      <c r="D70" s="16">
        <v>275000</v>
      </c>
      <c r="E70" s="24">
        <f>Table3[[#This Row],[salary]]-$A$220</f>
        <v>-14047.619047619053</v>
      </c>
      <c r="F70" s="25">
        <f>Table3[[#This Row],[X-mean]]^2</f>
        <v>197335600.90702963</v>
      </c>
    </row>
    <row r="71" spans="1:8" x14ac:dyDescent="0.3">
      <c r="A71" s="14" t="s">
        <v>21</v>
      </c>
      <c r="B71" s="12">
        <v>65.45</v>
      </c>
      <c r="C71" s="12" t="s">
        <v>18</v>
      </c>
      <c r="D71" s="17">
        <v>360000</v>
      </c>
      <c r="E71" s="24">
        <f>Table3[[#This Row],[salary]]-$A$220</f>
        <v>70952.380952380947</v>
      </c>
      <c r="F71" s="25">
        <f>Table3[[#This Row],[X-mean]]^2</f>
        <v>5034240362.8117905</v>
      </c>
    </row>
    <row r="72" spans="1:8" x14ac:dyDescent="0.3">
      <c r="A72" s="13" t="s">
        <v>21</v>
      </c>
      <c r="B72" s="11">
        <v>66.94</v>
      </c>
      <c r="C72" s="11" t="s">
        <v>18</v>
      </c>
      <c r="D72" s="16">
        <v>240000</v>
      </c>
      <c r="E72" s="24">
        <f>Table3[[#This Row],[salary]]-$A$220</f>
        <v>-49047.619047619053</v>
      </c>
      <c r="F72" s="25">
        <f>Table3[[#This Row],[X-mean]]^2</f>
        <v>2405668934.2403631</v>
      </c>
    </row>
    <row r="73" spans="1:8" x14ac:dyDescent="0.3">
      <c r="A73" s="14" t="s">
        <v>21</v>
      </c>
      <c r="B73" s="12">
        <v>68.53</v>
      </c>
      <c r="C73" s="12" t="s">
        <v>18</v>
      </c>
      <c r="D73" s="17">
        <v>240000</v>
      </c>
      <c r="E73" s="24">
        <f>Table3[[#This Row],[salary]]-$A$220</f>
        <v>-49047.619047619053</v>
      </c>
      <c r="F73" s="25">
        <f>Table3[[#This Row],[X-mean]]^2</f>
        <v>2405668934.2403631</v>
      </c>
      <c r="H73" t="s">
        <v>45</v>
      </c>
    </row>
    <row r="74" spans="1:8" x14ac:dyDescent="0.3">
      <c r="A74" s="13" t="s">
        <v>21</v>
      </c>
      <c r="B74" s="11">
        <v>59.75</v>
      </c>
      <c r="C74" s="11" t="s">
        <v>18</v>
      </c>
      <c r="D74" s="16">
        <v>218000</v>
      </c>
      <c r="E74" s="24">
        <f>Table3[[#This Row],[salary]]-$A$220</f>
        <v>-71047.619047619053</v>
      </c>
      <c r="F74" s="25">
        <f>Table3[[#This Row],[X-mean]]^2</f>
        <v>5047764172.3356018</v>
      </c>
    </row>
    <row r="75" spans="1:8" x14ac:dyDescent="0.3">
      <c r="A75" s="14" t="s">
        <v>21</v>
      </c>
      <c r="B75" s="12">
        <v>67.2</v>
      </c>
      <c r="C75" s="12" t="s">
        <v>18</v>
      </c>
      <c r="D75" s="17">
        <v>336000</v>
      </c>
      <c r="E75" s="24">
        <f>Table3[[#This Row],[salary]]-$A$220</f>
        <v>46952.380952380947</v>
      </c>
      <c r="F75" s="25">
        <f>Table3[[#This Row],[X-mean]]^2</f>
        <v>2204526077.0975051</v>
      </c>
    </row>
    <row r="76" spans="1:8" hidden="1" x14ac:dyDescent="0.3">
      <c r="A76" s="13" t="s">
        <v>17</v>
      </c>
      <c r="B76" s="11">
        <v>67</v>
      </c>
      <c r="C76" s="11" t="s">
        <v>24</v>
      </c>
      <c r="D76" s="16"/>
      <c r="E76">
        <f>Table3[[#This Row],[salary]]-$A$220</f>
        <v>-289047.61904761905</v>
      </c>
      <c r="F76" s="24">
        <f>Table3[[#This Row],[X-mean]]^2</f>
        <v>83548526077.097504</v>
      </c>
    </row>
    <row r="77" spans="1:8" x14ac:dyDescent="0.3">
      <c r="A77" s="14" t="s">
        <v>21</v>
      </c>
      <c r="B77" s="12">
        <v>64.27</v>
      </c>
      <c r="C77" s="12" t="s">
        <v>18</v>
      </c>
      <c r="D77" s="17">
        <v>230000</v>
      </c>
      <c r="E77" s="24">
        <f>Table3[[#This Row],[salary]]-$A$220</f>
        <v>-59047.619047619053</v>
      </c>
      <c r="F77" s="25">
        <f>Table3[[#This Row],[X-mean]]^2</f>
        <v>3486621315.1927443</v>
      </c>
    </row>
    <row r="78" spans="1:8" x14ac:dyDescent="0.3">
      <c r="A78" s="13" t="s">
        <v>21</v>
      </c>
      <c r="B78" s="11">
        <v>57.65</v>
      </c>
      <c r="C78" s="11" t="s">
        <v>18</v>
      </c>
      <c r="D78" s="16">
        <v>500000</v>
      </c>
      <c r="E78" s="24">
        <f>Table3[[#This Row],[salary]]-$A$220</f>
        <v>210952.38095238095</v>
      </c>
      <c r="F78" s="25">
        <f>Table3[[#This Row],[X-mean]]^2</f>
        <v>44500907029.478455</v>
      </c>
    </row>
    <row r="79" spans="1:8" x14ac:dyDescent="0.3">
      <c r="A79" s="14" t="s">
        <v>21</v>
      </c>
      <c r="B79" s="12">
        <v>59.42</v>
      </c>
      <c r="C79" s="12" t="s">
        <v>18</v>
      </c>
      <c r="D79" s="17">
        <v>270000</v>
      </c>
      <c r="E79" s="24">
        <f>Table3[[#This Row],[salary]]-$A$220</f>
        <v>-19047.619047619053</v>
      </c>
      <c r="F79" s="25">
        <f>Table3[[#This Row],[X-mean]]^2</f>
        <v>362811791.38322014</v>
      </c>
    </row>
    <row r="80" spans="1:8" hidden="1" x14ac:dyDescent="0.3">
      <c r="A80" s="13" t="s">
        <v>17</v>
      </c>
      <c r="B80" s="11">
        <v>67.989999999999995</v>
      </c>
      <c r="C80" s="11" t="s">
        <v>24</v>
      </c>
      <c r="D80" s="16"/>
      <c r="E80">
        <f>Table3[[#This Row],[salary]]-$A$220</f>
        <v>-289047.61904761905</v>
      </c>
      <c r="F80" s="24">
        <f>Table3[[#This Row],[X-mean]]^2</f>
        <v>83548526077.097504</v>
      </c>
    </row>
    <row r="81" spans="1:6" x14ac:dyDescent="0.3">
      <c r="A81" s="14" t="s">
        <v>17</v>
      </c>
      <c r="B81" s="12">
        <v>62.35</v>
      </c>
      <c r="C81" s="12" t="s">
        <v>18</v>
      </c>
      <c r="D81" s="17">
        <v>240000</v>
      </c>
      <c r="E81" s="24">
        <f>Table3[[#This Row],[salary]]-$A$220</f>
        <v>-49047.619047619053</v>
      </c>
      <c r="F81" s="25">
        <f>Table3[[#This Row],[X-mean]]^2</f>
        <v>2405668934.2403631</v>
      </c>
    </row>
    <row r="82" spans="1:6" x14ac:dyDescent="0.3">
      <c r="A82" s="13" t="s">
        <v>21</v>
      </c>
      <c r="B82" s="11">
        <v>70.2</v>
      </c>
      <c r="C82" s="11" t="s">
        <v>18</v>
      </c>
      <c r="D82" s="16">
        <v>300000</v>
      </c>
      <c r="E82" s="24">
        <f>Table3[[#This Row],[salary]]-$A$220</f>
        <v>10952.380952380947</v>
      </c>
      <c r="F82" s="25">
        <f>Table3[[#This Row],[X-mean]]^2</f>
        <v>119954648.52607697</v>
      </c>
    </row>
    <row r="83" spans="1:6" hidden="1" x14ac:dyDescent="0.3">
      <c r="A83" s="14" t="s">
        <v>21</v>
      </c>
      <c r="B83" s="12">
        <v>60.44</v>
      </c>
      <c r="C83" s="12" t="s">
        <v>24</v>
      </c>
      <c r="D83" s="17"/>
      <c r="E83">
        <f>Table3[[#This Row],[salary]]-$A$220</f>
        <v>-289047.61904761905</v>
      </c>
      <c r="F83" s="24">
        <f>Table3[[#This Row],[X-mean]]^2</f>
        <v>83548526077.097504</v>
      </c>
    </row>
    <row r="84" spans="1:6" x14ac:dyDescent="0.3">
      <c r="A84" s="13" t="s">
        <v>21</v>
      </c>
      <c r="B84" s="11">
        <v>66.69</v>
      </c>
      <c r="C84" s="11" t="s">
        <v>18</v>
      </c>
      <c r="D84" s="16">
        <v>300000</v>
      </c>
      <c r="E84" s="24">
        <f>Table3[[#This Row],[salary]]-$A$220</f>
        <v>10952.380952380947</v>
      </c>
      <c r="F84" s="25">
        <f>Table3[[#This Row],[X-mean]]^2</f>
        <v>119954648.52607697</v>
      </c>
    </row>
    <row r="85" spans="1:6" x14ac:dyDescent="0.3">
      <c r="A85" s="14" t="s">
        <v>21</v>
      </c>
      <c r="B85" s="12">
        <v>62</v>
      </c>
      <c r="C85" s="12" t="s">
        <v>18</v>
      </c>
      <c r="D85" s="17">
        <v>300000</v>
      </c>
      <c r="E85" s="24">
        <f>Table3[[#This Row],[salary]]-$A$220</f>
        <v>10952.380952380947</v>
      </c>
      <c r="F85" s="25">
        <f>Table3[[#This Row],[X-mean]]^2</f>
        <v>119954648.52607697</v>
      </c>
    </row>
    <row r="86" spans="1:6" x14ac:dyDescent="0.3">
      <c r="A86" s="13" t="s">
        <v>21</v>
      </c>
      <c r="B86" s="11">
        <v>76.180000000000007</v>
      </c>
      <c r="C86" s="11" t="s">
        <v>18</v>
      </c>
      <c r="D86" s="16">
        <v>400000</v>
      </c>
      <c r="E86" s="24">
        <f>Table3[[#This Row],[salary]]-$A$220</f>
        <v>110952.38095238095</v>
      </c>
      <c r="F86" s="25">
        <f>Table3[[#This Row],[X-mean]]^2</f>
        <v>12310430839.002266</v>
      </c>
    </row>
    <row r="87" spans="1:6" x14ac:dyDescent="0.3">
      <c r="A87" s="14" t="s">
        <v>21</v>
      </c>
      <c r="B87" s="12">
        <v>57.03</v>
      </c>
      <c r="C87" s="12" t="s">
        <v>18</v>
      </c>
      <c r="D87" s="17">
        <v>220000</v>
      </c>
      <c r="E87" s="24">
        <f>Table3[[#This Row],[salary]]-$A$220</f>
        <v>-69047.619047619053</v>
      </c>
      <c r="F87" s="25">
        <f>Table3[[#This Row],[X-mean]]^2</f>
        <v>4767573696.1451254</v>
      </c>
    </row>
    <row r="88" spans="1:6" hidden="1" x14ac:dyDescent="0.3">
      <c r="A88" s="13" t="s">
        <v>17</v>
      </c>
      <c r="B88" s="11">
        <v>59.08</v>
      </c>
      <c r="C88" s="11" t="s">
        <v>24</v>
      </c>
      <c r="D88" s="16"/>
      <c r="E88">
        <f>Table3[[#This Row],[salary]]-$A$220</f>
        <v>-289047.61904761905</v>
      </c>
      <c r="F88" s="24">
        <f>Table3[[#This Row],[X-mean]]^2</f>
        <v>83548526077.097504</v>
      </c>
    </row>
    <row r="89" spans="1:6" x14ac:dyDescent="0.3">
      <c r="A89" s="14" t="s">
        <v>17</v>
      </c>
      <c r="B89" s="12">
        <v>64.36</v>
      </c>
      <c r="C89" s="12" t="s">
        <v>18</v>
      </c>
      <c r="D89" s="17">
        <v>210000</v>
      </c>
      <c r="E89" s="24">
        <f>Table3[[#This Row],[salary]]-$A$220</f>
        <v>-79047.619047619053</v>
      </c>
      <c r="F89" s="25">
        <f>Table3[[#This Row],[X-mean]]^2</f>
        <v>6248526077.0975065</v>
      </c>
    </row>
    <row r="90" spans="1:6" x14ac:dyDescent="0.3">
      <c r="A90" s="13" t="s">
        <v>17</v>
      </c>
      <c r="B90" s="11">
        <v>62.36</v>
      </c>
      <c r="C90" s="11" t="s">
        <v>18</v>
      </c>
      <c r="D90" s="16">
        <v>210000</v>
      </c>
      <c r="E90" s="24">
        <f>Table3[[#This Row],[salary]]-$A$220</f>
        <v>-79047.619047619053</v>
      </c>
      <c r="F90" s="25">
        <f>Table3[[#This Row],[X-mean]]^2</f>
        <v>6248526077.0975065</v>
      </c>
    </row>
    <row r="91" spans="1:6" x14ac:dyDescent="0.3">
      <c r="A91" s="14" t="s">
        <v>21</v>
      </c>
      <c r="B91" s="12">
        <v>68.03</v>
      </c>
      <c r="C91" s="12" t="s">
        <v>18</v>
      </c>
      <c r="D91" s="17">
        <v>300000</v>
      </c>
      <c r="E91" s="24">
        <f>Table3[[#This Row],[salary]]-$A$220</f>
        <v>10952.380952380947</v>
      </c>
      <c r="F91" s="25">
        <f>Table3[[#This Row],[X-mean]]^2</f>
        <v>119954648.52607697</v>
      </c>
    </row>
    <row r="92" spans="1:6" hidden="1" x14ac:dyDescent="0.3">
      <c r="A92" s="13" t="s">
        <v>17</v>
      </c>
      <c r="B92" s="11">
        <v>62.79</v>
      </c>
      <c r="C92" s="11" t="s">
        <v>24</v>
      </c>
      <c r="D92" s="16"/>
      <c r="E92">
        <f>Table3[[#This Row],[salary]]-$A$220</f>
        <v>-289047.61904761905</v>
      </c>
      <c r="F92" s="24">
        <f>Table3[[#This Row],[X-mean]]^2</f>
        <v>83548526077.097504</v>
      </c>
    </row>
    <row r="93" spans="1:6" x14ac:dyDescent="0.3">
      <c r="A93" s="14" t="s">
        <v>21</v>
      </c>
      <c r="B93" s="12">
        <v>59.47</v>
      </c>
      <c r="C93" s="12" t="s">
        <v>18</v>
      </c>
      <c r="D93" s="17">
        <v>230000</v>
      </c>
      <c r="E93" s="24">
        <f>Table3[[#This Row],[salary]]-$A$220</f>
        <v>-59047.619047619053</v>
      </c>
      <c r="F93" s="25">
        <f>Table3[[#This Row],[X-mean]]^2</f>
        <v>3486621315.1927443</v>
      </c>
    </row>
    <row r="94" spans="1:6" hidden="1" x14ac:dyDescent="0.3">
      <c r="A94" s="13" t="s">
        <v>17</v>
      </c>
      <c r="B94" s="11">
        <v>55.41</v>
      </c>
      <c r="C94" s="11" t="s">
        <v>24</v>
      </c>
      <c r="D94" s="16"/>
      <c r="E94">
        <f>Table3[[#This Row],[salary]]-$A$220</f>
        <v>-289047.61904761905</v>
      </c>
      <c r="F94" s="24">
        <f>Table3[[#This Row],[X-mean]]^2</f>
        <v>83548526077.097504</v>
      </c>
    </row>
    <row r="95" spans="1:6" x14ac:dyDescent="0.3">
      <c r="A95" s="14" t="s">
        <v>21</v>
      </c>
      <c r="B95" s="12">
        <v>54.97</v>
      </c>
      <c r="C95" s="12" t="s">
        <v>18</v>
      </c>
      <c r="D95" s="17">
        <v>260000</v>
      </c>
      <c r="E95" s="24">
        <f>Table3[[#This Row],[salary]]-$A$220</f>
        <v>-29047.619047619053</v>
      </c>
      <c r="F95" s="25">
        <f>Table3[[#This Row],[X-mean]]^2</f>
        <v>843764172.33560121</v>
      </c>
    </row>
    <row r="96" spans="1:6" x14ac:dyDescent="0.3">
      <c r="A96" s="13" t="s">
        <v>21</v>
      </c>
      <c r="B96" s="11">
        <v>62.16</v>
      </c>
      <c r="C96" s="11" t="s">
        <v>18</v>
      </c>
      <c r="D96" s="16">
        <v>420000</v>
      </c>
      <c r="E96" s="24">
        <f>Table3[[#This Row],[salary]]-$A$220</f>
        <v>130952.38095238095</v>
      </c>
      <c r="F96" s="25">
        <f>Table3[[#This Row],[X-mean]]^2</f>
        <v>17148526077.097504</v>
      </c>
    </row>
    <row r="97" spans="1:6" x14ac:dyDescent="0.3">
      <c r="A97" s="14" t="s">
        <v>21</v>
      </c>
      <c r="B97" s="12">
        <v>64.44</v>
      </c>
      <c r="C97" s="12" t="s">
        <v>18</v>
      </c>
      <c r="D97" s="17">
        <v>300000</v>
      </c>
      <c r="E97" s="24">
        <f>Table3[[#This Row],[salary]]-$A$220</f>
        <v>10952.380952380947</v>
      </c>
      <c r="F97" s="25">
        <f>Table3[[#This Row],[X-mean]]^2</f>
        <v>119954648.52607697</v>
      </c>
    </row>
    <row r="98" spans="1:6" hidden="1" x14ac:dyDescent="0.3">
      <c r="A98" s="13" t="s">
        <v>21</v>
      </c>
      <c r="B98" s="11">
        <v>69.03</v>
      </c>
      <c r="C98" s="11" t="s">
        <v>24</v>
      </c>
      <c r="D98" s="16"/>
      <c r="E98">
        <f>Table3[[#This Row],[salary]]-$A$220</f>
        <v>-289047.61904761905</v>
      </c>
      <c r="F98" s="24">
        <f>Table3[[#This Row],[X-mean]]^2</f>
        <v>83548526077.097504</v>
      </c>
    </row>
    <row r="99" spans="1:6" x14ac:dyDescent="0.3">
      <c r="A99" s="14" t="s">
        <v>21</v>
      </c>
      <c r="B99" s="12">
        <v>57.31</v>
      </c>
      <c r="C99" s="12" t="s">
        <v>18</v>
      </c>
      <c r="D99" s="17">
        <v>220000</v>
      </c>
      <c r="E99" s="24">
        <f>Table3[[#This Row],[salary]]-$A$220</f>
        <v>-69047.619047619053</v>
      </c>
      <c r="F99" s="25">
        <f>Table3[[#This Row],[X-mean]]^2</f>
        <v>4767573696.1451254</v>
      </c>
    </row>
    <row r="100" spans="1:6" hidden="1" x14ac:dyDescent="0.3">
      <c r="A100" s="13" t="s">
        <v>21</v>
      </c>
      <c r="B100" s="11">
        <v>59.47</v>
      </c>
      <c r="C100" s="11" t="s">
        <v>24</v>
      </c>
      <c r="D100" s="16"/>
      <c r="E100">
        <f>Table3[[#This Row],[salary]]-$A$220</f>
        <v>-289047.61904761905</v>
      </c>
      <c r="F100" s="24">
        <f>Table3[[#This Row],[X-mean]]^2</f>
        <v>83548526077.097504</v>
      </c>
    </row>
    <row r="101" spans="1:6" hidden="1" x14ac:dyDescent="0.3">
      <c r="A101" s="14" t="s">
        <v>17</v>
      </c>
      <c r="B101" s="12">
        <v>64.95</v>
      </c>
      <c r="C101" s="12" t="s">
        <v>24</v>
      </c>
      <c r="D101" s="17"/>
      <c r="E101">
        <f>Table3[[#This Row],[salary]]-$A$220</f>
        <v>-289047.61904761905</v>
      </c>
      <c r="F101" s="24">
        <f>Table3[[#This Row],[X-mean]]^2</f>
        <v>83548526077.097504</v>
      </c>
    </row>
    <row r="102" spans="1:6" x14ac:dyDescent="0.3">
      <c r="A102" s="13" t="s">
        <v>17</v>
      </c>
      <c r="B102" s="11">
        <v>60.44</v>
      </c>
      <c r="C102" s="11" t="s">
        <v>18</v>
      </c>
      <c r="D102" s="16">
        <v>380000</v>
      </c>
      <c r="E102" s="24">
        <f>Table3[[#This Row],[salary]]-$A$220</f>
        <v>90952.380952380947</v>
      </c>
      <c r="F102" s="25">
        <f>Table3[[#This Row],[X-mean]]^2</f>
        <v>8272335600.9070282</v>
      </c>
    </row>
    <row r="103" spans="1:6" x14ac:dyDescent="0.3">
      <c r="A103" s="14" t="s">
        <v>21</v>
      </c>
      <c r="B103" s="12">
        <v>61.31</v>
      </c>
      <c r="C103" s="12" t="s">
        <v>18</v>
      </c>
      <c r="D103" s="17">
        <v>300000</v>
      </c>
      <c r="E103" s="24">
        <f>Table3[[#This Row],[salary]]-$A$220</f>
        <v>10952.380952380947</v>
      </c>
      <c r="F103" s="25">
        <f>Table3[[#This Row],[X-mean]]^2</f>
        <v>119954648.52607697</v>
      </c>
    </row>
    <row r="104" spans="1:6" x14ac:dyDescent="0.3">
      <c r="A104" s="13" t="s">
        <v>17</v>
      </c>
      <c r="B104" s="11">
        <v>65.83</v>
      </c>
      <c r="C104" s="11" t="s">
        <v>18</v>
      </c>
      <c r="D104" s="16">
        <v>240000</v>
      </c>
      <c r="E104" s="24">
        <f>Table3[[#This Row],[salary]]-$A$220</f>
        <v>-49047.619047619053</v>
      </c>
      <c r="F104" s="25">
        <f>Table3[[#This Row],[X-mean]]^2</f>
        <v>2405668934.2403631</v>
      </c>
    </row>
    <row r="105" spans="1:6" x14ac:dyDescent="0.3">
      <c r="A105" s="14" t="s">
        <v>17</v>
      </c>
      <c r="B105" s="12">
        <v>58.23</v>
      </c>
      <c r="C105" s="12" t="s">
        <v>18</v>
      </c>
      <c r="D105" s="17">
        <v>360000</v>
      </c>
      <c r="E105" s="24">
        <f>Table3[[#This Row],[salary]]-$A$220</f>
        <v>70952.380952380947</v>
      </c>
      <c r="F105" s="25">
        <f>Table3[[#This Row],[X-mean]]^2</f>
        <v>5034240362.8117905</v>
      </c>
    </row>
    <row r="106" spans="1:6" hidden="1" x14ac:dyDescent="0.3">
      <c r="A106" s="13" t="s">
        <v>17</v>
      </c>
      <c r="B106" s="11">
        <v>55.3</v>
      </c>
      <c r="C106" s="11" t="s">
        <v>24</v>
      </c>
      <c r="D106" s="16"/>
      <c r="E106">
        <f>Table3[[#This Row],[salary]]-$A$220</f>
        <v>-289047.61904761905</v>
      </c>
      <c r="F106" s="24">
        <f>Table3[[#This Row],[X-mean]]^2</f>
        <v>83548526077.097504</v>
      </c>
    </row>
    <row r="107" spans="1:6" hidden="1" x14ac:dyDescent="0.3">
      <c r="A107" s="14" t="s">
        <v>21</v>
      </c>
      <c r="B107" s="12">
        <v>65.69</v>
      </c>
      <c r="C107" s="12" t="s">
        <v>24</v>
      </c>
      <c r="D107" s="17"/>
      <c r="E107">
        <f>Table3[[#This Row],[salary]]-$A$220</f>
        <v>-289047.61904761905</v>
      </c>
      <c r="F107" s="24">
        <f>Table3[[#This Row],[X-mean]]^2</f>
        <v>83548526077.097504</v>
      </c>
    </row>
    <row r="108" spans="1:6" x14ac:dyDescent="0.3">
      <c r="A108" s="13" t="s">
        <v>17</v>
      </c>
      <c r="B108" s="11">
        <v>73.52</v>
      </c>
      <c r="C108" s="11" t="s">
        <v>18</v>
      </c>
      <c r="D108" s="16">
        <v>200000</v>
      </c>
      <c r="E108" s="24">
        <f>Table3[[#This Row],[salary]]-$A$220</f>
        <v>-89047.619047619053</v>
      </c>
      <c r="F108" s="25">
        <f>Table3[[#This Row],[X-mean]]^2</f>
        <v>7929478458.0498877</v>
      </c>
    </row>
    <row r="109" spans="1:6" x14ac:dyDescent="0.3">
      <c r="A109" s="14" t="s">
        <v>21</v>
      </c>
      <c r="B109" s="12">
        <v>58.31</v>
      </c>
      <c r="C109" s="12" t="s">
        <v>18</v>
      </c>
      <c r="D109" s="17">
        <v>300000</v>
      </c>
      <c r="E109" s="24">
        <f>Table3[[#This Row],[salary]]-$A$220</f>
        <v>10952.380952380947</v>
      </c>
      <c r="F109" s="25">
        <f>Table3[[#This Row],[X-mean]]^2</f>
        <v>119954648.52607697</v>
      </c>
    </row>
    <row r="110" spans="1:6" hidden="1" x14ac:dyDescent="0.3">
      <c r="A110" s="13" t="s">
        <v>17</v>
      </c>
      <c r="B110" s="11">
        <v>56.09</v>
      </c>
      <c r="C110" s="11" t="s">
        <v>24</v>
      </c>
      <c r="D110" s="16"/>
      <c r="E110">
        <f>Table3[[#This Row],[salary]]-$A$220</f>
        <v>-289047.61904761905</v>
      </c>
      <c r="F110" s="24">
        <f>Table3[[#This Row],[X-mean]]^2</f>
        <v>83548526077.097504</v>
      </c>
    </row>
    <row r="111" spans="1:6" x14ac:dyDescent="0.3">
      <c r="A111" s="14" t="s">
        <v>17</v>
      </c>
      <c r="B111" s="12">
        <v>54.8</v>
      </c>
      <c r="C111" s="12" t="s">
        <v>18</v>
      </c>
      <c r="D111" s="17">
        <v>250000</v>
      </c>
      <c r="E111" s="24">
        <f>Table3[[#This Row],[salary]]-$A$220</f>
        <v>-39047.619047619053</v>
      </c>
      <c r="F111" s="25">
        <f>Table3[[#This Row],[X-mean]]^2</f>
        <v>1524716553.2879822</v>
      </c>
    </row>
    <row r="112" spans="1:6" hidden="1" x14ac:dyDescent="0.3">
      <c r="A112" s="13" t="s">
        <v>17</v>
      </c>
      <c r="B112" s="11">
        <v>60.64</v>
      </c>
      <c r="C112" s="11" t="s">
        <v>24</v>
      </c>
      <c r="D112" s="16"/>
      <c r="E112">
        <f>Table3[[#This Row],[salary]]-$A$220</f>
        <v>-289047.61904761905</v>
      </c>
      <c r="F112" s="24">
        <f>Table3[[#This Row],[X-mean]]^2</f>
        <v>83548526077.097504</v>
      </c>
    </row>
    <row r="113" spans="1:6" x14ac:dyDescent="0.3">
      <c r="A113" s="14" t="s">
        <v>17</v>
      </c>
      <c r="B113" s="12">
        <v>53.94</v>
      </c>
      <c r="C113" s="12" t="s">
        <v>18</v>
      </c>
      <c r="D113" s="17">
        <v>250000</v>
      </c>
      <c r="E113" s="24">
        <f>Table3[[#This Row],[salary]]-$A$220</f>
        <v>-39047.619047619053</v>
      </c>
      <c r="F113" s="25">
        <f>Table3[[#This Row],[X-mean]]^2</f>
        <v>1524716553.2879822</v>
      </c>
    </row>
    <row r="114" spans="1:6" x14ac:dyDescent="0.3">
      <c r="A114" s="13" t="s">
        <v>21</v>
      </c>
      <c r="B114" s="11">
        <v>63.08</v>
      </c>
      <c r="C114" s="11" t="s">
        <v>18</v>
      </c>
      <c r="D114" s="16">
        <v>280000</v>
      </c>
      <c r="E114" s="24">
        <f>Table3[[#This Row],[salary]]-$A$220</f>
        <v>-9047.6190476190532</v>
      </c>
      <c r="F114" s="25">
        <f>Table3[[#This Row],[X-mean]]^2</f>
        <v>81859410.430839106</v>
      </c>
    </row>
    <row r="115" spans="1:6" x14ac:dyDescent="0.3">
      <c r="A115" s="14" t="s">
        <v>17</v>
      </c>
      <c r="B115" s="12">
        <v>55.01</v>
      </c>
      <c r="C115" s="12" t="s">
        <v>18</v>
      </c>
      <c r="D115" s="17">
        <v>250000</v>
      </c>
      <c r="E115" s="24">
        <f>Table3[[#This Row],[salary]]-$A$220</f>
        <v>-39047.619047619053</v>
      </c>
      <c r="F115" s="25">
        <f>Table3[[#This Row],[X-mean]]^2</f>
        <v>1524716553.2879822</v>
      </c>
    </row>
    <row r="116" spans="1:6" x14ac:dyDescent="0.3">
      <c r="A116" s="13" t="s">
        <v>21</v>
      </c>
      <c r="B116" s="11">
        <v>60.5</v>
      </c>
      <c r="C116" s="11" t="s">
        <v>18</v>
      </c>
      <c r="D116" s="16">
        <v>216000</v>
      </c>
      <c r="E116" s="24">
        <f>Table3[[#This Row],[salary]]-$A$220</f>
        <v>-73047.619047619053</v>
      </c>
      <c r="F116" s="25">
        <f>Table3[[#This Row],[X-mean]]^2</f>
        <v>5335954648.5260782</v>
      </c>
    </row>
    <row r="117" spans="1:6" x14ac:dyDescent="0.3">
      <c r="A117" s="14" t="s">
        <v>21</v>
      </c>
      <c r="B117" s="12">
        <v>70.849999999999994</v>
      </c>
      <c r="C117" s="12" t="s">
        <v>18</v>
      </c>
      <c r="D117" s="17">
        <v>300000</v>
      </c>
      <c r="E117" s="24">
        <f>Table3[[#This Row],[salary]]-$A$220</f>
        <v>10952.380952380947</v>
      </c>
      <c r="F117" s="25">
        <f>Table3[[#This Row],[X-mean]]^2</f>
        <v>119954648.52607697</v>
      </c>
    </row>
    <row r="118" spans="1:6" x14ac:dyDescent="0.3">
      <c r="A118" s="13" t="s">
        <v>21</v>
      </c>
      <c r="B118" s="11">
        <v>67.05</v>
      </c>
      <c r="C118" s="11" t="s">
        <v>18</v>
      </c>
      <c r="D118" s="16">
        <v>240000</v>
      </c>
      <c r="E118" s="24">
        <f>Table3[[#This Row],[salary]]-$A$220</f>
        <v>-49047.619047619053</v>
      </c>
      <c r="F118" s="25">
        <f>Table3[[#This Row],[X-mean]]^2</f>
        <v>2405668934.2403631</v>
      </c>
    </row>
    <row r="119" spans="1:6" x14ac:dyDescent="0.3">
      <c r="A119" s="14" t="s">
        <v>17</v>
      </c>
      <c r="B119" s="12">
        <v>70.48</v>
      </c>
      <c r="C119" s="12" t="s">
        <v>18</v>
      </c>
      <c r="D119" s="17">
        <v>276000</v>
      </c>
      <c r="E119" s="24">
        <f>Table3[[#This Row],[salary]]-$A$220</f>
        <v>-13047.619047619053</v>
      </c>
      <c r="F119" s="25">
        <f>Table3[[#This Row],[X-mean]]^2</f>
        <v>170240362.81179154</v>
      </c>
    </row>
    <row r="120" spans="1:6" x14ac:dyDescent="0.3">
      <c r="A120" s="13" t="s">
        <v>21</v>
      </c>
      <c r="B120" s="11">
        <v>64.34</v>
      </c>
      <c r="C120" s="11" t="s">
        <v>18</v>
      </c>
      <c r="D120" s="16">
        <v>940000</v>
      </c>
      <c r="E120" s="24">
        <f>Table3[[#This Row],[salary]]-$A$220</f>
        <v>650952.38095238095</v>
      </c>
      <c r="F120" s="25">
        <f>Table3[[#This Row],[X-mean]]^2</f>
        <v>423739002267.57367</v>
      </c>
    </row>
    <row r="121" spans="1:6" hidden="1" x14ac:dyDescent="0.3">
      <c r="A121" s="14" t="s">
        <v>17</v>
      </c>
      <c r="B121" s="12">
        <v>58.81</v>
      </c>
      <c r="C121" s="12" t="s">
        <v>24</v>
      </c>
      <c r="D121" s="17"/>
      <c r="E121">
        <f>Table3[[#This Row],[salary]]-$A$220</f>
        <v>-289047.61904761905</v>
      </c>
      <c r="F121" s="24">
        <f>Table3[[#This Row],[X-mean]]^2</f>
        <v>83548526077.097504</v>
      </c>
    </row>
    <row r="122" spans="1:6" x14ac:dyDescent="0.3">
      <c r="A122" s="13" t="s">
        <v>17</v>
      </c>
      <c r="B122" s="11">
        <v>71.489999999999995</v>
      </c>
      <c r="C122" s="11" t="s">
        <v>18</v>
      </c>
      <c r="D122" s="16">
        <v>250000</v>
      </c>
      <c r="E122" s="24">
        <f>Table3[[#This Row],[salary]]-$A$220</f>
        <v>-39047.619047619053</v>
      </c>
      <c r="F122" s="25">
        <f>Table3[[#This Row],[X-mean]]^2</f>
        <v>1524716553.2879822</v>
      </c>
    </row>
    <row r="123" spans="1:6" x14ac:dyDescent="0.3">
      <c r="A123" s="14" t="s">
        <v>21</v>
      </c>
      <c r="B123" s="12">
        <v>71</v>
      </c>
      <c r="C123" s="12" t="s">
        <v>18</v>
      </c>
      <c r="D123" s="17">
        <v>236000</v>
      </c>
      <c r="E123" s="24">
        <f>Table3[[#This Row],[salary]]-$A$220</f>
        <v>-53047.619047619053</v>
      </c>
      <c r="F123" s="25">
        <f>Table3[[#This Row],[X-mean]]^2</f>
        <v>2814049886.621316</v>
      </c>
    </row>
    <row r="124" spans="1:6" x14ac:dyDescent="0.3">
      <c r="A124" s="13" t="s">
        <v>17</v>
      </c>
      <c r="B124" s="11">
        <v>56.7</v>
      </c>
      <c r="C124" s="11" t="s">
        <v>18</v>
      </c>
      <c r="D124" s="16">
        <v>240000</v>
      </c>
      <c r="E124" s="24">
        <f>Table3[[#This Row],[salary]]-$A$220</f>
        <v>-49047.619047619053</v>
      </c>
      <c r="F124" s="25">
        <f>Table3[[#This Row],[X-mean]]^2</f>
        <v>2405668934.2403631</v>
      </c>
    </row>
    <row r="125" spans="1:6" x14ac:dyDescent="0.3">
      <c r="A125" s="14" t="s">
        <v>17</v>
      </c>
      <c r="B125" s="12">
        <v>61.26</v>
      </c>
      <c r="C125" s="12" t="s">
        <v>18</v>
      </c>
      <c r="D125" s="17">
        <v>250000</v>
      </c>
      <c r="E125" s="24">
        <f>Table3[[#This Row],[salary]]-$A$220</f>
        <v>-39047.619047619053</v>
      </c>
      <c r="F125" s="25">
        <f>Table3[[#This Row],[X-mean]]^2</f>
        <v>1524716553.2879822</v>
      </c>
    </row>
    <row r="126" spans="1:6" x14ac:dyDescent="0.3">
      <c r="A126" s="13" t="s">
        <v>21</v>
      </c>
      <c r="B126" s="11">
        <v>73.33</v>
      </c>
      <c r="C126" s="11" t="s">
        <v>18</v>
      </c>
      <c r="D126" s="16">
        <v>350000</v>
      </c>
      <c r="E126" s="24">
        <f>Table3[[#This Row],[salary]]-$A$220</f>
        <v>60952.380952380947</v>
      </c>
      <c r="F126" s="25">
        <f>Table3[[#This Row],[X-mean]]^2</f>
        <v>3715192743.7641716</v>
      </c>
    </row>
    <row r="127" spans="1:6" x14ac:dyDescent="0.3">
      <c r="A127" s="14" t="s">
        <v>21</v>
      </c>
      <c r="B127" s="12">
        <v>68.2</v>
      </c>
      <c r="C127" s="12" t="s">
        <v>18</v>
      </c>
      <c r="D127" s="17">
        <v>210000</v>
      </c>
      <c r="E127" s="24">
        <f>Table3[[#This Row],[salary]]-$A$220</f>
        <v>-79047.619047619053</v>
      </c>
      <c r="F127" s="25">
        <f>Table3[[#This Row],[X-mean]]^2</f>
        <v>6248526077.0975065</v>
      </c>
    </row>
    <row r="128" spans="1:6" x14ac:dyDescent="0.3">
      <c r="A128" s="13" t="s">
        <v>17</v>
      </c>
      <c r="B128" s="11">
        <v>58.4</v>
      </c>
      <c r="C128" s="11" t="s">
        <v>18</v>
      </c>
      <c r="D128" s="16">
        <v>250000</v>
      </c>
      <c r="E128" s="24">
        <f>Table3[[#This Row],[salary]]-$A$220</f>
        <v>-39047.619047619053</v>
      </c>
      <c r="F128" s="25">
        <f>Table3[[#This Row],[X-mean]]^2</f>
        <v>1524716553.2879822</v>
      </c>
    </row>
    <row r="129" spans="1:6" x14ac:dyDescent="0.3">
      <c r="A129" s="14" t="s">
        <v>17</v>
      </c>
      <c r="B129" s="12">
        <v>76.260000000000005</v>
      </c>
      <c r="C129" s="12" t="s">
        <v>18</v>
      </c>
      <c r="D129" s="17">
        <v>400000</v>
      </c>
      <c r="E129" s="24">
        <f>Table3[[#This Row],[salary]]-$A$220</f>
        <v>110952.38095238095</v>
      </c>
      <c r="F129" s="25">
        <f>Table3[[#This Row],[X-mean]]^2</f>
        <v>12310430839.002266</v>
      </c>
    </row>
    <row r="130" spans="1:6" x14ac:dyDescent="0.3">
      <c r="A130" s="13" t="s">
        <v>21</v>
      </c>
      <c r="B130" s="11">
        <v>68.55</v>
      </c>
      <c r="C130" s="11" t="s">
        <v>18</v>
      </c>
      <c r="D130" s="16">
        <v>250000</v>
      </c>
      <c r="E130" s="24">
        <f>Table3[[#This Row],[salary]]-$A$220</f>
        <v>-39047.619047619053</v>
      </c>
      <c r="F130" s="25">
        <f>Table3[[#This Row],[X-mean]]^2</f>
        <v>1524716553.2879822</v>
      </c>
    </row>
    <row r="131" spans="1:6" hidden="1" x14ac:dyDescent="0.3">
      <c r="A131" s="14" t="s">
        <v>21</v>
      </c>
      <c r="B131" s="12">
        <v>64.150000000000006</v>
      </c>
      <c r="C131" s="12" t="s">
        <v>24</v>
      </c>
      <c r="D131" s="17"/>
      <c r="E131">
        <f>Table3[[#This Row],[salary]]-$A$220</f>
        <v>-289047.61904761905</v>
      </c>
      <c r="F131" s="24">
        <f>Table3[[#This Row],[X-mean]]^2</f>
        <v>83548526077.097504</v>
      </c>
    </row>
    <row r="132" spans="1:6" x14ac:dyDescent="0.3">
      <c r="A132" s="13" t="s">
        <v>21</v>
      </c>
      <c r="B132" s="11">
        <v>60.78</v>
      </c>
      <c r="C132" s="11" t="s">
        <v>18</v>
      </c>
      <c r="D132" s="16">
        <v>360000</v>
      </c>
      <c r="E132" s="24">
        <f>Table3[[#This Row],[salary]]-$A$220</f>
        <v>70952.380952380947</v>
      </c>
      <c r="F132" s="25">
        <f>Table3[[#This Row],[X-mean]]^2</f>
        <v>5034240362.8117905</v>
      </c>
    </row>
    <row r="133" spans="1:6" x14ac:dyDescent="0.3">
      <c r="A133" s="14" t="s">
        <v>17</v>
      </c>
      <c r="B133" s="12">
        <v>53.49</v>
      </c>
      <c r="C133" s="12" t="s">
        <v>18</v>
      </c>
      <c r="D133" s="17">
        <v>300000</v>
      </c>
      <c r="E133" s="24">
        <f>Table3[[#This Row],[salary]]-$A$220</f>
        <v>10952.380952380947</v>
      </c>
      <c r="F133" s="25">
        <f>Table3[[#This Row],[X-mean]]^2</f>
        <v>119954648.52607697</v>
      </c>
    </row>
    <row r="134" spans="1:6" x14ac:dyDescent="0.3">
      <c r="A134" s="13" t="s">
        <v>17</v>
      </c>
      <c r="B134" s="11">
        <v>60.98</v>
      </c>
      <c r="C134" s="11" t="s">
        <v>18</v>
      </c>
      <c r="D134" s="16">
        <v>250000</v>
      </c>
      <c r="E134" s="24">
        <f>Table3[[#This Row],[salary]]-$A$220</f>
        <v>-39047.619047619053</v>
      </c>
      <c r="F134" s="25">
        <f>Table3[[#This Row],[X-mean]]^2</f>
        <v>1524716553.2879822</v>
      </c>
    </row>
    <row r="135" spans="1:6" x14ac:dyDescent="0.3">
      <c r="A135" s="14" t="s">
        <v>21</v>
      </c>
      <c r="B135" s="12">
        <v>67.13</v>
      </c>
      <c r="C135" s="12" t="s">
        <v>18</v>
      </c>
      <c r="D135" s="17">
        <v>250000</v>
      </c>
      <c r="E135" s="24">
        <f>Table3[[#This Row],[salary]]-$A$220</f>
        <v>-39047.619047619053</v>
      </c>
      <c r="F135" s="25">
        <f>Table3[[#This Row],[X-mean]]^2</f>
        <v>1524716553.2879822</v>
      </c>
    </row>
    <row r="136" spans="1:6" x14ac:dyDescent="0.3">
      <c r="A136" s="13" t="s">
        <v>17</v>
      </c>
      <c r="B136" s="11">
        <v>65.63</v>
      </c>
      <c r="C136" s="11" t="s">
        <v>18</v>
      </c>
      <c r="D136" s="16">
        <v>200000</v>
      </c>
      <c r="E136" s="24">
        <f>Table3[[#This Row],[salary]]-$A$220</f>
        <v>-89047.619047619053</v>
      </c>
      <c r="F136" s="25">
        <f>Table3[[#This Row],[X-mean]]^2</f>
        <v>7929478458.0498877</v>
      </c>
    </row>
    <row r="137" spans="1:6" hidden="1" x14ac:dyDescent="0.3">
      <c r="A137" s="14" t="s">
        <v>21</v>
      </c>
      <c r="B137" s="12">
        <v>61.58</v>
      </c>
      <c r="C137" s="12" t="s">
        <v>24</v>
      </c>
      <c r="D137" s="17"/>
      <c r="E137">
        <f>Table3[[#This Row],[salary]]-$A$220</f>
        <v>-289047.61904761905</v>
      </c>
      <c r="F137" s="24">
        <f>Table3[[#This Row],[X-mean]]^2</f>
        <v>83548526077.097504</v>
      </c>
    </row>
    <row r="138" spans="1:6" x14ac:dyDescent="0.3">
      <c r="A138" s="13" t="s">
        <v>17</v>
      </c>
      <c r="B138" s="11">
        <v>60.41</v>
      </c>
      <c r="C138" s="11" t="s">
        <v>18</v>
      </c>
      <c r="D138" s="16">
        <v>225000</v>
      </c>
      <c r="E138" s="24">
        <f>Table3[[#This Row],[salary]]-$A$220</f>
        <v>-64047.619047619053</v>
      </c>
      <c r="F138" s="25">
        <f>Table3[[#This Row],[X-mean]]^2</f>
        <v>4102097505.6689348</v>
      </c>
    </row>
    <row r="139" spans="1:6" x14ac:dyDescent="0.3">
      <c r="A139" s="14" t="s">
        <v>21</v>
      </c>
      <c r="B139" s="12">
        <v>71.77</v>
      </c>
      <c r="C139" s="12" t="s">
        <v>18</v>
      </c>
      <c r="D139" s="17">
        <v>250000</v>
      </c>
      <c r="E139" s="24">
        <f>Table3[[#This Row],[salary]]-$A$220</f>
        <v>-39047.619047619053</v>
      </c>
      <c r="F139" s="25">
        <f>Table3[[#This Row],[X-mean]]^2</f>
        <v>1524716553.2879822</v>
      </c>
    </row>
    <row r="140" spans="1:6" x14ac:dyDescent="0.3">
      <c r="A140" s="13" t="s">
        <v>21</v>
      </c>
      <c r="B140" s="11">
        <v>54.43</v>
      </c>
      <c r="C140" s="11" t="s">
        <v>18</v>
      </c>
      <c r="D140" s="16">
        <v>220000</v>
      </c>
      <c r="E140" s="24">
        <f>Table3[[#This Row],[salary]]-$A$220</f>
        <v>-69047.619047619053</v>
      </c>
      <c r="F140" s="25">
        <f>Table3[[#This Row],[X-mean]]^2</f>
        <v>4767573696.1451254</v>
      </c>
    </row>
    <row r="141" spans="1:6" x14ac:dyDescent="0.3">
      <c r="A141" s="14" t="s">
        <v>21</v>
      </c>
      <c r="B141" s="12">
        <v>56.94</v>
      </c>
      <c r="C141" s="12" t="s">
        <v>18</v>
      </c>
      <c r="D141" s="17">
        <v>265000</v>
      </c>
      <c r="E141" s="24">
        <f>Table3[[#This Row],[salary]]-$A$220</f>
        <v>-24047.619047619053</v>
      </c>
      <c r="F141" s="25">
        <f>Table3[[#This Row],[X-mean]]^2</f>
        <v>578287981.85941064</v>
      </c>
    </row>
    <row r="142" spans="1:6" hidden="1" x14ac:dyDescent="0.3">
      <c r="A142" s="13" t="s">
        <v>17</v>
      </c>
      <c r="B142" s="11">
        <v>61.9</v>
      </c>
      <c r="C142" s="11" t="s">
        <v>24</v>
      </c>
      <c r="D142" s="16"/>
      <c r="E142">
        <f>Table3[[#This Row],[salary]]-$A$220</f>
        <v>-289047.61904761905</v>
      </c>
      <c r="F142" s="24">
        <f>Table3[[#This Row],[X-mean]]^2</f>
        <v>83548526077.097504</v>
      </c>
    </row>
    <row r="143" spans="1:6" x14ac:dyDescent="0.3">
      <c r="A143" s="14" t="s">
        <v>21</v>
      </c>
      <c r="B143" s="12">
        <v>61.29</v>
      </c>
      <c r="C143" s="12" t="s">
        <v>18</v>
      </c>
      <c r="D143" s="17">
        <v>260000</v>
      </c>
      <c r="E143" s="24">
        <f>Table3[[#This Row],[salary]]-$A$220</f>
        <v>-29047.619047619053</v>
      </c>
      <c r="F143" s="25">
        <f>Table3[[#This Row],[X-mean]]^2</f>
        <v>843764172.33560121</v>
      </c>
    </row>
    <row r="144" spans="1:6" x14ac:dyDescent="0.3">
      <c r="A144" s="13" t="s">
        <v>21</v>
      </c>
      <c r="B144" s="11">
        <v>60.39</v>
      </c>
      <c r="C144" s="11" t="s">
        <v>18</v>
      </c>
      <c r="D144" s="16">
        <v>300000</v>
      </c>
      <c r="E144" s="24">
        <f>Table3[[#This Row],[salary]]-$A$220</f>
        <v>10952.380952380947</v>
      </c>
      <c r="F144" s="25">
        <f>Table3[[#This Row],[X-mean]]^2</f>
        <v>119954648.52607697</v>
      </c>
    </row>
    <row r="145" spans="1:6" hidden="1" x14ac:dyDescent="0.3">
      <c r="A145" s="14" t="s">
        <v>21</v>
      </c>
      <c r="B145" s="12">
        <v>58.52</v>
      </c>
      <c r="C145" s="12" t="s">
        <v>24</v>
      </c>
      <c r="D145" s="17"/>
      <c r="E145">
        <f>Table3[[#This Row],[salary]]-$A$220</f>
        <v>-289047.61904761905</v>
      </c>
      <c r="F145" s="24">
        <f>Table3[[#This Row],[X-mean]]^2</f>
        <v>83548526077.097504</v>
      </c>
    </row>
    <row r="146" spans="1:6" x14ac:dyDescent="0.3">
      <c r="A146" s="13" t="s">
        <v>17</v>
      </c>
      <c r="B146" s="11">
        <v>63.23</v>
      </c>
      <c r="C146" s="11" t="s">
        <v>18</v>
      </c>
      <c r="D146" s="16">
        <v>400000</v>
      </c>
      <c r="E146" s="24">
        <f>Table3[[#This Row],[salary]]-$A$220</f>
        <v>110952.38095238095</v>
      </c>
      <c r="F146" s="25">
        <f>Table3[[#This Row],[X-mean]]^2</f>
        <v>12310430839.002266</v>
      </c>
    </row>
    <row r="147" spans="1:6" x14ac:dyDescent="0.3">
      <c r="A147" s="14" t="s">
        <v>17</v>
      </c>
      <c r="B147" s="12">
        <v>55.14</v>
      </c>
      <c r="C147" s="12" t="s">
        <v>18</v>
      </c>
      <c r="D147" s="17">
        <v>233000</v>
      </c>
      <c r="E147" s="24">
        <f>Table3[[#This Row],[salary]]-$A$220</f>
        <v>-56047.619047619053</v>
      </c>
      <c r="F147" s="25">
        <f>Table3[[#This Row],[X-mean]]^2</f>
        <v>3141335600.9070301</v>
      </c>
    </row>
    <row r="148" spans="1:6" x14ac:dyDescent="0.3">
      <c r="A148" s="13" t="s">
        <v>21</v>
      </c>
      <c r="B148" s="11">
        <v>62.28</v>
      </c>
      <c r="C148" s="11" t="s">
        <v>18</v>
      </c>
      <c r="D148" s="16">
        <v>300000</v>
      </c>
      <c r="E148" s="24">
        <f>Table3[[#This Row],[salary]]-$A$220</f>
        <v>10952.380952380947</v>
      </c>
      <c r="F148" s="25">
        <f>Table3[[#This Row],[X-mean]]^2</f>
        <v>119954648.52607697</v>
      </c>
    </row>
    <row r="149" spans="1:6" x14ac:dyDescent="0.3">
      <c r="A149" s="14" t="s">
        <v>21</v>
      </c>
      <c r="B149" s="12">
        <v>64.08</v>
      </c>
      <c r="C149" s="12" t="s">
        <v>18</v>
      </c>
      <c r="D149" s="17">
        <v>240000</v>
      </c>
      <c r="E149" s="24">
        <f>Table3[[#This Row],[salary]]-$A$220</f>
        <v>-49047.619047619053</v>
      </c>
      <c r="F149" s="25">
        <f>Table3[[#This Row],[X-mean]]^2</f>
        <v>2405668934.2403631</v>
      </c>
    </row>
    <row r="150" spans="1:6" hidden="1" x14ac:dyDescent="0.3">
      <c r="A150" s="13" t="s">
        <v>17</v>
      </c>
      <c r="B150" s="11">
        <v>58.54</v>
      </c>
      <c r="C150" s="11" t="s">
        <v>24</v>
      </c>
      <c r="D150" s="16"/>
      <c r="E150">
        <f>Table3[[#This Row],[salary]]-$A$220</f>
        <v>-289047.61904761905</v>
      </c>
      <c r="F150" s="24">
        <f>Table3[[#This Row],[X-mean]]^2</f>
        <v>83548526077.097504</v>
      </c>
    </row>
    <row r="151" spans="1:6" x14ac:dyDescent="0.3">
      <c r="A151" s="14" t="s">
        <v>21</v>
      </c>
      <c r="B151" s="12">
        <v>61.3</v>
      </c>
      <c r="C151" s="12" t="s">
        <v>18</v>
      </c>
      <c r="D151" s="17">
        <v>690000</v>
      </c>
      <c r="E151" s="24">
        <f>Table3[[#This Row],[salary]]-$A$220</f>
        <v>400952.38095238095</v>
      </c>
      <c r="F151" s="25">
        <f>Table3[[#This Row],[X-mean]]^2</f>
        <v>160762811791.38321</v>
      </c>
    </row>
    <row r="152" spans="1:6" x14ac:dyDescent="0.3">
      <c r="A152" s="13" t="s">
        <v>21</v>
      </c>
      <c r="B152" s="11">
        <v>58.87</v>
      </c>
      <c r="C152" s="11" t="s">
        <v>18</v>
      </c>
      <c r="D152" s="16">
        <v>270000</v>
      </c>
      <c r="E152" s="24">
        <f>Table3[[#This Row],[salary]]-$A$220</f>
        <v>-19047.619047619053</v>
      </c>
      <c r="F152" s="25">
        <f>Table3[[#This Row],[X-mean]]^2</f>
        <v>362811791.38322014</v>
      </c>
    </row>
    <row r="153" spans="1:6" x14ac:dyDescent="0.3">
      <c r="A153" s="14" t="s">
        <v>21</v>
      </c>
      <c r="B153" s="12">
        <v>65.25</v>
      </c>
      <c r="C153" s="12" t="s">
        <v>18</v>
      </c>
      <c r="D153" s="17">
        <v>240000</v>
      </c>
      <c r="E153" s="24">
        <f>Table3[[#This Row],[salary]]-$A$220</f>
        <v>-49047.619047619053</v>
      </c>
      <c r="F153" s="25">
        <f>Table3[[#This Row],[X-mean]]^2</f>
        <v>2405668934.2403631</v>
      </c>
    </row>
    <row r="154" spans="1:6" x14ac:dyDescent="0.3">
      <c r="A154" s="13" t="s">
        <v>21</v>
      </c>
      <c r="B154" s="11">
        <v>62.48</v>
      </c>
      <c r="C154" s="11" t="s">
        <v>18</v>
      </c>
      <c r="D154" s="16">
        <v>340000</v>
      </c>
      <c r="E154" s="24">
        <f>Table3[[#This Row],[salary]]-$A$220</f>
        <v>50952.380952380947</v>
      </c>
      <c r="F154" s="25">
        <f>Table3[[#This Row],[X-mean]]^2</f>
        <v>2596145124.7165527</v>
      </c>
    </row>
    <row r="155" spans="1:6" x14ac:dyDescent="0.3">
      <c r="A155" s="14" t="s">
        <v>21</v>
      </c>
      <c r="B155" s="12">
        <v>53.2</v>
      </c>
      <c r="C155" s="12" t="s">
        <v>18</v>
      </c>
      <c r="D155" s="17">
        <v>250000</v>
      </c>
      <c r="E155" s="24">
        <f>Table3[[#This Row],[salary]]-$A$220</f>
        <v>-39047.619047619053</v>
      </c>
      <c r="F155" s="25">
        <f>Table3[[#This Row],[X-mean]]^2</f>
        <v>1524716553.2879822</v>
      </c>
    </row>
    <row r="156" spans="1:6" hidden="1" x14ac:dyDescent="0.3">
      <c r="A156" s="13" t="s">
        <v>17</v>
      </c>
      <c r="B156" s="11">
        <v>65.989999999999995</v>
      </c>
      <c r="C156" s="11" t="s">
        <v>24</v>
      </c>
      <c r="D156" s="16"/>
      <c r="E156">
        <f>Table3[[#This Row],[salary]]-$A$220</f>
        <v>-289047.61904761905</v>
      </c>
      <c r="F156" s="24">
        <f>Table3[[#This Row],[X-mean]]^2</f>
        <v>83548526077.097504</v>
      </c>
    </row>
    <row r="157" spans="1:6" x14ac:dyDescent="0.3">
      <c r="A157" s="14" t="s">
        <v>17</v>
      </c>
      <c r="B157" s="12">
        <v>52.72</v>
      </c>
      <c r="C157" s="12" t="s">
        <v>18</v>
      </c>
      <c r="D157" s="17">
        <v>255000</v>
      </c>
      <c r="E157" s="24">
        <f>Table3[[#This Row],[salary]]-$A$220</f>
        <v>-34047.619047619053</v>
      </c>
      <c r="F157" s="25">
        <f>Table3[[#This Row],[X-mean]]^2</f>
        <v>1159240362.8117917</v>
      </c>
    </row>
    <row r="158" spans="1:6" x14ac:dyDescent="0.3">
      <c r="A158" s="13" t="s">
        <v>21</v>
      </c>
      <c r="B158" s="11">
        <v>55.03</v>
      </c>
      <c r="C158" s="11" t="s">
        <v>18</v>
      </c>
      <c r="D158" s="16">
        <v>300000</v>
      </c>
      <c r="E158" s="24">
        <f>Table3[[#This Row],[salary]]-$A$220</f>
        <v>10952.380952380947</v>
      </c>
      <c r="F158" s="25">
        <f>Table3[[#This Row],[X-mean]]^2</f>
        <v>119954648.52607697</v>
      </c>
    </row>
    <row r="159" spans="1:6" hidden="1" x14ac:dyDescent="0.3">
      <c r="A159" s="14" t="s">
        <v>21</v>
      </c>
      <c r="B159" s="12">
        <v>61.87</v>
      </c>
      <c r="C159" s="12" t="s">
        <v>24</v>
      </c>
      <c r="D159" s="17"/>
      <c r="E159">
        <f>Table3[[#This Row],[salary]]-$A$220</f>
        <v>-289047.61904761905</v>
      </c>
      <c r="F159" s="24">
        <f>Table3[[#This Row],[X-mean]]^2</f>
        <v>83548526077.097504</v>
      </c>
    </row>
    <row r="160" spans="1:6" hidden="1" x14ac:dyDescent="0.3">
      <c r="A160" s="13" t="s">
        <v>17</v>
      </c>
      <c r="B160" s="11">
        <v>60.59</v>
      </c>
      <c r="C160" s="11" t="s">
        <v>24</v>
      </c>
      <c r="D160" s="16"/>
      <c r="E160">
        <f>Table3[[#This Row],[salary]]-$A$220</f>
        <v>-289047.61904761905</v>
      </c>
      <c r="F160" s="24">
        <f>Table3[[#This Row],[X-mean]]^2</f>
        <v>83548526077.097504</v>
      </c>
    </row>
    <row r="161" spans="1:6" x14ac:dyDescent="0.3">
      <c r="A161" s="14" t="s">
        <v>17</v>
      </c>
      <c r="B161" s="12">
        <v>72.290000000000006</v>
      </c>
      <c r="C161" s="12" t="s">
        <v>18</v>
      </c>
      <c r="D161" s="17">
        <v>300000</v>
      </c>
      <c r="E161" s="24">
        <f>Table3[[#This Row],[salary]]-$A$220</f>
        <v>10952.380952380947</v>
      </c>
      <c r="F161" s="25">
        <f>Table3[[#This Row],[X-mean]]^2</f>
        <v>119954648.52607697</v>
      </c>
    </row>
    <row r="162" spans="1:6" hidden="1" x14ac:dyDescent="0.3">
      <c r="A162" s="13" t="s">
        <v>17</v>
      </c>
      <c r="B162" s="11">
        <v>62.72</v>
      </c>
      <c r="C162" s="11" t="s">
        <v>24</v>
      </c>
      <c r="D162" s="16"/>
      <c r="E162">
        <f>Table3[[#This Row],[salary]]-$A$220</f>
        <v>-289047.61904761905</v>
      </c>
      <c r="F162" s="24">
        <f>Table3[[#This Row],[X-mean]]^2</f>
        <v>83548526077.097504</v>
      </c>
    </row>
    <row r="163" spans="1:6" x14ac:dyDescent="0.3">
      <c r="A163" s="14" t="s">
        <v>21</v>
      </c>
      <c r="B163" s="12">
        <v>66.06</v>
      </c>
      <c r="C163" s="12" t="s">
        <v>18</v>
      </c>
      <c r="D163" s="17">
        <v>285000</v>
      </c>
      <c r="E163" s="24">
        <f>Table3[[#This Row],[salary]]-$A$220</f>
        <v>-4047.6190476190532</v>
      </c>
      <c r="F163" s="25">
        <f>Table3[[#This Row],[X-mean]]^2</f>
        <v>16383219.954648571</v>
      </c>
    </row>
    <row r="164" spans="1:6" x14ac:dyDescent="0.3">
      <c r="A164" s="13" t="s">
        <v>21</v>
      </c>
      <c r="B164" s="11">
        <v>66.459999999999994</v>
      </c>
      <c r="C164" s="11" t="s">
        <v>18</v>
      </c>
      <c r="D164" s="16">
        <v>500000</v>
      </c>
      <c r="E164" s="24">
        <f>Table3[[#This Row],[salary]]-$A$220</f>
        <v>210952.38095238095</v>
      </c>
      <c r="F164" s="25">
        <f>Table3[[#This Row],[X-mean]]^2</f>
        <v>44500907029.478455</v>
      </c>
    </row>
    <row r="165" spans="1:6" x14ac:dyDescent="0.3">
      <c r="A165" s="14" t="s">
        <v>21</v>
      </c>
      <c r="B165" s="12">
        <v>65.52</v>
      </c>
      <c r="C165" s="12" t="s">
        <v>18</v>
      </c>
      <c r="D165" s="17">
        <v>250000</v>
      </c>
      <c r="E165" s="24">
        <f>Table3[[#This Row],[salary]]-$A$220</f>
        <v>-39047.619047619053</v>
      </c>
      <c r="F165" s="25">
        <f>Table3[[#This Row],[X-mean]]^2</f>
        <v>1524716553.2879822</v>
      </c>
    </row>
    <row r="166" spans="1:6" hidden="1" x14ac:dyDescent="0.3">
      <c r="A166" s="13" t="s">
        <v>21</v>
      </c>
      <c r="B166" s="11">
        <v>74.56</v>
      </c>
      <c r="C166" s="11" t="s">
        <v>24</v>
      </c>
      <c r="D166" s="16"/>
      <c r="E166">
        <f>Table3[[#This Row],[salary]]-$A$220</f>
        <v>-289047.61904761905</v>
      </c>
      <c r="F166" s="24">
        <f>Table3[[#This Row],[X-mean]]^2</f>
        <v>83548526077.097504</v>
      </c>
    </row>
    <row r="167" spans="1:6" x14ac:dyDescent="0.3">
      <c r="A167" s="14" t="s">
        <v>17</v>
      </c>
      <c r="B167" s="12">
        <v>52.38</v>
      </c>
      <c r="C167" s="12" t="s">
        <v>18</v>
      </c>
      <c r="D167" s="17">
        <v>240000</v>
      </c>
      <c r="E167" s="24">
        <f>Table3[[#This Row],[salary]]-$A$220</f>
        <v>-49047.619047619053</v>
      </c>
      <c r="F167" s="25">
        <f>Table3[[#This Row],[X-mean]]^2</f>
        <v>2405668934.2403631</v>
      </c>
    </row>
    <row r="168" spans="1:6" hidden="1" x14ac:dyDescent="0.3">
      <c r="A168" s="13" t="s">
        <v>21</v>
      </c>
      <c r="B168" s="11">
        <v>75.709999999999994</v>
      </c>
      <c r="C168" s="11" t="s">
        <v>24</v>
      </c>
      <c r="D168" s="16"/>
      <c r="E168">
        <f>Table3[[#This Row],[salary]]-$A$220</f>
        <v>-289047.61904761905</v>
      </c>
      <c r="F168" s="24">
        <f>Table3[[#This Row],[X-mean]]^2</f>
        <v>83548526077.097504</v>
      </c>
    </row>
    <row r="169" spans="1:6" hidden="1" x14ac:dyDescent="0.3">
      <c r="A169" s="14" t="s">
        <v>17</v>
      </c>
      <c r="B169" s="12">
        <v>58.79</v>
      </c>
      <c r="C169" s="12" t="s">
        <v>24</v>
      </c>
      <c r="D169" s="17"/>
      <c r="E169">
        <f>Table3[[#This Row],[salary]]-$A$220</f>
        <v>-289047.61904761905</v>
      </c>
      <c r="F169" s="24">
        <f>Table3[[#This Row],[X-mean]]^2</f>
        <v>83548526077.097504</v>
      </c>
    </row>
    <row r="170" spans="1:6" hidden="1" x14ac:dyDescent="0.3">
      <c r="A170" s="13" t="s">
        <v>17</v>
      </c>
      <c r="B170" s="11">
        <v>65.48</v>
      </c>
      <c r="C170" s="11" t="s">
        <v>24</v>
      </c>
      <c r="D170" s="16"/>
      <c r="E170">
        <f>Table3[[#This Row],[salary]]-$A$220</f>
        <v>-289047.61904761905</v>
      </c>
      <c r="F170" s="24">
        <f>Table3[[#This Row],[X-mean]]^2</f>
        <v>83548526077.097504</v>
      </c>
    </row>
    <row r="171" spans="1:6" hidden="1" x14ac:dyDescent="0.3">
      <c r="A171" s="14" t="s">
        <v>17</v>
      </c>
      <c r="B171" s="12">
        <v>69.28</v>
      </c>
      <c r="C171" s="12" t="s">
        <v>24</v>
      </c>
      <c r="D171" s="17"/>
      <c r="E171">
        <f>Table3[[#This Row],[salary]]-$A$220</f>
        <v>-289047.61904761905</v>
      </c>
      <c r="F171" s="24">
        <f>Table3[[#This Row],[X-mean]]^2</f>
        <v>83548526077.097504</v>
      </c>
    </row>
    <row r="172" spans="1:6" x14ac:dyDescent="0.3">
      <c r="A172" s="13" t="s">
        <v>21</v>
      </c>
      <c r="B172" s="11">
        <v>66.040000000000006</v>
      </c>
      <c r="C172" s="11" t="s">
        <v>18</v>
      </c>
      <c r="D172" s="16">
        <v>290000</v>
      </c>
      <c r="E172" s="24">
        <f>Table3[[#This Row],[salary]]-$A$220</f>
        <v>952.38095238094684</v>
      </c>
      <c r="F172" s="25">
        <f>Table3[[#This Row],[X-mean]]^2</f>
        <v>907029.47845803935</v>
      </c>
    </row>
    <row r="173" spans="1:6" x14ac:dyDescent="0.3">
      <c r="A173" s="14" t="s">
        <v>17</v>
      </c>
      <c r="B173" s="12">
        <v>52.64</v>
      </c>
      <c r="C173" s="12" t="s">
        <v>18</v>
      </c>
      <c r="D173" s="17">
        <v>300000</v>
      </c>
      <c r="E173" s="24">
        <f>Table3[[#This Row],[salary]]-$A$220</f>
        <v>10952.380952380947</v>
      </c>
      <c r="F173" s="25">
        <f>Table3[[#This Row],[X-mean]]^2</f>
        <v>119954648.52607697</v>
      </c>
    </row>
    <row r="174" spans="1:6" hidden="1" x14ac:dyDescent="0.3">
      <c r="A174" s="13" t="s">
        <v>17</v>
      </c>
      <c r="B174" s="11">
        <v>59.32</v>
      </c>
      <c r="C174" s="11" t="s">
        <v>24</v>
      </c>
      <c r="D174" s="16"/>
      <c r="E174">
        <f>Table3[[#This Row],[salary]]-$A$220</f>
        <v>-289047.61904761905</v>
      </c>
      <c r="F174" s="24">
        <f>Table3[[#This Row],[X-mean]]^2</f>
        <v>83548526077.097504</v>
      </c>
    </row>
    <row r="175" spans="1:6" x14ac:dyDescent="0.3">
      <c r="A175" s="14" t="s">
        <v>21</v>
      </c>
      <c r="B175" s="12">
        <v>66.23</v>
      </c>
      <c r="C175" s="12" t="s">
        <v>18</v>
      </c>
      <c r="D175" s="17">
        <v>500000</v>
      </c>
      <c r="E175" s="24">
        <f>Table3[[#This Row],[salary]]-$A$220</f>
        <v>210952.38095238095</v>
      </c>
      <c r="F175" s="25">
        <f>Table3[[#This Row],[X-mean]]^2</f>
        <v>44500907029.478455</v>
      </c>
    </row>
    <row r="176" spans="1:6" hidden="1" x14ac:dyDescent="0.3">
      <c r="A176" s="13" t="s">
        <v>17</v>
      </c>
      <c r="B176" s="11">
        <v>60.69</v>
      </c>
      <c r="C176" s="11" t="s">
        <v>24</v>
      </c>
      <c r="D176" s="16"/>
      <c r="E176">
        <f>Table3[[#This Row],[salary]]-$A$220</f>
        <v>-289047.61904761905</v>
      </c>
      <c r="F176" s="24">
        <f>Table3[[#This Row],[X-mean]]^2</f>
        <v>83548526077.097504</v>
      </c>
    </row>
    <row r="177" spans="1:6" x14ac:dyDescent="0.3">
      <c r="A177" s="14" t="s">
        <v>17</v>
      </c>
      <c r="B177" s="12">
        <v>57.9</v>
      </c>
      <c r="C177" s="12" t="s">
        <v>18</v>
      </c>
      <c r="D177" s="17">
        <v>220000</v>
      </c>
      <c r="E177" s="24">
        <f>Table3[[#This Row],[salary]]-$A$220</f>
        <v>-69047.619047619053</v>
      </c>
      <c r="F177" s="25">
        <f>Table3[[#This Row],[X-mean]]^2</f>
        <v>4767573696.1451254</v>
      </c>
    </row>
    <row r="178" spans="1:6" x14ac:dyDescent="0.3">
      <c r="A178" s="13" t="s">
        <v>21</v>
      </c>
      <c r="B178" s="11">
        <v>70.81</v>
      </c>
      <c r="C178" s="11" t="s">
        <v>18</v>
      </c>
      <c r="D178" s="16">
        <v>650000</v>
      </c>
      <c r="E178" s="24">
        <f>Table3[[#This Row],[salary]]-$A$220</f>
        <v>360952.38095238095</v>
      </c>
      <c r="F178" s="25">
        <f>Table3[[#This Row],[X-mean]]^2</f>
        <v>130286621315.19273</v>
      </c>
    </row>
    <row r="179" spans="1:6" x14ac:dyDescent="0.3">
      <c r="A179" s="14" t="s">
        <v>17</v>
      </c>
      <c r="B179" s="12">
        <v>68.069999999999993</v>
      </c>
      <c r="C179" s="12" t="s">
        <v>18</v>
      </c>
      <c r="D179" s="17">
        <v>350000</v>
      </c>
      <c r="E179" s="24">
        <f>Table3[[#This Row],[salary]]-$A$220</f>
        <v>60952.380952380947</v>
      </c>
      <c r="F179" s="25">
        <f>Table3[[#This Row],[X-mean]]^2</f>
        <v>3715192743.7641716</v>
      </c>
    </row>
    <row r="180" spans="1:6" hidden="1" x14ac:dyDescent="0.3">
      <c r="A180" s="13" t="s">
        <v>17</v>
      </c>
      <c r="B180" s="11">
        <v>72.14</v>
      </c>
      <c r="C180" s="11" t="s">
        <v>24</v>
      </c>
      <c r="D180" s="16"/>
      <c r="E180">
        <f>Table3[[#This Row],[salary]]-$A$220</f>
        <v>-289047.61904761905</v>
      </c>
      <c r="F180" s="24">
        <f>Table3[[#This Row],[X-mean]]^2</f>
        <v>83548526077.097504</v>
      </c>
    </row>
    <row r="181" spans="1:6" x14ac:dyDescent="0.3">
      <c r="A181" s="14" t="s">
        <v>21</v>
      </c>
      <c r="B181" s="12">
        <v>56.6</v>
      </c>
      <c r="C181" s="12" t="s">
        <v>18</v>
      </c>
      <c r="D181" s="17">
        <v>265000</v>
      </c>
      <c r="E181" s="24">
        <f>Table3[[#This Row],[salary]]-$A$220</f>
        <v>-24047.619047619053</v>
      </c>
      <c r="F181" s="25">
        <f>Table3[[#This Row],[X-mean]]^2</f>
        <v>578287981.85941064</v>
      </c>
    </row>
    <row r="182" spans="1:6" hidden="1" x14ac:dyDescent="0.3">
      <c r="A182" s="13" t="s">
        <v>17</v>
      </c>
      <c r="B182" s="11">
        <v>60.02</v>
      </c>
      <c r="C182" s="11" t="s">
        <v>24</v>
      </c>
      <c r="D182" s="16"/>
      <c r="E182">
        <f>Table3[[#This Row],[salary]]-$A$220</f>
        <v>-289047.61904761905</v>
      </c>
      <c r="F182" s="24">
        <f>Table3[[#This Row],[X-mean]]^2</f>
        <v>83548526077.097504</v>
      </c>
    </row>
    <row r="183" spans="1:6" hidden="1" x14ac:dyDescent="0.3">
      <c r="A183" s="14" t="s">
        <v>21</v>
      </c>
      <c r="B183" s="12">
        <v>59.81</v>
      </c>
      <c r="C183" s="12" t="s">
        <v>24</v>
      </c>
      <c r="D183" s="17"/>
      <c r="E183">
        <f>Table3[[#This Row],[salary]]-$A$220</f>
        <v>-289047.61904761905</v>
      </c>
      <c r="F183" s="24">
        <f>Table3[[#This Row],[X-mean]]^2</f>
        <v>83548526077.097504</v>
      </c>
    </row>
    <row r="184" spans="1:6" x14ac:dyDescent="0.3">
      <c r="A184" s="13" t="s">
        <v>17</v>
      </c>
      <c r="B184" s="11">
        <v>61.82</v>
      </c>
      <c r="C184" s="11" t="s">
        <v>18</v>
      </c>
      <c r="D184" s="16">
        <v>276000</v>
      </c>
      <c r="E184" s="24">
        <f>Table3[[#This Row],[salary]]-$A$220</f>
        <v>-13047.619047619053</v>
      </c>
      <c r="F184" s="25">
        <f>Table3[[#This Row],[X-mean]]^2</f>
        <v>170240362.81179154</v>
      </c>
    </row>
    <row r="185" spans="1:6" hidden="1" x14ac:dyDescent="0.3">
      <c r="A185" s="14" t="s">
        <v>17</v>
      </c>
      <c r="B185" s="12">
        <v>57.29</v>
      </c>
      <c r="C185" s="12" t="s">
        <v>24</v>
      </c>
      <c r="D185" s="17"/>
      <c r="E185">
        <f>Table3[[#This Row],[salary]]-$A$220</f>
        <v>-289047.61904761905</v>
      </c>
      <c r="F185" s="24">
        <f>Table3[[#This Row],[X-mean]]^2</f>
        <v>83548526077.097504</v>
      </c>
    </row>
    <row r="186" spans="1:6" x14ac:dyDescent="0.3">
      <c r="A186" s="13" t="s">
        <v>17</v>
      </c>
      <c r="B186" s="11">
        <v>71.430000000000007</v>
      </c>
      <c r="C186" s="11" t="s">
        <v>18</v>
      </c>
      <c r="D186" s="16">
        <v>252000</v>
      </c>
      <c r="E186" s="24">
        <f>Table3[[#This Row],[salary]]-$A$220</f>
        <v>-37047.619047619053</v>
      </c>
      <c r="F186" s="25">
        <f>Table3[[#This Row],[X-mean]]^2</f>
        <v>1372526077.097506</v>
      </c>
    </row>
    <row r="187" spans="1:6" hidden="1" x14ac:dyDescent="0.3">
      <c r="A187" s="14" t="s">
        <v>21</v>
      </c>
      <c r="B187" s="12">
        <v>62.93</v>
      </c>
      <c r="C187" s="12" t="s">
        <v>24</v>
      </c>
      <c r="D187" s="17"/>
      <c r="E187">
        <f>Table3[[#This Row],[salary]]-$A$220</f>
        <v>-289047.61904761905</v>
      </c>
      <c r="F187" s="24">
        <f>Table3[[#This Row],[X-mean]]^2</f>
        <v>83548526077.097504</v>
      </c>
    </row>
    <row r="188" spans="1:6" x14ac:dyDescent="0.3">
      <c r="A188" s="13" t="s">
        <v>21</v>
      </c>
      <c r="B188" s="11">
        <v>64.86</v>
      </c>
      <c r="C188" s="11" t="s">
        <v>18</v>
      </c>
      <c r="D188" s="16">
        <v>280000</v>
      </c>
      <c r="E188" s="24">
        <f>Table3[[#This Row],[salary]]-$A$220</f>
        <v>-9047.6190476190532</v>
      </c>
      <c r="F188" s="25">
        <f>Table3[[#This Row],[X-mean]]^2</f>
        <v>81859410.430839106</v>
      </c>
    </row>
    <row r="189" spans="1:6" hidden="1" x14ac:dyDescent="0.3">
      <c r="A189" s="14" t="s">
        <v>21</v>
      </c>
      <c r="B189" s="12">
        <v>56.13</v>
      </c>
      <c r="C189" s="12" t="s">
        <v>24</v>
      </c>
      <c r="D189" s="17"/>
      <c r="E189">
        <f>Table3[[#This Row],[salary]]-$A$220</f>
        <v>-289047.61904761905</v>
      </c>
      <c r="F189" s="24">
        <f>Table3[[#This Row],[X-mean]]^2</f>
        <v>83548526077.097504</v>
      </c>
    </row>
    <row r="190" spans="1:6" hidden="1" x14ac:dyDescent="0.3">
      <c r="A190" s="13" t="s">
        <v>21</v>
      </c>
      <c r="B190" s="11">
        <v>66.94</v>
      </c>
      <c r="C190" s="11" t="s">
        <v>24</v>
      </c>
      <c r="D190" s="16"/>
      <c r="E190">
        <f>Table3[[#This Row],[salary]]-$A$220</f>
        <v>-289047.61904761905</v>
      </c>
      <c r="F190" s="24">
        <f>Table3[[#This Row],[X-mean]]^2</f>
        <v>83548526077.097504</v>
      </c>
    </row>
    <row r="191" spans="1:6" hidden="1" x14ac:dyDescent="0.3">
      <c r="A191" s="14" t="s">
        <v>21</v>
      </c>
      <c r="B191" s="12">
        <v>62.5</v>
      </c>
      <c r="C191" s="12" t="s">
        <v>24</v>
      </c>
      <c r="D191" s="17"/>
      <c r="E191">
        <f>Table3[[#This Row],[salary]]-$A$220</f>
        <v>-289047.61904761905</v>
      </c>
      <c r="F191" s="24">
        <f>Table3[[#This Row],[X-mean]]^2</f>
        <v>83548526077.097504</v>
      </c>
    </row>
    <row r="192" spans="1:6" x14ac:dyDescent="0.3">
      <c r="A192" s="13" t="s">
        <v>21</v>
      </c>
      <c r="B192" s="11">
        <v>61.01</v>
      </c>
      <c r="C192" s="11" t="s">
        <v>18</v>
      </c>
      <c r="D192" s="16">
        <v>264000</v>
      </c>
      <c r="E192" s="24">
        <f>Table3[[#This Row],[salary]]-$A$220</f>
        <v>-25047.619047619053</v>
      </c>
      <c r="F192" s="25">
        <f>Table3[[#This Row],[X-mean]]^2</f>
        <v>627383219.95464885</v>
      </c>
    </row>
    <row r="193" spans="1:6" x14ac:dyDescent="0.3">
      <c r="A193" s="14" t="s">
        <v>21</v>
      </c>
      <c r="B193" s="12">
        <v>57.34</v>
      </c>
      <c r="C193" s="12" t="s">
        <v>18</v>
      </c>
      <c r="D193" s="17">
        <v>270000</v>
      </c>
      <c r="E193" s="24">
        <f>Table3[[#This Row],[salary]]-$A$220</f>
        <v>-19047.619047619053</v>
      </c>
      <c r="F193" s="25">
        <f>Table3[[#This Row],[X-mean]]^2</f>
        <v>362811791.38322014</v>
      </c>
    </row>
    <row r="194" spans="1:6" x14ac:dyDescent="0.3">
      <c r="A194" s="13" t="s">
        <v>17</v>
      </c>
      <c r="B194" s="11">
        <v>56.63</v>
      </c>
      <c r="C194" s="11" t="s">
        <v>18</v>
      </c>
      <c r="D194" s="16">
        <v>300000</v>
      </c>
      <c r="E194" s="24">
        <f>Table3[[#This Row],[salary]]-$A$220</f>
        <v>10952.380952380947</v>
      </c>
      <c r="F194" s="25">
        <f>Table3[[#This Row],[X-mean]]^2</f>
        <v>119954648.52607697</v>
      </c>
    </row>
    <row r="195" spans="1:6" hidden="1" x14ac:dyDescent="0.3">
      <c r="A195" s="14" t="s">
        <v>21</v>
      </c>
      <c r="B195" s="12">
        <v>64.739999999999995</v>
      </c>
      <c r="C195" s="12" t="s">
        <v>24</v>
      </c>
      <c r="D195" s="17"/>
      <c r="E195">
        <f>Table3[[#This Row],[salary]]-$A$220</f>
        <v>-289047.61904761905</v>
      </c>
      <c r="F195" s="24">
        <f>Table3[[#This Row],[X-mean]]^2</f>
        <v>83548526077.097504</v>
      </c>
    </row>
    <row r="196" spans="1:6" x14ac:dyDescent="0.3">
      <c r="A196" s="13" t="s">
        <v>17</v>
      </c>
      <c r="B196" s="11">
        <v>58.95</v>
      </c>
      <c r="C196" s="11" t="s">
        <v>18</v>
      </c>
      <c r="D196" s="16">
        <v>275000</v>
      </c>
      <c r="E196" s="24">
        <f>Table3[[#This Row],[salary]]-$A$220</f>
        <v>-14047.619047619053</v>
      </c>
      <c r="F196" s="25">
        <f>Table3[[#This Row],[X-mean]]^2</f>
        <v>197335600.90702963</v>
      </c>
    </row>
    <row r="197" spans="1:6" x14ac:dyDescent="0.3">
      <c r="A197" s="14" t="s">
        <v>21</v>
      </c>
      <c r="B197" s="12">
        <v>54.48</v>
      </c>
      <c r="C197" s="12" t="s">
        <v>18</v>
      </c>
      <c r="D197" s="17">
        <v>250000</v>
      </c>
      <c r="E197" s="24">
        <f>Table3[[#This Row],[salary]]-$A$220</f>
        <v>-39047.619047619053</v>
      </c>
      <c r="F197" s="25">
        <f>Table3[[#This Row],[X-mean]]^2</f>
        <v>1524716553.2879822</v>
      </c>
    </row>
    <row r="198" spans="1:6" x14ac:dyDescent="0.3">
      <c r="A198" s="13" t="s">
        <v>17</v>
      </c>
      <c r="B198" s="11">
        <v>69.709999999999994</v>
      </c>
      <c r="C198" s="11" t="s">
        <v>18</v>
      </c>
      <c r="D198" s="16">
        <v>260000</v>
      </c>
      <c r="E198" s="24">
        <f>Table3[[#This Row],[salary]]-$A$220</f>
        <v>-29047.619047619053</v>
      </c>
      <c r="F198" s="25">
        <f>Table3[[#This Row],[X-mean]]^2</f>
        <v>843764172.33560121</v>
      </c>
    </row>
    <row r="199" spans="1:6" hidden="1" x14ac:dyDescent="0.3">
      <c r="A199" s="14" t="s">
        <v>17</v>
      </c>
      <c r="B199" s="12">
        <v>71.959999999999994</v>
      </c>
      <c r="C199" s="12" t="s">
        <v>24</v>
      </c>
      <c r="D199" s="17"/>
      <c r="E199">
        <f>Table3[[#This Row],[salary]]-$A$220</f>
        <v>-289047.61904761905</v>
      </c>
      <c r="F199" s="24">
        <f>Table3[[#This Row],[X-mean]]^2</f>
        <v>83548526077.097504</v>
      </c>
    </row>
    <row r="200" spans="1:6" x14ac:dyDescent="0.3">
      <c r="A200" s="13" t="s">
        <v>17</v>
      </c>
      <c r="B200" s="11">
        <v>55.8</v>
      </c>
      <c r="C200" s="11" t="s">
        <v>18</v>
      </c>
      <c r="D200" s="16">
        <v>265000</v>
      </c>
      <c r="E200" s="24">
        <f>Table3[[#This Row],[salary]]-$A$220</f>
        <v>-24047.619047619053</v>
      </c>
      <c r="F200" s="25">
        <f>Table3[[#This Row],[X-mean]]^2</f>
        <v>578287981.85941064</v>
      </c>
    </row>
    <row r="201" spans="1:6" x14ac:dyDescent="0.3">
      <c r="A201" s="14" t="s">
        <v>21</v>
      </c>
      <c r="B201" s="12">
        <v>52.81</v>
      </c>
      <c r="C201" s="12" t="s">
        <v>18</v>
      </c>
      <c r="D201" s="17">
        <v>300000</v>
      </c>
      <c r="E201" s="24">
        <f>Table3[[#This Row],[salary]]-$A$220</f>
        <v>10952.380952380947</v>
      </c>
      <c r="F201" s="25">
        <f>Table3[[#This Row],[X-mean]]^2</f>
        <v>119954648.52607697</v>
      </c>
    </row>
    <row r="202" spans="1:6" hidden="1" x14ac:dyDescent="0.3">
      <c r="A202" s="13" t="s">
        <v>17</v>
      </c>
      <c r="B202" s="11">
        <v>58.44</v>
      </c>
      <c r="C202" s="11" t="s">
        <v>24</v>
      </c>
      <c r="D202" s="16"/>
      <c r="E202">
        <f>Table3[[#This Row],[salary]]-$A$220</f>
        <v>-289047.61904761905</v>
      </c>
      <c r="F202" s="24">
        <f>Table3[[#This Row],[X-mean]]^2</f>
        <v>83548526077.097504</v>
      </c>
    </row>
    <row r="203" spans="1:6" x14ac:dyDescent="0.3">
      <c r="A203" s="14" t="s">
        <v>17</v>
      </c>
      <c r="B203" s="12">
        <v>60.11</v>
      </c>
      <c r="C203" s="12" t="s">
        <v>18</v>
      </c>
      <c r="D203" s="17">
        <v>240000</v>
      </c>
      <c r="E203" s="24">
        <f>Table3[[#This Row],[salary]]-$A$220</f>
        <v>-49047.619047619053</v>
      </c>
      <c r="F203" s="25">
        <f>Table3[[#This Row],[X-mean]]^2</f>
        <v>2405668934.2403631</v>
      </c>
    </row>
    <row r="204" spans="1:6" x14ac:dyDescent="0.3">
      <c r="A204" s="13" t="s">
        <v>17</v>
      </c>
      <c r="B204" s="11">
        <v>58.3</v>
      </c>
      <c r="C204" s="11" t="s">
        <v>18</v>
      </c>
      <c r="D204" s="16">
        <v>260000</v>
      </c>
      <c r="E204" s="24">
        <f>Table3[[#This Row],[salary]]-$A$220</f>
        <v>-29047.619047619053</v>
      </c>
      <c r="F204" s="25">
        <f>Table3[[#This Row],[X-mean]]^2</f>
        <v>843764172.33560121</v>
      </c>
    </row>
    <row r="205" spans="1:6" x14ac:dyDescent="0.3">
      <c r="A205" s="14" t="s">
        <v>21</v>
      </c>
      <c r="B205" s="12">
        <v>67.69</v>
      </c>
      <c r="C205" s="12" t="s">
        <v>18</v>
      </c>
      <c r="D205" s="17">
        <v>210000</v>
      </c>
      <c r="E205" s="24">
        <f>Table3[[#This Row],[salary]]-$A$220</f>
        <v>-79047.619047619053</v>
      </c>
      <c r="F205" s="25">
        <f>Table3[[#This Row],[X-mean]]^2</f>
        <v>6248526077.0975065</v>
      </c>
    </row>
    <row r="206" spans="1:6" x14ac:dyDescent="0.3">
      <c r="A206" s="13" t="s">
        <v>21</v>
      </c>
      <c r="B206" s="11">
        <v>56.81</v>
      </c>
      <c r="C206" s="11" t="s">
        <v>18</v>
      </c>
      <c r="D206" s="16">
        <v>250000</v>
      </c>
      <c r="E206" s="24">
        <f>Table3[[#This Row],[salary]]-$A$220</f>
        <v>-39047.619047619053</v>
      </c>
      <c r="F206" s="25">
        <f>Table3[[#This Row],[X-mean]]^2</f>
        <v>1524716553.2879822</v>
      </c>
    </row>
    <row r="207" spans="1:6" hidden="1" x14ac:dyDescent="0.3">
      <c r="A207" s="14" t="s">
        <v>21</v>
      </c>
      <c r="B207" s="12">
        <v>53.39</v>
      </c>
      <c r="C207" s="12" t="s">
        <v>24</v>
      </c>
      <c r="D207" s="17"/>
      <c r="E207">
        <f>Table3[[#This Row],[salary]]-$A$220</f>
        <v>-289047.61904761905</v>
      </c>
      <c r="F207" s="24">
        <f>Table3[[#This Row],[X-mean]]^2</f>
        <v>83548526077.097504</v>
      </c>
    </row>
    <row r="208" spans="1:6" x14ac:dyDescent="0.3">
      <c r="A208" s="13" t="s">
        <v>21</v>
      </c>
      <c r="B208" s="11">
        <v>71.55</v>
      </c>
      <c r="C208" s="11" t="s">
        <v>18</v>
      </c>
      <c r="D208" s="16">
        <v>300000</v>
      </c>
      <c r="E208" s="24">
        <f>Table3[[#This Row],[salary]]-$A$220</f>
        <v>10952.380952380947</v>
      </c>
      <c r="F208" s="25">
        <f>Table3[[#This Row],[X-mean]]^2</f>
        <v>119954648.52607697</v>
      </c>
    </row>
    <row r="209" spans="1:6" hidden="1" x14ac:dyDescent="0.3">
      <c r="A209" s="14" t="s">
        <v>17</v>
      </c>
      <c r="B209" s="12">
        <v>62.92</v>
      </c>
      <c r="C209" s="12" t="s">
        <v>24</v>
      </c>
      <c r="D209" s="17"/>
      <c r="E209">
        <f>Table3[[#This Row],[salary]]-$A$220</f>
        <v>-289047.61904761905</v>
      </c>
      <c r="F209" s="24">
        <f>Table3[[#This Row],[X-mean]]^2</f>
        <v>83548526077.097504</v>
      </c>
    </row>
    <row r="210" spans="1:6" x14ac:dyDescent="0.3">
      <c r="A210" s="13" t="s">
        <v>21</v>
      </c>
      <c r="B210" s="11">
        <v>56.49</v>
      </c>
      <c r="C210" s="11" t="s">
        <v>18</v>
      </c>
      <c r="D210" s="16">
        <v>216000</v>
      </c>
      <c r="E210" s="24">
        <f>Table3[[#This Row],[salary]]-$A$220</f>
        <v>-73047.619047619053</v>
      </c>
      <c r="F210" s="25">
        <f>Table3[[#This Row],[X-mean]]^2</f>
        <v>5335954648.5260782</v>
      </c>
    </row>
    <row r="211" spans="1:6" x14ac:dyDescent="0.3">
      <c r="A211" s="14" t="s">
        <v>21</v>
      </c>
      <c r="B211" s="12">
        <v>74.489999999999995</v>
      </c>
      <c r="C211" s="12" t="s">
        <v>18</v>
      </c>
      <c r="D211" s="17">
        <v>400000</v>
      </c>
      <c r="E211" s="24">
        <f>Table3[[#This Row],[salary]]-$A$220</f>
        <v>110952.38095238095</v>
      </c>
      <c r="F211" s="25">
        <f>Table3[[#This Row],[X-mean]]^2</f>
        <v>12310430839.002266</v>
      </c>
    </row>
    <row r="212" spans="1:6" x14ac:dyDescent="0.3">
      <c r="A212" s="13" t="s">
        <v>21</v>
      </c>
      <c r="B212" s="11">
        <v>53.62</v>
      </c>
      <c r="C212" s="11" t="s">
        <v>18</v>
      </c>
      <c r="D212" s="16">
        <v>275000</v>
      </c>
      <c r="E212" s="24">
        <f>Table3[[#This Row],[salary]]-$A$220</f>
        <v>-14047.619047619053</v>
      </c>
      <c r="F212" s="25">
        <f>Table3[[#This Row],[X-mean]]^2</f>
        <v>197335600.90702963</v>
      </c>
    </row>
    <row r="213" spans="1:6" x14ac:dyDescent="0.3">
      <c r="A213" s="14" t="s">
        <v>21</v>
      </c>
      <c r="B213" s="12">
        <v>69.72</v>
      </c>
      <c r="C213" s="12" t="s">
        <v>18</v>
      </c>
      <c r="D213" s="17">
        <v>295000</v>
      </c>
      <c r="E213" s="24">
        <f>Table3[[#This Row],[salary]]-$A$220</f>
        <v>5952.3809523809468</v>
      </c>
      <c r="F213" s="25">
        <f>Table3[[#This Row],[X-mean]]^2</f>
        <v>35430839.00226751</v>
      </c>
    </row>
    <row r="214" spans="1:6" x14ac:dyDescent="0.3">
      <c r="A214" s="13" t="s">
        <v>17</v>
      </c>
      <c r="B214" s="11">
        <v>60.23</v>
      </c>
      <c r="C214" s="11" t="s">
        <v>18</v>
      </c>
      <c r="D214" s="16">
        <v>204000</v>
      </c>
      <c r="E214" s="24">
        <f>Table3[[#This Row],[salary]]-$A$220</f>
        <v>-85047.619047619053</v>
      </c>
      <c r="F214" s="25">
        <f>Table3[[#This Row],[X-mean]]^2</f>
        <v>7233097505.6689348</v>
      </c>
    </row>
    <row r="215" spans="1:6" hidden="1" x14ac:dyDescent="0.3">
      <c r="A215" s="21" t="s">
        <v>17</v>
      </c>
      <c r="B215" s="22">
        <v>60.22</v>
      </c>
      <c r="C215" s="22" t="s">
        <v>24</v>
      </c>
      <c r="D215" s="23"/>
      <c r="E215">
        <f>Table3[[#This Row],[salary]]-$A$220</f>
        <v>-289047.61904761905</v>
      </c>
      <c r="F215" s="24">
        <f>Table3[[#This Row],[X-mean]]^2</f>
        <v>83548526077.097504</v>
      </c>
    </row>
    <row r="216" spans="1:6" x14ac:dyDescent="0.3">
      <c r="A216" s="21"/>
      <c r="B216" s="22"/>
      <c r="C216" s="22"/>
      <c r="D216" s="23">
        <f>COUNT(D2:D214)</f>
        <v>147</v>
      </c>
      <c r="E216" s="26"/>
      <c r="F216" s="27">
        <f>SUBTOTAL(9,F2:F214)</f>
        <v>1280594666666.6665</v>
      </c>
    </row>
    <row r="219" spans="1:6" x14ac:dyDescent="0.3">
      <c r="A219" t="s">
        <v>27</v>
      </c>
      <c r="C219" t="s">
        <v>30</v>
      </c>
      <c r="E219" t="s">
        <v>31</v>
      </c>
    </row>
    <row r="220" spans="1:6" x14ac:dyDescent="0.3">
      <c r="A220">
        <f>AVERAGE(D2:D214)</f>
        <v>289047.61904761905</v>
      </c>
      <c r="C220">
        <f>Table3[[#Totals],[(X-mean)2]]/Table3[[#Totals],[salary]]</f>
        <v>8711528344.6711998</v>
      </c>
      <c r="E220">
        <f>SQRT(C220)</f>
        <v>93335.568486355725</v>
      </c>
    </row>
  </sheetData>
  <phoneticPr fontId="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4B0C-BE97-4BF9-AD28-524A65C7C81D}">
  <dimension ref="A1:M148"/>
  <sheetViews>
    <sheetView workbookViewId="0">
      <selection sqref="A1:D133"/>
    </sheetView>
  </sheetViews>
  <sheetFormatPr defaultRowHeight="14.4" x14ac:dyDescent="0.3"/>
  <sheetData>
    <row r="1" spans="1:13" x14ac:dyDescent="0.3">
      <c r="A1" s="10" t="s">
        <v>9</v>
      </c>
      <c r="B1" s="10" t="s">
        <v>10</v>
      </c>
      <c r="C1" s="10" t="s">
        <v>11</v>
      </c>
      <c r="D1" s="15" t="s">
        <v>12</v>
      </c>
      <c r="E1" s="29" t="s">
        <v>40</v>
      </c>
      <c r="F1" s="28" t="s">
        <v>32</v>
      </c>
      <c r="G1" s="28" t="s">
        <v>33</v>
      </c>
      <c r="H1" s="28" t="s">
        <v>34</v>
      </c>
      <c r="I1" s="28" t="s">
        <v>35</v>
      </c>
      <c r="J1" s="28" t="s">
        <v>36</v>
      </c>
      <c r="K1" s="28" t="s">
        <v>37</v>
      </c>
      <c r="L1" s="28" t="s">
        <v>38</v>
      </c>
      <c r="M1" s="28" t="s">
        <v>39</v>
      </c>
    </row>
    <row r="2" spans="1:13" x14ac:dyDescent="0.3">
      <c r="A2" s="11" t="s">
        <v>17</v>
      </c>
      <c r="B2" s="11">
        <v>58.8</v>
      </c>
      <c r="C2" s="11" t="s">
        <v>18</v>
      </c>
      <c r="D2" s="16">
        <v>270000</v>
      </c>
      <c r="E2" t="b">
        <f t="shared" ref="E2:E33" si="0">OR(D2&lt;$M$2,D2&gt;$L$2)</f>
        <v>0</v>
      </c>
      <c r="F2">
        <f>_xlfn.QUARTILE.INC($D$2:$D$148,0)</f>
        <v>200000</v>
      </c>
      <c r="G2">
        <f>_xlfn.QUARTILE.INC($D$2:$D$148,1)</f>
        <v>240000</v>
      </c>
      <c r="H2">
        <f>_xlfn.QUARTILE.INC($D$2:$D$148,2)</f>
        <v>265000</v>
      </c>
      <c r="I2">
        <f>_xlfn.QUARTILE.INC($D$2:$D$148,3)</f>
        <v>300000</v>
      </c>
      <c r="J2">
        <f>_xlfn.QUARTILE.INC($D$2:$D$148,4)</f>
        <v>940000</v>
      </c>
      <c r="K2">
        <f>I2-G2</f>
        <v>60000</v>
      </c>
      <c r="L2">
        <f>I2+(1.5*K2)</f>
        <v>390000</v>
      </c>
      <c r="M2">
        <f>G2-(1.5*K2)</f>
        <v>150000</v>
      </c>
    </row>
    <row r="3" spans="1:13" x14ac:dyDescent="0.3">
      <c r="A3" s="12" t="s">
        <v>21</v>
      </c>
      <c r="B3" s="12">
        <v>66.28</v>
      </c>
      <c r="C3" s="12" t="s">
        <v>18</v>
      </c>
      <c r="D3" s="17">
        <v>200000</v>
      </c>
      <c r="E3" t="b">
        <f t="shared" si="0"/>
        <v>0</v>
      </c>
    </row>
    <row r="4" spans="1:13" x14ac:dyDescent="0.3">
      <c r="A4" s="11" t="s">
        <v>21</v>
      </c>
      <c r="B4" s="11">
        <v>57.8</v>
      </c>
      <c r="C4" s="11" t="s">
        <v>18</v>
      </c>
      <c r="D4" s="16">
        <v>250000</v>
      </c>
      <c r="E4" t="b">
        <f t="shared" si="0"/>
        <v>0</v>
      </c>
    </row>
    <row r="5" spans="1:13" x14ac:dyDescent="0.3">
      <c r="A5" s="11" t="s">
        <v>21</v>
      </c>
      <c r="B5" s="11">
        <v>62.14</v>
      </c>
      <c r="C5" s="11" t="s">
        <v>18</v>
      </c>
      <c r="D5" s="16">
        <v>252000</v>
      </c>
      <c r="E5" t="b">
        <f t="shared" si="0"/>
        <v>0</v>
      </c>
      <c r="G5" t="s">
        <v>41</v>
      </c>
    </row>
    <row r="6" spans="1:13" x14ac:dyDescent="0.3">
      <c r="A6" s="12" t="s">
        <v>17</v>
      </c>
      <c r="B6" s="12">
        <v>60.85</v>
      </c>
      <c r="C6" s="12" t="s">
        <v>18</v>
      </c>
      <c r="D6" s="17">
        <v>260000</v>
      </c>
      <c r="E6" t="b">
        <f t="shared" si="0"/>
        <v>0</v>
      </c>
    </row>
    <row r="7" spans="1:13" x14ac:dyDescent="0.3">
      <c r="A7" s="11" t="s">
        <v>21</v>
      </c>
      <c r="B7" s="11">
        <v>63.7</v>
      </c>
      <c r="C7" s="11" t="s">
        <v>18</v>
      </c>
      <c r="D7" s="16">
        <v>250000</v>
      </c>
      <c r="E7" t="b">
        <f t="shared" si="0"/>
        <v>0</v>
      </c>
    </row>
    <row r="8" spans="1:13" x14ac:dyDescent="0.3">
      <c r="A8" s="11" t="s">
        <v>21</v>
      </c>
      <c r="B8" s="11">
        <v>68.63</v>
      </c>
      <c r="C8" s="11" t="s">
        <v>18</v>
      </c>
      <c r="D8" s="16">
        <v>218000</v>
      </c>
      <c r="E8" t="b">
        <f t="shared" si="0"/>
        <v>0</v>
      </c>
    </row>
    <row r="9" spans="1:13" x14ac:dyDescent="0.3">
      <c r="A9" s="11" t="s">
        <v>21</v>
      </c>
      <c r="B9" s="11">
        <v>64.66</v>
      </c>
      <c r="C9" s="11" t="s">
        <v>18</v>
      </c>
      <c r="D9" s="16">
        <v>200000</v>
      </c>
      <c r="E9" t="b">
        <f t="shared" si="0"/>
        <v>0</v>
      </c>
    </row>
    <row r="10" spans="1:13" x14ac:dyDescent="0.3">
      <c r="A10" s="12" t="s">
        <v>21</v>
      </c>
      <c r="B10" s="12">
        <v>62.54</v>
      </c>
      <c r="C10" s="12" t="s">
        <v>18</v>
      </c>
      <c r="D10" s="17">
        <v>300000</v>
      </c>
      <c r="E10" t="b">
        <f t="shared" si="0"/>
        <v>0</v>
      </c>
    </row>
    <row r="11" spans="1:13" x14ac:dyDescent="0.3">
      <c r="A11" s="11" t="s">
        <v>21</v>
      </c>
      <c r="B11" s="11">
        <v>77.89</v>
      </c>
      <c r="C11" s="11" t="s">
        <v>18</v>
      </c>
      <c r="D11" s="16">
        <v>236000</v>
      </c>
      <c r="E11" t="b">
        <f t="shared" si="0"/>
        <v>0</v>
      </c>
    </row>
    <row r="12" spans="1:13" x14ac:dyDescent="0.3">
      <c r="A12" s="12" t="s">
        <v>17</v>
      </c>
      <c r="B12" s="12">
        <v>56.7</v>
      </c>
      <c r="C12" s="12" t="s">
        <v>18</v>
      </c>
      <c r="D12" s="17">
        <v>265000</v>
      </c>
      <c r="E12" t="b">
        <f t="shared" si="0"/>
        <v>0</v>
      </c>
    </row>
    <row r="13" spans="1:13" x14ac:dyDescent="0.3">
      <c r="A13" s="12" t="s">
        <v>17</v>
      </c>
      <c r="B13" s="12">
        <v>68.81</v>
      </c>
      <c r="C13" s="12" t="s">
        <v>18</v>
      </c>
      <c r="D13" s="17">
        <v>360000</v>
      </c>
      <c r="E13" t="b">
        <f t="shared" si="0"/>
        <v>0</v>
      </c>
    </row>
    <row r="14" spans="1:13" x14ac:dyDescent="0.3">
      <c r="A14" s="11" t="s">
        <v>21</v>
      </c>
      <c r="B14" s="11">
        <v>63.62</v>
      </c>
      <c r="C14" s="11" t="s">
        <v>18</v>
      </c>
      <c r="D14" s="16">
        <v>300000</v>
      </c>
      <c r="E14" t="b">
        <f t="shared" si="0"/>
        <v>0</v>
      </c>
    </row>
    <row r="15" spans="1:13" x14ac:dyDescent="0.3">
      <c r="A15" s="12" t="s">
        <v>21</v>
      </c>
      <c r="B15" s="12">
        <v>74.010000000000005</v>
      </c>
      <c r="C15" s="12" t="s">
        <v>18</v>
      </c>
      <c r="D15" s="17">
        <v>360000</v>
      </c>
      <c r="E15" t="b">
        <f t="shared" si="0"/>
        <v>0</v>
      </c>
    </row>
    <row r="16" spans="1:13" x14ac:dyDescent="0.3">
      <c r="A16" s="11" t="s">
        <v>21</v>
      </c>
      <c r="B16" s="11">
        <v>57.55</v>
      </c>
      <c r="C16" s="11" t="s">
        <v>18</v>
      </c>
      <c r="D16" s="16">
        <v>240000</v>
      </c>
      <c r="E16" t="b">
        <f t="shared" si="0"/>
        <v>0</v>
      </c>
    </row>
    <row r="17" spans="1:5" x14ac:dyDescent="0.3">
      <c r="A17" s="11" t="s">
        <v>17</v>
      </c>
      <c r="B17" s="11">
        <v>57.69</v>
      </c>
      <c r="C17" s="11" t="s">
        <v>18</v>
      </c>
      <c r="D17" s="16">
        <v>265000</v>
      </c>
      <c r="E17" t="b">
        <f t="shared" si="0"/>
        <v>0</v>
      </c>
    </row>
    <row r="18" spans="1:5" x14ac:dyDescent="0.3">
      <c r="A18" s="11" t="s">
        <v>21</v>
      </c>
      <c r="B18" s="11">
        <v>64.150000000000006</v>
      </c>
      <c r="C18" s="11" t="s">
        <v>18</v>
      </c>
      <c r="D18" s="16">
        <v>350000</v>
      </c>
      <c r="E18" t="b">
        <f t="shared" si="0"/>
        <v>0</v>
      </c>
    </row>
    <row r="19" spans="1:5" x14ac:dyDescent="0.3">
      <c r="A19" s="12" t="s">
        <v>17</v>
      </c>
      <c r="B19" s="12">
        <v>56.7</v>
      </c>
      <c r="C19" s="12" t="s">
        <v>18</v>
      </c>
      <c r="D19" s="17">
        <v>250000</v>
      </c>
      <c r="E19" t="b">
        <f t="shared" si="0"/>
        <v>0</v>
      </c>
    </row>
    <row r="20" spans="1:5" x14ac:dyDescent="0.3">
      <c r="A20" s="11" t="s">
        <v>17</v>
      </c>
      <c r="B20" s="11">
        <v>62.21</v>
      </c>
      <c r="C20" s="11" t="s">
        <v>18</v>
      </c>
      <c r="D20" s="16">
        <v>278000</v>
      </c>
      <c r="E20" t="b">
        <f t="shared" si="0"/>
        <v>0</v>
      </c>
    </row>
    <row r="21" spans="1:5" x14ac:dyDescent="0.3">
      <c r="A21" s="11" t="s">
        <v>21</v>
      </c>
      <c r="B21" s="11">
        <v>72.78</v>
      </c>
      <c r="C21" s="11" t="s">
        <v>18</v>
      </c>
      <c r="D21" s="16">
        <v>260000</v>
      </c>
      <c r="E21" t="b">
        <f t="shared" si="0"/>
        <v>0</v>
      </c>
    </row>
    <row r="22" spans="1:5" x14ac:dyDescent="0.3">
      <c r="A22" s="11" t="s">
        <v>17</v>
      </c>
      <c r="B22" s="11">
        <v>62.74</v>
      </c>
      <c r="C22" s="11" t="s">
        <v>18</v>
      </c>
      <c r="D22" s="16">
        <v>300000</v>
      </c>
      <c r="E22" t="b">
        <f t="shared" si="0"/>
        <v>0</v>
      </c>
    </row>
    <row r="23" spans="1:5" x14ac:dyDescent="0.3">
      <c r="A23" s="11" t="s">
        <v>17</v>
      </c>
      <c r="B23" s="11">
        <v>55.47</v>
      </c>
      <c r="C23" s="11" t="s">
        <v>18</v>
      </c>
      <c r="D23" s="16">
        <v>320000</v>
      </c>
      <c r="E23" t="b">
        <f t="shared" si="0"/>
        <v>0</v>
      </c>
    </row>
    <row r="24" spans="1:5" x14ac:dyDescent="0.3">
      <c r="A24" s="11" t="s">
        <v>17</v>
      </c>
      <c r="B24" s="11">
        <v>56.86</v>
      </c>
      <c r="C24" s="11" t="s">
        <v>18</v>
      </c>
      <c r="D24" s="16">
        <v>240000</v>
      </c>
      <c r="E24" t="b">
        <f t="shared" si="0"/>
        <v>0</v>
      </c>
    </row>
    <row r="25" spans="1:5" x14ac:dyDescent="0.3">
      <c r="A25" s="11" t="s">
        <v>21</v>
      </c>
      <c r="B25" s="11">
        <v>66.72</v>
      </c>
      <c r="C25" s="11" t="s">
        <v>18</v>
      </c>
      <c r="D25" s="16">
        <v>287000</v>
      </c>
      <c r="E25" t="b">
        <f t="shared" si="0"/>
        <v>0</v>
      </c>
    </row>
    <row r="26" spans="1:5" x14ac:dyDescent="0.3">
      <c r="A26" s="11" t="s">
        <v>17</v>
      </c>
      <c r="B26" s="11">
        <v>62.9</v>
      </c>
      <c r="C26" s="11" t="s">
        <v>18</v>
      </c>
      <c r="D26" s="16">
        <v>300000</v>
      </c>
      <c r="E26" t="b">
        <f t="shared" si="0"/>
        <v>0</v>
      </c>
    </row>
    <row r="27" spans="1:5" x14ac:dyDescent="0.3">
      <c r="A27" s="11" t="s">
        <v>21</v>
      </c>
      <c r="B27" s="11">
        <v>69.7</v>
      </c>
      <c r="C27" s="11" t="s">
        <v>18</v>
      </c>
      <c r="D27" s="16">
        <v>200000</v>
      </c>
      <c r="E27" t="b">
        <f t="shared" si="0"/>
        <v>0</v>
      </c>
    </row>
    <row r="28" spans="1:5" x14ac:dyDescent="0.3">
      <c r="A28" s="11" t="s">
        <v>21</v>
      </c>
      <c r="B28" s="11">
        <v>54.55</v>
      </c>
      <c r="C28" s="11" t="s">
        <v>18</v>
      </c>
      <c r="D28" s="16">
        <v>204000</v>
      </c>
      <c r="E28" t="b">
        <f t="shared" si="0"/>
        <v>0</v>
      </c>
    </row>
    <row r="29" spans="1:5" x14ac:dyDescent="0.3">
      <c r="A29" s="11" t="s">
        <v>21</v>
      </c>
      <c r="B29" s="11">
        <v>62.46</v>
      </c>
      <c r="C29" s="11" t="s">
        <v>18</v>
      </c>
      <c r="D29" s="16">
        <v>250000</v>
      </c>
      <c r="E29" t="b">
        <f t="shared" si="0"/>
        <v>0</v>
      </c>
    </row>
    <row r="30" spans="1:5" x14ac:dyDescent="0.3">
      <c r="A30" s="12" t="s">
        <v>17</v>
      </c>
      <c r="B30" s="12">
        <v>62.98</v>
      </c>
      <c r="C30" s="12" t="s">
        <v>18</v>
      </c>
      <c r="D30" s="17">
        <v>200000</v>
      </c>
      <c r="E30" t="b">
        <f t="shared" si="0"/>
        <v>0</v>
      </c>
    </row>
    <row r="31" spans="1:5" x14ac:dyDescent="0.3">
      <c r="A31" s="12" t="s">
        <v>17</v>
      </c>
      <c r="B31" s="12">
        <v>65.56</v>
      </c>
      <c r="C31" s="12" t="s">
        <v>18</v>
      </c>
      <c r="D31" s="17">
        <v>216000</v>
      </c>
      <c r="E31" t="b">
        <f t="shared" si="0"/>
        <v>0</v>
      </c>
    </row>
    <row r="32" spans="1:5" x14ac:dyDescent="0.3">
      <c r="A32" s="11" t="s">
        <v>17</v>
      </c>
      <c r="B32" s="11">
        <v>52.71</v>
      </c>
      <c r="C32" s="11" t="s">
        <v>18</v>
      </c>
      <c r="D32" s="16">
        <v>220000</v>
      </c>
      <c r="E32" t="b">
        <f t="shared" si="0"/>
        <v>0</v>
      </c>
    </row>
    <row r="33" spans="1:5" x14ac:dyDescent="0.3">
      <c r="A33" s="12" t="s">
        <v>21</v>
      </c>
      <c r="B33" s="12">
        <v>66.88</v>
      </c>
      <c r="C33" s="12" t="s">
        <v>18</v>
      </c>
      <c r="D33" s="17">
        <v>240000</v>
      </c>
      <c r="E33" t="b">
        <f t="shared" si="0"/>
        <v>0</v>
      </c>
    </row>
    <row r="34" spans="1:5" x14ac:dyDescent="0.3">
      <c r="A34" s="11" t="s">
        <v>21</v>
      </c>
      <c r="B34" s="11">
        <v>63.59</v>
      </c>
      <c r="C34" s="11" t="s">
        <v>18</v>
      </c>
      <c r="D34" s="16">
        <v>360000</v>
      </c>
      <c r="E34" t="b">
        <f t="shared" ref="E34:E65" si="1">OR(D34&lt;$M$2,D34&gt;$L$2)</f>
        <v>0</v>
      </c>
    </row>
    <row r="35" spans="1:5" x14ac:dyDescent="0.3">
      <c r="A35" s="12" t="s">
        <v>21</v>
      </c>
      <c r="B35" s="12">
        <v>57.99</v>
      </c>
      <c r="C35" s="12" t="s">
        <v>18</v>
      </c>
      <c r="D35" s="17">
        <v>268000</v>
      </c>
      <c r="E35" t="b">
        <f t="shared" si="1"/>
        <v>0</v>
      </c>
    </row>
    <row r="36" spans="1:5" x14ac:dyDescent="0.3">
      <c r="A36" s="11" t="s">
        <v>21</v>
      </c>
      <c r="B36" s="11">
        <v>56.66</v>
      </c>
      <c r="C36" s="11" t="s">
        <v>18</v>
      </c>
      <c r="D36" s="16">
        <v>265000</v>
      </c>
      <c r="E36" t="b">
        <f t="shared" si="1"/>
        <v>0</v>
      </c>
    </row>
    <row r="37" spans="1:5" x14ac:dyDescent="0.3">
      <c r="A37" s="12" t="s">
        <v>21</v>
      </c>
      <c r="B37" s="12">
        <v>57.24</v>
      </c>
      <c r="C37" s="12" t="s">
        <v>18</v>
      </c>
      <c r="D37" s="17">
        <v>260000</v>
      </c>
      <c r="E37" t="b">
        <f t="shared" si="1"/>
        <v>0</v>
      </c>
    </row>
    <row r="38" spans="1:5" x14ac:dyDescent="0.3">
      <c r="A38" s="11" t="s">
        <v>21</v>
      </c>
      <c r="B38" s="11">
        <v>62.48</v>
      </c>
      <c r="C38" s="11" t="s">
        <v>18</v>
      </c>
      <c r="D38" s="16">
        <v>300000</v>
      </c>
      <c r="E38" t="b">
        <f t="shared" si="1"/>
        <v>0</v>
      </c>
    </row>
    <row r="39" spans="1:5" x14ac:dyDescent="0.3">
      <c r="A39" s="12" t="s">
        <v>21</v>
      </c>
      <c r="B39" s="12">
        <v>59.69</v>
      </c>
      <c r="C39" s="12" t="s">
        <v>18</v>
      </c>
      <c r="D39" s="17">
        <v>240000</v>
      </c>
      <c r="E39" t="b">
        <f t="shared" si="1"/>
        <v>0</v>
      </c>
    </row>
    <row r="40" spans="1:5" x14ac:dyDescent="0.3">
      <c r="A40" s="11" t="s">
        <v>21</v>
      </c>
      <c r="B40" s="11">
        <v>58.78</v>
      </c>
      <c r="C40" s="11" t="s">
        <v>18</v>
      </c>
      <c r="D40" s="16">
        <v>240000</v>
      </c>
      <c r="E40" t="b">
        <f t="shared" si="1"/>
        <v>0</v>
      </c>
    </row>
    <row r="41" spans="1:5" x14ac:dyDescent="0.3">
      <c r="A41" s="12" t="s">
        <v>17</v>
      </c>
      <c r="B41" s="12">
        <v>58.46</v>
      </c>
      <c r="C41" s="12" t="s">
        <v>18</v>
      </c>
      <c r="D41" s="17">
        <v>275000</v>
      </c>
      <c r="E41" t="b">
        <f t="shared" si="1"/>
        <v>0</v>
      </c>
    </row>
    <row r="42" spans="1:5" x14ac:dyDescent="0.3">
      <c r="A42" s="11" t="s">
        <v>21</v>
      </c>
      <c r="B42" s="11">
        <v>60.99</v>
      </c>
      <c r="C42" s="11" t="s">
        <v>18</v>
      </c>
      <c r="D42" s="16">
        <v>275000</v>
      </c>
      <c r="E42" t="b">
        <f t="shared" si="1"/>
        <v>0</v>
      </c>
    </row>
    <row r="43" spans="1:5" x14ac:dyDescent="0.3">
      <c r="A43" s="11" t="s">
        <v>21</v>
      </c>
      <c r="B43" s="11">
        <v>68.069999999999993</v>
      </c>
      <c r="C43" s="11" t="s">
        <v>18</v>
      </c>
      <c r="D43" s="16">
        <v>275000</v>
      </c>
      <c r="E43" t="b">
        <f t="shared" si="1"/>
        <v>0</v>
      </c>
    </row>
    <row r="44" spans="1:5" x14ac:dyDescent="0.3">
      <c r="A44" s="11" t="s">
        <v>21</v>
      </c>
      <c r="B44" s="11">
        <v>65.45</v>
      </c>
      <c r="C44" s="11" t="s">
        <v>18</v>
      </c>
      <c r="D44" s="16">
        <v>360000</v>
      </c>
      <c r="E44" t="b">
        <f t="shared" si="1"/>
        <v>0</v>
      </c>
    </row>
    <row r="45" spans="1:5" x14ac:dyDescent="0.3">
      <c r="A45" s="11" t="s">
        <v>21</v>
      </c>
      <c r="B45" s="11">
        <v>66.94</v>
      </c>
      <c r="C45" s="11" t="s">
        <v>18</v>
      </c>
      <c r="D45" s="16">
        <v>240000</v>
      </c>
      <c r="E45" t="b">
        <f t="shared" si="1"/>
        <v>0</v>
      </c>
    </row>
    <row r="46" spans="1:5" x14ac:dyDescent="0.3">
      <c r="A46" s="11" t="s">
        <v>21</v>
      </c>
      <c r="B46" s="11">
        <v>68.53</v>
      </c>
      <c r="C46" s="11" t="s">
        <v>18</v>
      </c>
      <c r="D46" s="16">
        <v>240000</v>
      </c>
      <c r="E46" t="b">
        <f t="shared" si="1"/>
        <v>0</v>
      </c>
    </row>
    <row r="47" spans="1:5" x14ac:dyDescent="0.3">
      <c r="A47" s="11" t="s">
        <v>21</v>
      </c>
      <c r="B47" s="11">
        <v>59.75</v>
      </c>
      <c r="C47" s="11" t="s">
        <v>18</v>
      </c>
      <c r="D47" s="16">
        <v>218000</v>
      </c>
      <c r="E47" t="b">
        <f t="shared" si="1"/>
        <v>0</v>
      </c>
    </row>
    <row r="48" spans="1:5" x14ac:dyDescent="0.3">
      <c r="A48" s="11" t="s">
        <v>21</v>
      </c>
      <c r="B48" s="11">
        <v>67.2</v>
      </c>
      <c r="C48" s="11" t="s">
        <v>18</v>
      </c>
      <c r="D48" s="16">
        <v>336000</v>
      </c>
      <c r="E48" t="b">
        <f t="shared" si="1"/>
        <v>0</v>
      </c>
    </row>
    <row r="49" spans="1:5" x14ac:dyDescent="0.3">
      <c r="A49" s="12" t="s">
        <v>21</v>
      </c>
      <c r="B49" s="12">
        <v>64.27</v>
      </c>
      <c r="C49" s="12" t="s">
        <v>18</v>
      </c>
      <c r="D49" s="17">
        <v>230000</v>
      </c>
      <c r="E49" t="b">
        <f t="shared" si="1"/>
        <v>0</v>
      </c>
    </row>
    <row r="50" spans="1:5" x14ac:dyDescent="0.3">
      <c r="A50" s="12" t="s">
        <v>21</v>
      </c>
      <c r="B50" s="12">
        <v>59.42</v>
      </c>
      <c r="C50" s="12" t="s">
        <v>18</v>
      </c>
      <c r="D50" s="17">
        <v>270000</v>
      </c>
      <c r="E50" t="b">
        <f t="shared" si="1"/>
        <v>0</v>
      </c>
    </row>
    <row r="51" spans="1:5" x14ac:dyDescent="0.3">
      <c r="A51" s="11" t="s">
        <v>17</v>
      </c>
      <c r="B51" s="11">
        <v>62.35</v>
      </c>
      <c r="C51" s="11" t="s">
        <v>18</v>
      </c>
      <c r="D51" s="16">
        <v>240000</v>
      </c>
      <c r="E51" t="b">
        <f t="shared" si="1"/>
        <v>0</v>
      </c>
    </row>
    <row r="52" spans="1:5" x14ac:dyDescent="0.3">
      <c r="A52" s="11" t="s">
        <v>21</v>
      </c>
      <c r="B52" s="11">
        <v>70.2</v>
      </c>
      <c r="C52" s="11" t="s">
        <v>18</v>
      </c>
      <c r="D52" s="16">
        <v>300000</v>
      </c>
      <c r="E52" t="b">
        <f t="shared" si="1"/>
        <v>0</v>
      </c>
    </row>
    <row r="53" spans="1:5" x14ac:dyDescent="0.3">
      <c r="A53" s="11" t="s">
        <v>21</v>
      </c>
      <c r="B53" s="11">
        <v>66.69</v>
      </c>
      <c r="C53" s="11" t="s">
        <v>18</v>
      </c>
      <c r="D53" s="16">
        <v>300000</v>
      </c>
      <c r="E53" t="b">
        <f t="shared" si="1"/>
        <v>0</v>
      </c>
    </row>
    <row r="54" spans="1:5" x14ac:dyDescent="0.3">
      <c r="A54" s="12" t="s">
        <v>21</v>
      </c>
      <c r="B54" s="12">
        <v>62</v>
      </c>
      <c r="C54" s="12" t="s">
        <v>18</v>
      </c>
      <c r="D54" s="17">
        <v>300000</v>
      </c>
      <c r="E54" t="b">
        <f t="shared" si="1"/>
        <v>0</v>
      </c>
    </row>
    <row r="55" spans="1:5" x14ac:dyDescent="0.3">
      <c r="A55" s="12" t="s">
        <v>21</v>
      </c>
      <c r="B55" s="12">
        <v>57.03</v>
      </c>
      <c r="C55" s="12" t="s">
        <v>18</v>
      </c>
      <c r="D55" s="17">
        <v>220000</v>
      </c>
      <c r="E55" t="b">
        <f t="shared" si="1"/>
        <v>0</v>
      </c>
    </row>
    <row r="56" spans="1:5" x14ac:dyDescent="0.3">
      <c r="A56" s="11" t="s">
        <v>17</v>
      </c>
      <c r="B56" s="11">
        <v>64.36</v>
      </c>
      <c r="C56" s="11" t="s">
        <v>18</v>
      </c>
      <c r="D56" s="16">
        <v>210000</v>
      </c>
      <c r="E56" t="b">
        <f t="shared" si="1"/>
        <v>0</v>
      </c>
    </row>
    <row r="57" spans="1:5" x14ac:dyDescent="0.3">
      <c r="A57" s="11" t="s">
        <v>17</v>
      </c>
      <c r="B57" s="11">
        <v>62.36</v>
      </c>
      <c r="C57" s="11" t="s">
        <v>18</v>
      </c>
      <c r="D57" s="16">
        <v>210000</v>
      </c>
      <c r="E57" t="b">
        <f t="shared" si="1"/>
        <v>0</v>
      </c>
    </row>
    <row r="58" spans="1:5" x14ac:dyDescent="0.3">
      <c r="A58" s="11" t="s">
        <v>21</v>
      </c>
      <c r="B58" s="11">
        <v>68.03</v>
      </c>
      <c r="C58" s="11" t="s">
        <v>18</v>
      </c>
      <c r="D58" s="16">
        <v>300000</v>
      </c>
      <c r="E58" t="b">
        <f t="shared" si="1"/>
        <v>0</v>
      </c>
    </row>
    <row r="59" spans="1:5" x14ac:dyDescent="0.3">
      <c r="A59" s="12" t="s">
        <v>21</v>
      </c>
      <c r="B59" s="12">
        <v>59.47</v>
      </c>
      <c r="C59" s="12" t="s">
        <v>18</v>
      </c>
      <c r="D59" s="17">
        <v>230000</v>
      </c>
      <c r="E59" t="b">
        <f t="shared" si="1"/>
        <v>0</v>
      </c>
    </row>
    <row r="60" spans="1:5" x14ac:dyDescent="0.3">
      <c r="A60" s="11" t="s">
        <v>21</v>
      </c>
      <c r="B60" s="11">
        <v>54.97</v>
      </c>
      <c r="C60" s="11" t="s">
        <v>18</v>
      </c>
      <c r="D60" s="16">
        <v>260000</v>
      </c>
      <c r="E60" t="b">
        <f t="shared" si="1"/>
        <v>0</v>
      </c>
    </row>
    <row r="61" spans="1:5" x14ac:dyDescent="0.3">
      <c r="A61" s="11" t="s">
        <v>21</v>
      </c>
      <c r="B61" s="11">
        <v>64.44</v>
      </c>
      <c r="C61" s="11" t="s">
        <v>18</v>
      </c>
      <c r="D61" s="16">
        <v>300000</v>
      </c>
      <c r="E61" t="b">
        <f t="shared" si="1"/>
        <v>0</v>
      </c>
    </row>
    <row r="62" spans="1:5" x14ac:dyDescent="0.3">
      <c r="A62" s="12" t="s">
        <v>21</v>
      </c>
      <c r="B62" s="12">
        <v>57.31</v>
      </c>
      <c r="C62" s="12" t="s">
        <v>18</v>
      </c>
      <c r="D62" s="17">
        <v>220000</v>
      </c>
      <c r="E62" t="b">
        <f t="shared" si="1"/>
        <v>0</v>
      </c>
    </row>
    <row r="63" spans="1:5" x14ac:dyDescent="0.3">
      <c r="A63" s="11" t="s">
        <v>17</v>
      </c>
      <c r="B63" s="11">
        <v>60.44</v>
      </c>
      <c r="C63" s="11" t="s">
        <v>18</v>
      </c>
      <c r="D63" s="16">
        <v>380000</v>
      </c>
      <c r="E63" t="b">
        <f t="shared" si="1"/>
        <v>0</v>
      </c>
    </row>
    <row r="64" spans="1:5" x14ac:dyDescent="0.3">
      <c r="A64" s="12" t="s">
        <v>21</v>
      </c>
      <c r="B64" s="12">
        <v>61.31</v>
      </c>
      <c r="C64" s="12" t="s">
        <v>18</v>
      </c>
      <c r="D64" s="17">
        <v>300000</v>
      </c>
      <c r="E64" t="b">
        <f t="shared" si="1"/>
        <v>0</v>
      </c>
    </row>
    <row r="65" spans="1:5" x14ac:dyDescent="0.3">
      <c r="A65" s="11" t="s">
        <v>17</v>
      </c>
      <c r="B65" s="11">
        <v>65.83</v>
      </c>
      <c r="C65" s="11" t="s">
        <v>18</v>
      </c>
      <c r="D65" s="16">
        <v>240000</v>
      </c>
      <c r="E65" t="b">
        <f t="shared" si="1"/>
        <v>0</v>
      </c>
    </row>
    <row r="66" spans="1:5" x14ac:dyDescent="0.3">
      <c r="A66" s="12" t="s">
        <v>17</v>
      </c>
      <c r="B66" s="12">
        <v>58.23</v>
      </c>
      <c r="C66" s="12" t="s">
        <v>18</v>
      </c>
      <c r="D66" s="17">
        <v>360000</v>
      </c>
      <c r="E66" t="b">
        <f t="shared" ref="E66:E97" si="2">OR(D66&lt;$M$2,D66&gt;$L$2)</f>
        <v>0</v>
      </c>
    </row>
    <row r="67" spans="1:5" x14ac:dyDescent="0.3">
      <c r="A67" s="11" t="s">
        <v>17</v>
      </c>
      <c r="B67" s="11">
        <v>73.52</v>
      </c>
      <c r="C67" s="11" t="s">
        <v>18</v>
      </c>
      <c r="D67" s="16">
        <v>200000</v>
      </c>
      <c r="E67" t="b">
        <f t="shared" si="2"/>
        <v>0</v>
      </c>
    </row>
    <row r="68" spans="1:5" x14ac:dyDescent="0.3">
      <c r="A68" s="12" t="s">
        <v>21</v>
      </c>
      <c r="B68" s="12">
        <v>58.31</v>
      </c>
      <c r="C68" s="12" t="s">
        <v>18</v>
      </c>
      <c r="D68" s="17">
        <v>300000</v>
      </c>
      <c r="E68" t="b">
        <f t="shared" si="2"/>
        <v>0</v>
      </c>
    </row>
    <row r="69" spans="1:5" x14ac:dyDescent="0.3">
      <c r="A69" s="11" t="s">
        <v>17</v>
      </c>
      <c r="B69" s="11">
        <v>54.8</v>
      </c>
      <c r="C69" s="11" t="s">
        <v>18</v>
      </c>
      <c r="D69" s="16">
        <v>250000</v>
      </c>
      <c r="E69" t="b">
        <f t="shared" si="2"/>
        <v>0</v>
      </c>
    </row>
    <row r="70" spans="1:5" x14ac:dyDescent="0.3">
      <c r="A70" s="12" t="s">
        <v>17</v>
      </c>
      <c r="B70" s="12">
        <v>53.94</v>
      </c>
      <c r="C70" s="12" t="s">
        <v>18</v>
      </c>
      <c r="D70" s="17">
        <v>250000</v>
      </c>
      <c r="E70" t="b">
        <f t="shared" si="2"/>
        <v>0</v>
      </c>
    </row>
    <row r="71" spans="1:5" x14ac:dyDescent="0.3">
      <c r="A71" s="11" t="s">
        <v>21</v>
      </c>
      <c r="B71" s="11">
        <v>63.08</v>
      </c>
      <c r="C71" s="11" t="s">
        <v>18</v>
      </c>
      <c r="D71" s="16">
        <v>280000</v>
      </c>
      <c r="E71" t="b">
        <f t="shared" si="2"/>
        <v>0</v>
      </c>
    </row>
    <row r="72" spans="1:5" x14ac:dyDescent="0.3">
      <c r="A72" s="12" t="s">
        <v>17</v>
      </c>
      <c r="B72" s="12">
        <v>55.01</v>
      </c>
      <c r="C72" s="12" t="s">
        <v>18</v>
      </c>
      <c r="D72" s="17">
        <v>250000</v>
      </c>
      <c r="E72" t="b">
        <f t="shared" si="2"/>
        <v>0</v>
      </c>
    </row>
    <row r="73" spans="1:5" x14ac:dyDescent="0.3">
      <c r="A73" s="11" t="s">
        <v>21</v>
      </c>
      <c r="B73" s="11">
        <v>60.5</v>
      </c>
      <c r="C73" s="11" t="s">
        <v>18</v>
      </c>
      <c r="D73" s="16">
        <v>216000</v>
      </c>
      <c r="E73" t="b">
        <f t="shared" si="2"/>
        <v>0</v>
      </c>
    </row>
    <row r="74" spans="1:5" x14ac:dyDescent="0.3">
      <c r="A74" s="12" t="s">
        <v>21</v>
      </c>
      <c r="B74" s="12">
        <v>70.849999999999994</v>
      </c>
      <c r="C74" s="12" t="s">
        <v>18</v>
      </c>
      <c r="D74" s="17">
        <v>300000</v>
      </c>
      <c r="E74" t="b">
        <f t="shared" si="2"/>
        <v>0</v>
      </c>
    </row>
    <row r="75" spans="1:5" x14ac:dyDescent="0.3">
      <c r="A75" s="11" t="s">
        <v>21</v>
      </c>
      <c r="B75" s="11">
        <v>67.05</v>
      </c>
      <c r="C75" s="11" t="s">
        <v>18</v>
      </c>
      <c r="D75" s="16">
        <v>240000</v>
      </c>
      <c r="E75" t="b">
        <f t="shared" si="2"/>
        <v>0</v>
      </c>
    </row>
    <row r="76" spans="1:5" x14ac:dyDescent="0.3">
      <c r="A76" s="12" t="s">
        <v>17</v>
      </c>
      <c r="B76" s="12">
        <v>70.48</v>
      </c>
      <c r="C76" s="12" t="s">
        <v>18</v>
      </c>
      <c r="D76" s="17">
        <v>276000</v>
      </c>
      <c r="E76" t="b">
        <f t="shared" si="2"/>
        <v>0</v>
      </c>
    </row>
    <row r="77" spans="1:5" x14ac:dyDescent="0.3">
      <c r="A77" s="11" t="s">
        <v>17</v>
      </c>
      <c r="B77" s="11">
        <v>71.489999999999995</v>
      </c>
      <c r="C77" s="11" t="s">
        <v>18</v>
      </c>
      <c r="D77" s="16">
        <v>250000</v>
      </c>
      <c r="E77" t="b">
        <f t="shared" si="2"/>
        <v>0</v>
      </c>
    </row>
    <row r="78" spans="1:5" x14ac:dyDescent="0.3">
      <c r="A78" s="11" t="s">
        <v>21</v>
      </c>
      <c r="B78" s="11">
        <v>71</v>
      </c>
      <c r="C78" s="11" t="s">
        <v>18</v>
      </c>
      <c r="D78" s="16">
        <v>236000</v>
      </c>
      <c r="E78" t="b">
        <f t="shared" si="2"/>
        <v>0</v>
      </c>
    </row>
    <row r="79" spans="1:5" x14ac:dyDescent="0.3">
      <c r="A79" s="11" t="s">
        <v>17</v>
      </c>
      <c r="B79" s="11">
        <v>56.7</v>
      </c>
      <c r="C79" s="11" t="s">
        <v>18</v>
      </c>
      <c r="D79" s="16">
        <v>240000</v>
      </c>
      <c r="E79" t="b">
        <f t="shared" si="2"/>
        <v>0</v>
      </c>
    </row>
    <row r="80" spans="1:5" x14ac:dyDescent="0.3">
      <c r="A80" s="11" t="s">
        <v>17</v>
      </c>
      <c r="B80" s="11">
        <v>61.26</v>
      </c>
      <c r="C80" s="11" t="s">
        <v>18</v>
      </c>
      <c r="D80" s="16">
        <v>250000</v>
      </c>
      <c r="E80" t="b">
        <f t="shared" si="2"/>
        <v>0</v>
      </c>
    </row>
    <row r="81" spans="1:5" x14ac:dyDescent="0.3">
      <c r="A81" s="11" t="s">
        <v>21</v>
      </c>
      <c r="B81" s="11">
        <v>73.33</v>
      </c>
      <c r="C81" s="11" t="s">
        <v>18</v>
      </c>
      <c r="D81" s="16">
        <v>350000</v>
      </c>
      <c r="E81" t="b">
        <f t="shared" si="2"/>
        <v>0</v>
      </c>
    </row>
    <row r="82" spans="1:5" x14ac:dyDescent="0.3">
      <c r="A82" s="11" t="s">
        <v>21</v>
      </c>
      <c r="B82" s="11">
        <v>68.2</v>
      </c>
      <c r="C82" s="11" t="s">
        <v>18</v>
      </c>
      <c r="D82" s="16">
        <v>210000</v>
      </c>
      <c r="E82" t="b">
        <f t="shared" si="2"/>
        <v>0</v>
      </c>
    </row>
    <row r="83" spans="1:5" x14ac:dyDescent="0.3">
      <c r="A83" s="11" t="s">
        <v>17</v>
      </c>
      <c r="B83" s="11">
        <v>58.4</v>
      </c>
      <c r="C83" s="11" t="s">
        <v>18</v>
      </c>
      <c r="D83" s="16">
        <v>250000</v>
      </c>
      <c r="E83" t="b">
        <f t="shared" si="2"/>
        <v>0</v>
      </c>
    </row>
    <row r="84" spans="1:5" x14ac:dyDescent="0.3">
      <c r="A84" s="11" t="s">
        <v>21</v>
      </c>
      <c r="B84" s="11">
        <v>68.55</v>
      </c>
      <c r="C84" s="11" t="s">
        <v>18</v>
      </c>
      <c r="D84" s="16">
        <v>250000</v>
      </c>
      <c r="E84" t="b">
        <f t="shared" si="2"/>
        <v>0</v>
      </c>
    </row>
    <row r="85" spans="1:5" x14ac:dyDescent="0.3">
      <c r="A85" s="11" t="s">
        <v>21</v>
      </c>
      <c r="B85" s="11">
        <v>60.78</v>
      </c>
      <c r="C85" s="11" t="s">
        <v>18</v>
      </c>
      <c r="D85" s="16">
        <v>360000</v>
      </c>
      <c r="E85" t="b">
        <f t="shared" si="2"/>
        <v>0</v>
      </c>
    </row>
    <row r="86" spans="1:5" x14ac:dyDescent="0.3">
      <c r="A86" s="12" t="s">
        <v>17</v>
      </c>
      <c r="B86" s="12">
        <v>53.49</v>
      </c>
      <c r="C86" s="12" t="s">
        <v>18</v>
      </c>
      <c r="D86" s="17">
        <v>300000</v>
      </c>
      <c r="E86" t="b">
        <f t="shared" si="2"/>
        <v>0</v>
      </c>
    </row>
    <row r="87" spans="1:5" x14ac:dyDescent="0.3">
      <c r="A87" s="11" t="s">
        <v>17</v>
      </c>
      <c r="B87" s="11">
        <v>60.98</v>
      </c>
      <c r="C87" s="11" t="s">
        <v>18</v>
      </c>
      <c r="D87" s="16">
        <v>250000</v>
      </c>
      <c r="E87" t="b">
        <f t="shared" si="2"/>
        <v>0</v>
      </c>
    </row>
    <row r="88" spans="1:5" x14ac:dyDescent="0.3">
      <c r="A88" s="12" t="s">
        <v>21</v>
      </c>
      <c r="B88" s="12">
        <v>67.13</v>
      </c>
      <c r="C88" s="12" t="s">
        <v>18</v>
      </c>
      <c r="D88" s="17">
        <v>250000</v>
      </c>
      <c r="E88" t="b">
        <f t="shared" si="2"/>
        <v>0</v>
      </c>
    </row>
    <row r="89" spans="1:5" x14ac:dyDescent="0.3">
      <c r="A89" s="11" t="s">
        <v>17</v>
      </c>
      <c r="B89" s="11">
        <v>65.63</v>
      </c>
      <c r="C89" s="11" t="s">
        <v>18</v>
      </c>
      <c r="D89" s="16">
        <v>200000</v>
      </c>
      <c r="E89" t="b">
        <f t="shared" si="2"/>
        <v>0</v>
      </c>
    </row>
    <row r="90" spans="1:5" x14ac:dyDescent="0.3">
      <c r="A90" s="11" t="s">
        <v>17</v>
      </c>
      <c r="B90" s="11">
        <v>60.41</v>
      </c>
      <c r="C90" s="11" t="s">
        <v>18</v>
      </c>
      <c r="D90" s="16">
        <v>225000</v>
      </c>
      <c r="E90" t="b">
        <f t="shared" si="2"/>
        <v>0</v>
      </c>
    </row>
    <row r="91" spans="1:5" x14ac:dyDescent="0.3">
      <c r="A91" s="11" t="s">
        <v>21</v>
      </c>
      <c r="B91" s="11">
        <v>71.77</v>
      </c>
      <c r="C91" s="11" t="s">
        <v>18</v>
      </c>
      <c r="D91" s="16">
        <v>250000</v>
      </c>
      <c r="E91" t="b">
        <f t="shared" si="2"/>
        <v>0</v>
      </c>
    </row>
    <row r="92" spans="1:5" x14ac:dyDescent="0.3">
      <c r="A92" s="11" t="s">
        <v>21</v>
      </c>
      <c r="B92" s="11">
        <v>54.43</v>
      </c>
      <c r="C92" s="11" t="s">
        <v>18</v>
      </c>
      <c r="D92" s="16">
        <v>220000</v>
      </c>
      <c r="E92" t="b">
        <f t="shared" si="2"/>
        <v>0</v>
      </c>
    </row>
    <row r="93" spans="1:5" x14ac:dyDescent="0.3">
      <c r="A93" s="11" t="s">
        <v>21</v>
      </c>
      <c r="B93" s="11">
        <v>56.94</v>
      </c>
      <c r="C93" s="11" t="s">
        <v>18</v>
      </c>
      <c r="D93" s="16">
        <v>265000</v>
      </c>
      <c r="E93" t="b">
        <f t="shared" si="2"/>
        <v>0</v>
      </c>
    </row>
    <row r="94" spans="1:5" x14ac:dyDescent="0.3">
      <c r="A94" s="12" t="s">
        <v>21</v>
      </c>
      <c r="B94" s="12">
        <v>61.29</v>
      </c>
      <c r="C94" s="12" t="s">
        <v>18</v>
      </c>
      <c r="D94" s="17">
        <v>260000</v>
      </c>
      <c r="E94" t="b">
        <f t="shared" si="2"/>
        <v>0</v>
      </c>
    </row>
    <row r="95" spans="1:5" x14ac:dyDescent="0.3">
      <c r="A95" s="11" t="s">
        <v>21</v>
      </c>
      <c r="B95" s="11">
        <v>60.39</v>
      </c>
      <c r="C95" s="11" t="s">
        <v>18</v>
      </c>
      <c r="D95" s="16">
        <v>300000</v>
      </c>
      <c r="E95" t="b">
        <f t="shared" si="2"/>
        <v>0</v>
      </c>
    </row>
    <row r="96" spans="1:5" x14ac:dyDescent="0.3">
      <c r="A96" s="11" t="s">
        <v>17</v>
      </c>
      <c r="B96" s="11">
        <v>55.14</v>
      </c>
      <c r="C96" s="11" t="s">
        <v>18</v>
      </c>
      <c r="D96" s="16">
        <v>233000</v>
      </c>
      <c r="E96" t="b">
        <f t="shared" si="2"/>
        <v>0</v>
      </c>
    </row>
    <row r="97" spans="1:5" x14ac:dyDescent="0.3">
      <c r="A97" s="11" t="s">
        <v>21</v>
      </c>
      <c r="B97" s="11">
        <v>62.28</v>
      </c>
      <c r="C97" s="11" t="s">
        <v>18</v>
      </c>
      <c r="D97" s="16">
        <v>300000</v>
      </c>
      <c r="E97" t="b">
        <f t="shared" si="2"/>
        <v>0</v>
      </c>
    </row>
    <row r="98" spans="1:5" x14ac:dyDescent="0.3">
      <c r="A98" s="11" t="s">
        <v>21</v>
      </c>
      <c r="B98" s="11">
        <v>64.08</v>
      </c>
      <c r="C98" s="11" t="s">
        <v>18</v>
      </c>
      <c r="D98" s="16">
        <v>240000</v>
      </c>
      <c r="E98" t="b">
        <f t="shared" ref="E98:E129" si="3">OR(D98&lt;$M$2,D98&gt;$L$2)</f>
        <v>0</v>
      </c>
    </row>
    <row r="99" spans="1:5" x14ac:dyDescent="0.3">
      <c r="A99" s="11" t="s">
        <v>21</v>
      </c>
      <c r="B99" s="11">
        <v>58.87</v>
      </c>
      <c r="C99" s="11" t="s">
        <v>18</v>
      </c>
      <c r="D99" s="16">
        <v>270000</v>
      </c>
      <c r="E99" t="b">
        <f t="shared" si="3"/>
        <v>0</v>
      </c>
    </row>
    <row r="100" spans="1:5" x14ac:dyDescent="0.3">
      <c r="A100" s="12" t="s">
        <v>21</v>
      </c>
      <c r="B100" s="12">
        <v>65.25</v>
      </c>
      <c r="C100" s="12" t="s">
        <v>18</v>
      </c>
      <c r="D100" s="17">
        <v>240000</v>
      </c>
      <c r="E100" t="b">
        <f t="shared" si="3"/>
        <v>0</v>
      </c>
    </row>
    <row r="101" spans="1:5" x14ac:dyDescent="0.3">
      <c r="A101" s="11" t="s">
        <v>21</v>
      </c>
      <c r="B101" s="11">
        <v>62.48</v>
      </c>
      <c r="C101" s="11" t="s">
        <v>18</v>
      </c>
      <c r="D101" s="16">
        <v>340000</v>
      </c>
      <c r="E101" t="b">
        <f t="shared" si="3"/>
        <v>0</v>
      </c>
    </row>
    <row r="102" spans="1:5" x14ac:dyDescent="0.3">
      <c r="A102" s="12" t="s">
        <v>21</v>
      </c>
      <c r="B102" s="12">
        <v>53.2</v>
      </c>
      <c r="C102" s="12" t="s">
        <v>18</v>
      </c>
      <c r="D102" s="17">
        <v>250000</v>
      </c>
      <c r="E102" t="b">
        <f t="shared" si="3"/>
        <v>0</v>
      </c>
    </row>
    <row r="103" spans="1:5" x14ac:dyDescent="0.3">
      <c r="A103" s="11" t="s">
        <v>17</v>
      </c>
      <c r="B103" s="11">
        <v>52.72</v>
      </c>
      <c r="C103" s="11" t="s">
        <v>18</v>
      </c>
      <c r="D103" s="16">
        <v>255000</v>
      </c>
      <c r="E103" t="b">
        <f t="shared" si="3"/>
        <v>0</v>
      </c>
    </row>
    <row r="104" spans="1:5" x14ac:dyDescent="0.3">
      <c r="A104" s="11" t="s">
        <v>21</v>
      </c>
      <c r="B104" s="11">
        <v>55.03</v>
      </c>
      <c r="C104" s="11" t="s">
        <v>18</v>
      </c>
      <c r="D104" s="16">
        <v>300000</v>
      </c>
      <c r="E104" t="b">
        <f t="shared" si="3"/>
        <v>0</v>
      </c>
    </row>
    <row r="105" spans="1:5" x14ac:dyDescent="0.3">
      <c r="A105" s="11" t="s">
        <v>17</v>
      </c>
      <c r="B105" s="11">
        <v>72.290000000000006</v>
      </c>
      <c r="C105" s="11" t="s">
        <v>18</v>
      </c>
      <c r="D105" s="16">
        <v>300000</v>
      </c>
      <c r="E105" t="b">
        <f t="shared" si="3"/>
        <v>0</v>
      </c>
    </row>
    <row r="106" spans="1:5" x14ac:dyDescent="0.3">
      <c r="A106" s="12" t="s">
        <v>21</v>
      </c>
      <c r="B106" s="12">
        <v>66.06</v>
      </c>
      <c r="C106" s="12" t="s">
        <v>18</v>
      </c>
      <c r="D106" s="17">
        <v>285000</v>
      </c>
      <c r="E106" t="b">
        <f t="shared" si="3"/>
        <v>0</v>
      </c>
    </row>
    <row r="107" spans="1:5" x14ac:dyDescent="0.3">
      <c r="A107" s="12" t="s">
        <v>21</v>
      </c>
      <c r="B107" s="12">
        <v>65.52</v>
      </c>
      <c r="C107" s="12" t="s">
        <v>18</v>
      </c>
      <c r="D107" s="17">
        <v>250000</v>
      </c>
      <c r="E107" t="b">
        <f t="shared" si="3"/>
        <v>0</v>
      </c>
    </row>
    <row r="108" spans="1:5" x14ac:dyDescent="0.3">
      <c r="A108" s="11" t="s">
        <v>17</v>
      </c>
      <c r="B108" s="11">
        <v>52.38</v>
      </c>
      <c r="C108" s="11" t="s">
        <v>18</v>
      </c>
      <c r="D108" s="16">
        <v>240000</v>
      </c>
      <c r="E108" t="b">
        <f t="shared" si="3"/>
        <v>0</v>
      </c>
    </row>
    <row r="109" spans="1:5" x14ac:dyDescent="0.3">
      <c r="A109" s="11" t="s">
        <v>21</v>
      </c>
      <c r="B109" s="11">
        <v>66.040000000000006</v>
      </c>
      <c r="C109" s="11" t="s">
        <v>18</v>
      </c>
      <c r="D109" s="16">
        <v>290000</v>
      </c>
      <c r="E109" t="b">
        <f t="shared" si="3"/>
        <v>0</v>
      </c>
    </row>
    <row r="110" spans="1:5" x14ac:dyDescent="0.3">
      <c r="A110" s="11" t="s">
        <v>17</v>
      </c>
      <c r="B110" s="11">
        <v>52.64</v>
      </c>
      <c r="C110" s="11" t="s">
        <v>18</v>
      </c>
      <c r="D110" s="16">
        <v>300000</v>
      </c>
      <c r="E110" t="b">
        <f t="shared" si="3"/>
        <v>0</v>
      </c>
    </row>
    <row r="111" spans="1:5" x14ac:dyDescent="0.3">
      <c r="A111" s="11" t="s">
        <v>17</v>
      </c>
      <c r="B111" s="11">
        <v>57.9</v>
      </c>
      <c r="C111" s="11" t="s">
        <v>18</v>
      </c>
      <c r="D111" s="16">
        <v>220000</v>
      </c>
      <c r="E111" t="b">
        <f t="shared" si="3"/>
        <v>0</v>
      </c>
    </row>
    <row r="112" spans="1:5" x14ac:dyDescent="0.3">
      <c r="A112" s="11" t="s">
        <v>17</v>
      </c>
      <c r="B112" s="11">
        <v>68.069999999999993</v>
      </c>
      <c r="C112" s="11" t="s">
        <v>18</v>
      </c>
      <c r="D112" s="16">
        <v>350000</v>
      </c>
      <c r="E112" t="b">
        <f t="shared" si="3"/>
        <v>0</v>
      </c>
    </row>
    <row r="113" spans="1:5" x14ac:dyDescent="0.3">
      <c r="A113" s="12" t="s">
        <v>21</v>
      </c>
      <c r="B113" s="12">
        <v>56.6</v>
      </c>
      <c r="C113" s="12" t="s">
        <v>18</v>
      </c>
      <c r="D113" s="17">
        <v>265000</v>
      </c>
      <c r="E113" t="b">
        <f t="shared" si="3"/>
        <v>0</v>
      </c>
    </row>
    <row r="114" spans="1:5" x14ac:dyDescent="0.3">
      <c r="A114" s="11" t="s">
        <v>17</v>
      </c>
      <c r="B114" s="11">
        <v>61.82</v>
      </c>
      <c r="C114" s="11" t="s">
        <v>18</v>
      </c>
      <c r="D114" s="16">
        <v>276000</v>
      </c>
      <c r="E114" t="b">
        <f t="shared" si="3"/>
        <v>0</v>
      </c>
    </row>
    <row r="115" spans="1:5" x14ac:dyDescent="0.3">
      <c r="A115" s="11" t="s">
        <v>17</v>
      </c>
      <c r="B115" s="11">
        <v>71.430000000000007</v>
      </c>
      <c r="C115" s="11" t="s">
        <v>18</v>
      </c>
      <c r="D115" s="16">
        <v>252000</v>
      </c>
      <c r="E115" t="b">
        <f t="shared" si="3"/>
        <v>0</v>
      </c>
    </row>
    <row r="116" spans="1:5" x14ac:dyDescent="0.3">
      <c r="A116" s="11" t="s">
        <v>21</v>
      </c>
      <c r="B116" s="11">
        <v>64.86</v>
      </c>
      <c r="C116" s="11" t="s">
        <v>18</v>
      </c>
      <c r="D116" s="16">
        <v>280000</v>
      </c>
      <c r="E116" t="b">
        <f t="shared" si="3"/>
        <v>0</v>
      </c>
    </row>
    <row r="117" spans="1:5" x14ac:dyDescent="0.3">
      <c r="A117" s="11" t="s">
        <v>21</v>
      </c>
      <c r="B117" s="11">
        <v>61.01</v>
      </c>
      <c r="C117" s="11" t="s">
        <v>18</v>
      </c>
      <c r="D117" s="16">
        <v>264000</v>
      </c>
      <c r="E117" t="b">
        <f t="shared" si="3"/>
        <v>0</v>
      </c>
    </row>
    <row r="118" spans="1:5" x14ac:dyDescent="0.3">
      <c r="A118" s="11" t="s">
        <v>21</v>
      </c>
      <c r="B118" s="11">
        <v>57.34</v>
      </c>
      <c r="C118" s="11" t="s">
        <v>18</v>
      </c>
      <c r="D118" s="16">
        <v>270000</v>
      </c>
      <c r="E118" t="b">
        <f t="shared" si="3"/>
        <v>0</v>
      </c>
    </row>
    <row r="119" spans="1:5" x14ac:dyDescent="0.3">
      <c r="A119" s="11" t="s">
        <v>17</v>
      </c>
      <c r="B119" s="11">
        <v>56.63</v>
      </c>
      <c r="C119" s="11" t="s">
        <v>18</v>
      </c>
      <c r="D119" s="16">
        <v>300000</v>
      </c>
      <c r="E119" t="b">
        <f t="shared" si="3"/>
        <v>0</v>
      </c>
    </row>
    <row r="120" spans="1:5" x14ac:dyDescent="0.3">
      <c r="A120" s="11" t="s">
        <v>17</v>
      </c>
      <c r="B120" s="11">
        <v>58.95</v>
      </c>
      <c r="C120" s="11" t="s">
        <v>18</v>
      </c>
      <c r="D120" s="16">
        <v>275000</v>
      </c>
      <c r="E120" t="b">
        <f t="shared" si="3"/>
        <v>0</v>
      </c>
    </row>
    <row r="121" spans="1:5" x14ac:dyDescent="0.3">
      <c r="A121" s="12" t="s">
        <v>21</v>
      </c>
      <c r="B121" s="12">
        <v>54.48</v>
      </c>
      <c r="C121" s="12" t="s">
        <v>18</v>
      </c>
      <c r="D121" s="17">
        <v>250000</v>
      </c>
      <c r="E121" t="b">
        <f t="shared" si="3"/>
        <v>0</v>
      </c>
    </row>
    <row r="122" spans="1:5" x14ac:dyDescent="0.3">
      <c r="A122" s="11" t="s">
        <v>17</v>
      </c>
      <c r="B122" s="11">
        <v>69.709999999999994</v>
      </c>
      <c r="C122" s="11" t="s">
        <v>18</v>
      </c>
      <c r="D122" s="16">
        <v>260000</v>
      </c>
      <c r="E122" t="b">
        <f t="shared" si="3"/>
        <v>0</v>
      </c>
    </row>
    <row r="123" spans="1:5" x14ac:dyDescent="0.3">
      <c r="A123" s="11" t="s">
        <v>17</v>
      </c>
      <c r="B123" s="11">
        <v>55.8</v>
      </c>
      <c r="C123" s="11" t="s">
        <v>18</v>
      </c>
      <c r="D123" s="16">
        <v>265000</v>
      </c>
      <c r="E123" t="b">
        <f t="shared" si="3"/>
        <v>0</v>
      </c>
    </row>
    <row r="124" spans="1:5" x14ac:dyDescent="0.3">
      <c r="A124" s="11" t="s">
        <v>21</v>
      </c>
      <c r="B124" s="11">
        <v>52.81</v>
      </c>
      <c r="C124" s="11" t="s">
        <v>18</v>
      </c>
      <c r="D124" s="16">
        <v>300000</v>
      </c>
      <c r="E124" t="b">
        <f t="shared" si="3"/>
        <v>0</v>
      </c>
    </row>
    <row r="125" spans="1:5" x14ac:dyDescent="0.3">
      <c r="A125" s="12" t="s">
        <v>17</v>
      </c>
      <c r="B125" s="12">
        <v>60.11</v>
      </c>
      <c r="C125" s="12" t="s">
        <v>18</v>
      </c>
      <c r="D125" s="17">
        <v>240000</v>
      </c>
      <c r="E125" t="b">
        <f t="shared" si="3"/>
        <v>0</v>
      </c>
    </row>
    <row r="126" spans="1:5" x14ac:dyDescent="0.3">
      <c r="A126" s="11" t="s">
        <v>17</v>
      </c>
      <c r="B126" s="11">
        <v>58.3</v>
      </c>
      <c r="C126" s="11" t="s">
        <v>18</v>
      </c>
      <c r="D126" s="16">
        <v>260000</v>
      </c>
      <c r="E126" t="b">
        <f t="shared" si="3"/>
        <v>0</v>
      </c>
    </row>
    <row r="127" spans="1:5" x14ac:dyDescent="0.3">
      <c r="A127" s="12" t="s">
        <v>21</v>
      </c>
      <c r="B127" s="12">
        <v>67.69</v>
      </c>
      <c r="C127" s="12" t="s">
        <v>18</v>
      </c>
      <c r="D127" s="17">
        <v>210000</v>
      </c>
      <c r="E127" t="b">
        <f t="shared" si="3"/>
        <v>0</v>
      </c>
    </row>
    <row r="128" spans="1:5" x14ac:dyDescent="0.3">
      <c r="A128" s="11" t="s">
        <v>21</v>
      </c>
      <c r="B128" s="11">
        <v>56.81</v>
      </c>
      <c r="C128" s="11" t="s">
        <v>18</v>
      </c>
      <c r="D128" s="16">
        <v>250000</v>
      </c>
      <c r="E128" t="b">
        <f t="shared" si="3"/>
        <v>0</v>
      </c>
    </row>
    <row r="129" spans="1:5" x14ac:dyDescent="0.3">
      <c r="A129" s="11" t="s">
        <v>21</v>
      </c>
      <c r="B129" s="11">
        <v>71.55</v>
      </c>
      <c r="C129" s="11" t="s">
        <v>18</v>
      </c>
      <c r="D129" s="16">
        <v>300000</v>
      </c>
      <c r="E129" t="b">
        <f t="shared" si="3"/>
        <v>0</v>
      </c>
    </row>
    <row r="130" spans="1:5" x14ac:dyDescent="0.3">
      <c r="A130" s="11" t="s">
        <v>21</v>
      </c>
      <c r="B130" s="11">
        <v>56.49</v>
      </c>
      <c r="C130" s="11" t="s">
        <v>18</v>
      </c>
      <c r="D130" s="16">
        <v>216000</v>
      </c>
      <c r="E130" t="b">
        <f t="shared" ref="E130:E161" si="4">OR(D130&lt;$M$2,D130&gt;$L$2)</f>
        <v>0</v>
      </c>
    </row>
    <row r="131" spans="1:5" x14ac:dyDescent="0.3">
      <c r="A131" s="11" t="s">
        <v>21</v>
      </c>
      <c r="B131" s="11">
        <v>53.62</v>
      </c>
      <c r="C131" s="11" t="s">
        <v>18</v>
      </c>
      <c r="D131" s="16">
        <v>275000</v>
      </c>
      <c r="E131" t="b">
        <f t="shared" si="4"/>
        <v>0</v>
      </c>
    </row>
    <row r="132" spans="1:5" x14ac:dyDescent="0.3">
      <c r="A132" s="12" t="s">
        <v>21</v>
      </c>
      <c r="B132" s="12">
        <v>69.72</v>
      </c>
      <c r="C132" s="12" t="s">
        <v>18</v>
      </c>
      <c r="D132" s="17">
        <v>295000</v>
      </c>
      <c r="E132" t="b">
        <f t="shared" si="4"/>
        <v>0</v>
      </c>
    </row>
    <row r="133" spans="1:5" x14ac:dyDescent="0.3">
      <c r="A133" s="11" t="s">
        <v>17</v>
      </c>
      <c r="B133" s="11">
        <v>60.23</v>
      </c>
      <c r="C133" s="11" t="s">
        <v>18</v>
      </c>
      <c r="D133" s="16">
        <v>204000</v>
      </c>
      <c r="E133" t="b">
        <f t="shared" si="4"/>
        <v>0</v>
      </c>
    </row>
    <row r="134" spans="1:5" x14ac:dyDescent="0.3">
      <c r="A134" s="11" t="s">
        <v>21</v>
      </c>
      <c r="B134" s="11">
        <v>55.5</v>
      </c>
      <c r="C134" s="11" t="s">
        <v>18</v>
      </c>
      <c r="D134" s="16">
        <v>425000</v>
      </c>
      <c r="E134" t="b">
        <f t="shared" si="4"/>
        <v>1</v>
      </c>
    </row>
    <row r="135" spans="1:5" x14ac:dyDescent="0.3">
      <c r="A135" s="11" t="s">
        <v>21</v>
      </c>
      <c r="B135" s="11">
        <v>69.06</v>
      </c>
      <c r="C135" s="11" t="s">
        <v>18</v>
      </c>
      <c r="D135" s="16">
        <v>393000</v>
      </c>
      <c r="E135" t="b">
        <f t="shared" si="4"/>
        <v>1</v>
      </c>
    </row>
    <row r="136" spans="1:5" x14ac:dyDescent="0.3">
      <c r="A136" s="11" t="s">
        <v>21</v>
      </c>
      <c r="B136" s="11">
        <v>62.56</v>
      </c>
      <c r="C136" s="11" t="s">
        <v>18</v>
      </c>
      <c r="D136" s="16">
        <v>411000</v>
      </c>
      <c r="E136" t="b">
        <f t="shared" si="4"/>
        <v>1</v>
      </c>
    </row>
    <row r="137" spans="1:5" x14ac:dyDescent="0.3">
      <c r="A137" s="11" t="s">
        <v>17</v>
      </c>
      <c r="B137" s="11">
        <v>71.040000000000006</v>
      </c>
      <c r="C137" s="11" t="s">
        <v>18</v>
      </c>
      <c r="D137" s="16">
        <v>450000</v>
      </c>
      <c r="E137" t="b">
        <f t="shared" si="4"/>
        <v>1</v>
      </c>
    </row>
    <row r="138" spans="1:5" x14ac:dyDescent="0.3">
      <c r="A138" s="11" t="s">
        <v>21</v>
      </c>
      <c r="B138" s="11">
        <v>57.65</v>
      </c>
      <c r="C138" s="11" t="s">
        <v>18</v>
      </c>
      <c r="D138" s="16">
        <v>500000</v>
      </c>
      <c r="E138" t="b">
        <f t="shared" si="4"/>
        <v>1</v>
      </c>
    </row>
    <row r="139" spans="1:5" x14ac:dyDescent="0.3">
      <c r="A139" s="11" t="s">
        <v>21</v>
      </c>
      <c r="B139" s="11">
        <v>76.180000000000007</v>
      </c>
      <c r="C139" s="11" t="s">
        <v>18</v>
      </c>
      <c r="D139" s="16">
        <v>400000</v>
      </c>
      <c r="E139" t="b">
        <f t="shared" si="4"/>
        <v>1</v>
      </c>
    </row>
    <row r="140" spans="1:5" x14ac:dyDescent="0.3">
      <c r="A140" s="11" t="s">
        <v>21</v>
      </c>
      <c r="B140" s="11">
        <v>62.16</v>
      </c>
      <c r="C140" s="11" t="s">
        <v>18</v>
      </c>
      <c r="D140" s="16">
        <v>420000</v>
      </c>
      <c r="E140" t="b">
        <f t="shared" si="4"/>
        <v>1</v>
      </c>
    </row>
    <row r="141" spans="1:5" x14ac:dyDescent="0.3">
      <c r="A141" s="11" t="s">
        <v>21</v>
      </c>
      <c r="B141" s="11">
        <v>64.34</v>
      </c>
      <c r="C141" s="11" t="s">
        <v>18</v>
      </c>
      <c r="D141" s="16">
        <v>940000</v>
      </c>
      <c r="E141" t="b">
        <f t="shared" si="4"/>
        <v>1</v>
      </c>
    </row>
    <row r="142" spans="1:5" x14ac:dyDescent="0.3">
      <c r="A142" s="11" t="s">
        <v>17</v>
      </c>
      <c r="B142" s="11">
        <v>76.260000000000005</v>
      </c>
      <c r="C142" s="11" t="s">
        <v>18</v>
      </c>
      <c r="D142" s="16">
        <v>400000</v>
      </c>
      <c r="E142" t="b">
        <f t="shared" si="4"/>
        <v>1</v>
      </c>
    </row>
    <row r="143" spans="1:5" x14ac:dyDescent="0.3">
      <c r="A143" s="11" t="s">
        <v>17</v>
      </c>
      <c r="B143" s="11">
        <v>63.23</v>
      </c>
      <c r="C143" s="11" t="s">
        <v>18</v>
      </c>
      <c r="D143" s="16">
        <v>400000</v>
      </c>
      <c r="E143" t="b">
        <f t="shared" si="4"/>
        <v>1</v>
      </c>
    </row>
    <row r="144" spans="1:5" x14ac:dyDescent="0.3">
      <c r="A144" s="12" t="s">
        <v>21</v>
      </c>
      <c r="B144" s="12">
        <v>61.3</v>
      </c>
      <c r="C144" s="12" t="s">
        <v>18</v>
      </c>
      <c r="D144" s="17">
        <v>690000</v>
      </c>
      <c r="E144" t="b">
        <f t="shared" si="4"/>
        <v>1</v>
      </c>
    </row>
    <row r="145" spans="1:5" x14ac:dyDescent="0.3">
      <c r="A145" s="11" t="s">
        <v>21</v>
      </c>
      <c r="B145" s="11">
        <v>66.459999999999994</v>
      </c>
      <c r="C145" s="11" t="s">
        <v>18</v>
      </c>
      <c r="D145" s="16">
        <v>500000</v>
      </c>
      <c r="E145" t="b">
        <f t="shared" si="4"/>
        <v>1</v>
      </c>
    </row>
    <row r="146" spans="1:5" x14ac:dyDescent="0.3">
      <c r="A146" s="12" t="s">
        <v>21</v>
      </c>
      <c r="B146" s="12">
        <v>66.23</v>
      </c>
      <c r="C146" s="12" t="s">
        <v>18</v>
      </c>
      <c r="D146" s="17">
        <v>500000</v>
      </c>
      <c r="E146" t="b">
        <f t="shared" si="4"/>
        <v>1</v>
      </c>
    </row>
    <row r="147" spans="1:5" x14ac:dyDescent="0.3">
      <c r="A147" s="11" t="s">
        <v>21</v>
      </c>
      <c r="B147" s="11">
        <v>70.81</v>
      </c>
      <c r="C147" s="11" t="s">
        <v>18</v>
      </c>
      <c r="D147" s="16">
        <v>650000</v>
      </c>
      <c r="E147" t="b">
        <f t="shared" si="4"/>
        <v>1</v>
      </c>
    </row>
    <row r="148" spans="1:5" x14ac:dyDescent="0.3">
      <c r="A148" s="12" t="s">
        <v>21</v>
      </c>
      <c r="B148" s="12">
        <v>74.489999999999995</v>
      </c>
      <c r="C148" s="12" t="s">
        <v>18</v>
      </c>
      <c r="D148" s="17">
        <v>400000</v>
      </c>
      <c r="E148" t="b">
        <f t="shared" si="4"/>
        <v>1</v>
      </c>
    </row>
  </sheetData>
  <sortState xmlns:xlrd2="http://schemas.microsoft.com/office/spreadsheetml/2017/richdata2" ref="A2:M148">
    <sortCondition ref="E2:E148" customList="TRUE,FALSE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78741-8E6F-46D3-A4FB-3A3775D6BE8D}">
  <dimension ref="A1:J137"/>
  <sheetViews>
    <sheetView topLeftCell="A4" workbookViewId="0">
      <selection activeCell="H49" sqref="H49"/>
    </sheetView>
  </sheetViews>
  <sheetFormatPr defaultRowHeight="14.4" x14ac:dyDescent="0.3"/>
  <cols>
    <col min="3" max="3" width="11" bestFit="1" customWidth="1"/>
    <col min="6" max="6" width="17.6640625" customWidth="1"/>
  </cols>
  <sheetData>
    <row r="1" spans="1:10" x14ac:dyDescent="0.3">
      <c r="A1" s="10" t="s">
        <v>9</v>
      </c>
      <c r="B1" s="10" t="s">
        <v>10</v>
      </c>
      <c r="C1" s="10" t="s">
        <v>11</v>
      </c>
      <c r="D1" s="15" t="s">
        <v>12</v>
      </c>
      <c r="E1" s="29" t="s">
        <v>43</v>
      </c>
      <c r="F1" s="29" t="s">
        <v>44</v>
      </c>
      <c r="J1" t="s">
        <v>42</v>
      </c>
    </row>
    <row r="2" spans="1:10" x14ac:dyDescent="0.3">
      <c r="A2" s="11" t="s">
        <v>17</v>
      </c>
      <c r="B2" s="11">
        <v>58.8</v>
      </c>
      <c r="C2" s="11" t="s">
        <v>18</v>
      </c>
      <c r="D2" s="16">
        <v>270000</v>
      </c>
      <c r="E2">
        <f>D2-$A$137</f>
        <v>4765.1515151514905</v>
      </c>
      <c r="F2">
        <f>E2^2</f>
        <v>22706668.962350544</v>
      </c>
    </row>
    <row r="3" spans="1:10" x14ac:dyDescent="0.3">
      <c r="A3" s="12" t="s">
        <v>21</v>
      </c>
      <c r="B3" s="12">
        <v>66.28</v>
      </c>
      <c r="C3" s="12" t="s">
        <v>18</v>
      </c>
      <c r="D3" s="17">
        <v>200000</v>
      </c>
      <c r="E3">
        <f t="shared" ref="E3:E66" si="0">D3-$A$137</f>
        <v>-65234.84848484851</v>
      </c>
      <c r="F3">
        <f t="shared" ref="F3:F66" si="1">E3^2</f>
        <v>4255585456.8411417</v>
      </c>
    </row>
    <row r="4" spans="1:10" x14ac:dyDescent="0.3">
      <c r="A4" s="11" t="s">
        <v>21</v>
      </c>
      <c r="B4" s="11">
        <v>57.8</v>
      </c>
      <c r="C4" s="11" t="s">
        <v>18</v>
      </c>
      <c r="D4" s="16">
        <v>250000</v>
      </c>
      <c r="E4">
        <f t="shared" si="0"/>
        <v>-15234.84848484851</v>
      </c>
      <c r="F4">
        <f t="shared" si="1"/>
        <v>232100608.35629094</v>
      </c>
    </row>
    <row r="5" spans="1:10" x14ac:dyDescent="0.3">
      <c r="A5" s="11" t="s">
        <v>21</v>
      </c>
      <c r="B5" s="11">
        <v>62.14</v>
      </c>
      <c r="C5" s="11" t="s">
        <v>18</v>
      </c>
      <c r="D5" s="16">
        <v>252000</v>
      </c>
      <c r="E5">
        <f t="shared" si="0"/>
        <v>-13234.84848484851</v>
      </c>
      <c r="F5">
        <f t="shared" si="1"/>
        <v>175161214.41689688</v>
      </c>
    </row>
    <row r="6" spans="1:10" x14ac:dyDescent="0.3">
      <c r="A6" s="12" t="s">
        <v>17</v>
      </c>
      <c r="B6" s="12">
        <v>60.85</v>
      </c>
      <c r="C6" s="12" t="s">
        <v>18</v>
      </c>
      <c r="D6" s="17">
        <v>260000</v>
      </c>
      <c r="E6">
        <f t="shared" si="0"/>
        <v>-5234.8484848485095</v>
      </c>
      <c r="F6">
        <f t="shared" si="1"/>
        <v>27403638.659320734</v>
      </c>
    </row>
    <row r="7" spans="1:10" x14ac:dyDescent="0.3">
      <c r="A7" s="11" t="s">
        <v>21</v>
      </c>
      <c r="B7" s="11">
        <v>63.7</v>
      </c>
      <c r="C7" s="11" t="s">
        <v>18</v>
      </c>
      <c r="D7" s="16">
        <v>250000</v>
      </c>
      <c r="E7">
        <f t="shared" si="0"/>
        <v>-15234.84848484851</v>
      </c>
      <c r="F7">
        <f t="shared" si="1"/>
        <v>232100608.35629094</v>
      </c>
    </row>
    <row r="8" spans="1:10" x14ac:dyDescent="0.3">
      <c r="A8" s="11" t="s">
        <v>21</v>
      </c>
      <c r="B8" s="11">
        <v>68.63</v>
      </c>
      <c r="C8" s="11" t="s">
        <v>18</v>
      </c>
      <c r="D8" s="16">
        <v>218000</v>
      </c>
      <c r="E8">
        <f t="shared" si="0"/>
        <v>-47234.84848484851</v>
      </c>
      <c r="F8">
        <f t="shared" si="1"/>
        <v>2231130911.3865957</v>
      </c>
    </row>
    <row r="9" spans="1:10" x14ac:dyDescent="0.3">
      <c r="A9" s="11" t="s">
        <v>21</v>
      </c>
      <c r="B9" s="11">
        <v>64.66</v>
      </c>
      <c r="C9" s="11" t="s">
        <v>18</v>
      </c>
      <c r="D9" s="16">
        <v>200000</v>
      </c>
      <c r="E9">
        <f t="shared" si="0"/>
        <v>-65234.84848484851</v>
      </c>
      <c r="F9">
        <f t="shared" si="1"/>
        <v>4255585456.8411417</v>
      </c>
    </row>
    <row r="10" spans="1:10" x14ac:dyDescent="0.3">
      <c r="A10" s="12" t="s">
        <v>21</v>
      </c>
      <c r="B10" s="12">
        <v>62.54</v>
      </c>
      <c r="C10" s="12" t="s">
        <v>18</v>
      </c>
      <c r="D10" s="17">
        <v>300000</v>
      </c>
      <c r="E10">
        <f t="shared" si="0"/>
        <v>34765.15151515149</v>
      </c>
      <c r="F10">
        <f t="shared" si="1"/>
        <v>1208615759.8714399</v>
      </c>
    </row>
    <row r="11" spans="1:10" x14ac:dyDescent="0.3">
      <c r="A11" s="11" t="s">
        <v>21</v>
      </c>
      <c r="B11" s="11">
        <v>77.89</v>
      </c>
      <c r="C11" s="11" t="s">
        <v>18</v>
      </c>
      <c r="D11" s="16">
        <v>236000</v>
      </c>
      <c r="E11">
        <f t="shared" si="0"/>
        <v>-29234.84848484851</v>
      </c>
      <c r="F11">
        <f t="shared" si="1"/>
        <v>854676365.93204916</v>
      </c>
    </row>
    <row r="12" spans="1:10" x14ac:dyDescent="0.3">
      <c r="A12" s="12" t="s">
        <v>17</v>
      </c>
      <c r="B12" s="12">
        <v>56.7</v>
      </c>
      <c r="C12" s="12" t="s">
        <v>18</v>
      </c>
      <c r="D12" s="17">
        <v>265000</v>
      </c>
      <c r="E12">
        <f t="shared" si="0"/>
        <v>-234.84848484850954</v>
      </c>
      <c r="F12">
        <f t="shared" si="1"/>
        <v>55153.810835640616</v>
      </c>
    </row>
    <row r="13" spans="1:10" x14ac:dyDescent="0.3">
      <c r="A13" s="12" t="s">
        <v>17</v>
      </c>
      <c r="B13" s="12">
        <v>68.81</v>
      </c>
      <c r="C13" s="12" t="s">
        <v>18</v>
      </c>
      <c r="D13" s="17">
        <v>360000</v>
      </c>
      <c r="E13">
        <f t="shared" si="0"/>
        <v>94765.15151515149</v>
      </c>
      <c r="F13">
        <f t="shared" si="1"/>
        <v>8980433941.6896191</v>
      </c>
    </row>
    <row r="14" spans="1:10" x14ac:dyDescent="0.3">
      <c r="A14" s="11" t="s">
        <v>21</v>
      </c>
      <c r="B14" s="11">
        <v>63.62</v>
      </c>
      <c r="C14" s="11" t="s">
        <v>18</v>
      </c>
      <c r="D14" s="16">
        <v>300000</v>
      </c>
      <c r="E14">
        <f t="shared" si="0"/>
        <v>34765.15151515149</v>
      </c>
      <c r="F14">
        <f t="shared" si="1"/>
        <v>1208615759.8714399</v>
      </c>
    </row>
    <row r="15" spans="1:10" x14ac:dyDescent="0.3">
      <c r="A15" s="12" t="s">
        <v>21</v>
      </c>
      <c r="B15" s="12">
        <v>74.010000000000005</v>
      </c>
      <c r="C15" s="12" t="s">
        <v>18</v>
      </c>
      <c r="D15" s="17">
        <v>360000</v>
      </c>
      <c r="E15">
        <f t="shared" si="0"/>
        <v>94765.15151515149</v>
      </c>
      <c r="F15">
        <f t="shared" si="1"/>
        <v>8980433941.6896191</v>
      </c>
    </row>
    <row r="16" spans="1:10" x14ac:dyDescent="0.3">
      <c r="A16" s="11" t="s">
        <v>21</v>
      </c>
      <c r="B16" s="11">
        <v>57.55</v>
      </c>
      <c r="C16" s="11" t="s">
        <v>18</v>
      </c>
      <c r="D16" s="16">
        <v>240000</v>
      </c>
      <c r="E16">
        <f t="shared" si="0"/>
        <v>-25234.84848484851</v>
      </c>
      <c r="F16">
        <f t="shared" si="1"/>
        <v>636797578.05326116</v>
      </c>
    </row>
    <row r="17" spans="1:6" x14ac:dyDescent="0.3">
      <c r="A17" s="11" t="s">
        <v>17</v>
      </c>
      <c r="B17" s="11">
        <v>57.69</v>
      </c>
      <c r="C17" s="11" t="s">
        <v>18</v>
      </c>
      <c r="D17" s="16">
        <v>265000</v>
      </c>
      <c r="E17">
        <f t="shared" si="0"/>
        <v>-234.84848484850954</v>
      </c>
      <c r="F17">
        <f t="shared" si="1"/>
        <v>55153.810835640616</v>
      </c>
    </row>
    <row r="18" spans="1:6" x14ac:dyDescent="0.3">
      <c r="A18" s="11" t="s">
        <v>21</v>
      </c>
      <c r="B18" s="11">
        <v>64.150000000000006</v>
      </c>
      <c r="C18" s="11" t="s">
        <v>18</v>
      </c>
      <c r="D18" s="16">
        <v>350000</v>
      </c>
      <c r="E18">
        <f t="shared" si="0"/>
        <v>84765.15151515149</v>
      </c>
      <c r="F18">
        <f t="shared" si="1"/>
        <v>7185130911.3865891</v>
      </c>
    </row>
    <row r="19" spans="1:6" x14ac:dyDescent="0.3">
      <c r="A19" s="12" t="s">
        <v>17</v>
      </c>
      <c r="B19" s="12">
        <v>56.7</v>
      </c>
      <c r="C19" s="12" t="s">
        <v>18</v>
      </c>
      <c r="D19" s="17">
        <v>250000</v>
      </c>
      <c r="E19">
        <f t="shared" si="0"/>
        <v>-15234.84848484851</v>
      </c>
      <c r="F19">
        <f t="shared" si="1"/>
        <v>232100608.35629094</v>
      </c>
    </row>
    <row r="20" spans="1:6" x14ac:dyDescent="0.3">
      <c r="A20" s="11" t="s">
        <v>17</v>
      </c>
      <c r="B20" s="11">
        <v>62.21</v>
      </c>
      <c r="C20" s="11" t="s">
        <v>18</v>
      </c>
      <c r="D20" s="16">
        <v>278000</v>
      </c>
      <c r="E20">
        <f t="shared" si="0"/>
        <v>12765.15151515149</v>
      </c>
      <c r="F20">
        <f t="shared" si="1"/>
        <v>162949093.20477438</v>
      </c>
    </row>
    <row r="21" spans="1:6" x14ac:dyDescent="0.3">
      <c r="A21" s="11" t="s">
        <v>21</v>
      </c>
      <c r="B21" s="11">
        <v>72.78</v>
      </c>
      <c r="C21" s="11" t="s">
        <v>18</v>
      </c>
      <c r="D21" s="16">
        <v>260000</v>
      </c>
      <c r="E21">
        <f t="shared" si="0"/>
        <v>-5234.8484848485095</v>
      </c>
      <c r="F21">
        <f t="shared" si="1"/>
        <v>27403638.659320734</v>
      </c>
    </row>
    <row r="22" spans="1:6" x14ac:dyDescent="0.3">
      <c r="A22" s="11" t="s">
        <v>17</v>
      </c>
      <c r="B22" s="11">
        <v>62.74</v>
      </c>
      <c r="C22" s="11" t="s">
        <v>18</v>
      </c>
      <c r="D22" s="16">
        <v>300000</v>
      </c>
      <c r="E22">
        <f t="shared" si="0"/>
        <v>34765.15151515149</v>
      </c>
      <c r="F22">
        <f t="shared" si="1"/>
        <v>1208615759.8714399</v>
      </c>
    </row>
    <row r="23" spans="1:6" x14ac:dyDescent="0.3">
      <c r="A23" s="11" t="s">
        <v>17</v>
      </c>
      <c r="B23" s="11">
        <v>55.47</v>
      </c>
      <c r="C23" s="11" t="s">
        <v>18</v>
      </c>
      <c r="D23" s="16">
        <v>320000</v>
      </c>
      <c r="E23">
        <f t="shared" si="0"/>
        <v>54765.15151515149</v>
      </c>
      <c r="F23">
        <f t="shared" si="1"/>
        <v>2999221820.4774995</v>
      </c>
    </row>
    <row r="24" spans="1:6" x14ac:dyDescent="0.3">
      <c r="A24" s="11" t="s">
        <v>17</v>
      </c>
      <c r="B24" s="11">
        <v>56.86</v>
      </c>
      <c r="C24" s="11" t="s">
        <v>18</v>
      </c>
      <c r="D24" s="16">
        <v>240000</v>
      </c>
      <c r="E24">
        <f t="shared" si="0"/>
        <v>-25234.84848484851</v>
      </c>
      <c r="F24">
        <f t="shared" si="1"/>
        <v>636797578.05326116</v>
      </c>
    </row>
    <row r="25" spans="1:6" x14ac:dyDescent="0.3">
      <c r="A25" s="11" t="s">
        <v>21</v>
      </c>
      <c r="B25" s="11">
        <v>66.72</v>
      </c>
      <c r="C25" s="11" t="s">
        <v>18</v>
      </c>
      <c r="D25" s="16">
        <v>287000</v>
      </c>
      <c r="E25">
        <f t="shared" si="0"/>
        <v>21765.15151515149</v>
      </c>
      <c r="F25">
        <f t="shared" si="1"/>
        <v>473721820.47750121</v>
      </c>
    </row>
    <row r="26" spans="1:6" x14ac:dyDescent="0.3">
      <c r="A26" s="11" t="s">
        <v>17</v>
      </c>
      <c r="B26" s="11">
        <v>62.9</v>
      </c>
      <c r="C26" s="11" t="s">
        <v>18</v>
      </c>
      <c r="D26" s="16">
        <v>300000</v>
      </c>
      <c r="E26">
        <f t="shared" si="0"/>
        <v>34765.15151515149</v>
      </c>
      <c r="F26">
        <f t="shared" si="1"/>
        <v>1208615759.8714399</v>
      </c>
    </row>
    <row r="27" spans="1:6" x14ac:dyDescent="0.3">
      <c r="A27" s="11" t="s">
        <v>21</v>
      </c>
      <c r="B27" s="11">
        <v>69.7</v>
      </c>
      <c r="C27" s="11" t="s">
        <v>18</v>
      </c>
      <c r="D27" s="16">
        <v>200000</v>
      </c>
      <c r="E27">
        <f t="shared" si="0"/>
        <v>-65234.84848484851</v>
      </c>
      <c r="F27">
        <f t="shared" si="1"/>
        <v>4255585456.8411417</v>
      </c>
    </row>
    <row r="28" spans="1:6" x14ac:dyDescent="0.3">
      <c r="A28" s="11" t="s">
        <v>21</v>
      </c>
      <c r="B28" s="11">
        <v>54.55</v>
      </c>
      <c r="C28" s="11" t="s">
        <v>18</v>
      </c>
      <c r="D28" s="16">
        <v>204000</v>
      </c>
      <c r="E28">
        <f t="shared" si="0"/>
        <v>-61234.84848484851</v>
      </c>
      <c r="F28">
        <f t="shared" si="1"/>
        <v>3749706668.9623537</v>
      </c>
    </row>
    <row r="29" spans="1:6" x14ac:dyDescent="0.3">
      <c r="A29" s="11" t="s">
        <v>21</v>
      </c>
      <c r="B29" s="11">
        <v>62.46</v>
      </c>
      <c r="C29" s="11" t="s">
        <v>18</v>
      </c>
      <c r="D29" s="16">
        <v>250000</v>
      </c>
      <c r="E29">
        <f t="shared" si="0"/>
        <v>-15234.84848484851</v>
      </c>
      <c r="F29">
        <f t="shared" si="1"/>
        <v>232100608.35629094</v>
      </c>
    </row>
    <row r="30" spans="1:6" x14ac:dyDescent="0.3">
      <c r="A30" s="12" t="s">
        <v>17</v>
      </c>
      <c r="B30" s="12">
        <v>62.98</v>
      </c>
      <c r="C30" s="12" t="s">
        <v>18</v>
      </c>
      <c r="D30" s="17">
        <v>200000</v>
      </c>
      <c r="E30">
        <f t="shared" si="0"/>
        <v>-65234.84848484851</v>
      </c>
      <c r="F30">
        <f t="shared" si="1"/>
        <v>4255585456.8411417</v>
      </c>
    </row>
    <row r="31" spans="1:6" x14ac:dyDescent="0.3">
      <c r="A31" s="12" t="s">
        <v>17</v>
      </c>
      <c r="B31" s="12">
        <v>65.56</v>
      </c>
      <c r="C31" s="12" t="s">
        <v>18</v>
      </c>
      <c r="D31" s="17">
        <v>216000</v>
      </c>
      <c r="E31">
        <f t="shared" si="0"/>
        <v>-49234.84848484851</v>
      </c>
      <c r="F31">
        <f t="shared" si="1"/>
        <v>2424070305.3259897</v>
      </c>
    </row>
    <row r="32" spans="1:6" x14ac:dyDescent="0.3">
      <c r="A32" s="11" t="s">
        <v>17</v>
      </c>
      <c r="B32" s="11">
        <v>52.71</v>
      </c>
      <c r="C32" s="11" t="s">
        <v>18</v>
      </c>
      <c r="D32" s="16">
        <v>220000</v>
      </c>
      <c r="E32">
        <f t="shared" si="0"/>
        <v>-45234.84848484851</v>
      </c>
      <c r="F32">
        <f t="shared" si="1"/>
        <v>2046191517.4472015</v>
      </c>
    </row>
    <row r="33" spans="1:6" x14ac:dyDescent="0.3">
      <c r="A33" s="12" t="s">
        <v>21</v>
      </c>
      <c r="B33" s="12">
        <v>66.88</v>
      </c>
      <c r="C33" s="12" t="s">
        <v>18</v>
      </c>
      <c r="D33" s="17">
        <v>240000</v>
      </c>
      <c r="E33">
        <f t="shared" si="0"/>
        <v>-25234.84848484851</v>
      </c>
      <c r="F33">
        <f t="shared" si="1"/>
        <v>636797578.05326116</v>
      </c>
    </row>
    <row r="34" spans="1:6" x14ac:dyDescent="0.3">
      <c r="A34" s="11" t="s">
        <v>21</v>
      </c>
      <c r="B34" s="11">
        <v>63.59</v>
      </c>
      <c r="C34" s="11" t="s">
        <v>18</v>
      </c>
      <c r="D34" s="16">
        <v>360000</v>
      </c>
      <c r="E34">
        <f t="shared" si="0"/>
        <v>94765.15151515149</v>
      </c>
      <c r="F34">
        <f t="shared" si="1"/>
        <v>8980433941.6896191</v>
      </c>
    </row>
    <row r="35" spans="1:6" x14ac:dyDescent="0.3">
      <c r="A35" s="12" t="s">
        <v>21</v>
      </c>
      <c r="B35" s="12">
        <v>57.99</v>
      </c>
      <c r="C35" s="12" t="s">
        <v>18</v>
      </c>
      <c r="D35" s="17">
        <v>268000</v>
      </c>
      <c r="E35">
        <f t="shared" si="0"/>
        <v>2765.1515151514905</v>
      </c>
      <c r="F35">
        <f t="shared" si="1"/>
        <v>7646062.9017445836</v>
      </c>
    </row>
    <row r="36" spans="1:6" x14ac:dyDescent="0.3">
      <c r="A36" s="11" t="s">
        <v>21</v>
      </c>
      <c r="B36" s="11">
        <v>56.66</v>
      </c>
      <c r="C36" s="11" t="s">
        <v>18</v>
      </c>
      <c r="D36" s="16">
        <v>265000</v>
      </c>
      <c r="E36">
        <f t="shared" si="0"/>
        <v>-234.84848484850954</v>
      </c>
      <c r="F36">
        <f t="shared" si="1"/>
        <v>55153.810835640616</v>
      </c>
    </row>
    <row r="37" spans="1:6" x14ac:dyDescent="0.3">
      <c r="A37" s="12" t="s">
        <v>21</v>
      </c>
      <c r="B37" s="12">
        <v>57.24</v>
      </c>
      <c r="C37" s="12" t="s">
        <v>18</v>
      </c>
      <c r="D37" s="17">
        <v>260000</v>
      </c>
      <c r="E37">
        <f t="shared" si="0"/>
        <v>-5234.8484848485095</v>
      </c>
      <c r="F37">
        <f t="shared" si="1"/>
        <v>27403638.659320734</v>
      </c>
    </row>
    <row r="38" spans="1:6" x14ac:dyDescent="0.3">
      <c r="A38" s="11" t="s">
        <v>21</v>
      </c>
      <c r="B38" s="11">
        <v>62.48</v>
      </c>
      <c r="C38" s="11" t="s">
        <v>18</v>
      </c>
      <c r="D38" s="16">
        <v>300000</v>
      </c>
      <c r="E38">
        <f t="shared" si="0"/>
        <v>34765.15151515149</v>
      </c>
      <c r="F38">
        <f t="shared" si="1"/>
        <v>1208615759.8714399</v>
      </c>
    </row>
    <row r="39" spans="1:6" x14ac:dyDescent="0.3">
      <c r="A39" s="12" t="s">
        <v>21</v>
      </c>
      <c r="B39" s="12">
        <v>59.69</v>
      </c>
      <c r="C39" s="12" t="s">
        <v>18</v>
      </c>
      <c r="D39" s="17">
        <v>240000</v>
      </c>
      <c r="E39">
        <f t="shared" si="0"/>
        <v>-25234.84848484851</v>
      </c>
      <c r="F39">
        <f t="shared" si="1"/>
        <v>636797578.05326116</v>
      </c>
    </row>
    <row r="40" spans="1:6" x14ac:dyDescent="0.3">
      <c r="A40" s="11" t="s">
        <v>21</v>
      </c>
      <c r="B40" s="11">
        <v>58.78</v>
      </c>
      <c r="C40" s="11" t="s">
        <v>18</v>
      </c>
      <c r="D40" s="16">
        <v>240000</v>
      </c>
      <c r="E40">
        <f t="shared" si="0"/>
        <v>-25234.84848484851</v>
      </c>
      <c r="F40">
        <f t="shared" si="1"/>
        <v>636797578.05326116</v>
      </c>
    </row>
    <row r="41" spans="1:6" x14ac:dyDescent="0.3">
      <c r="A41" s="12" t="s">
        <v>17</v>
      </c>
      <c r="B41" s="12">
        <v>58.46</v>
      </c>
      <c r="C41" s="12" t="s">
        <v>18</v>
      </c>
      <c r="D41" s="17">
        <v>275000</v>
      </c>
      <c r="E41">
        <f t="shared" si="0"/>
        <v>9765.1515151514905</v>
      </c>
      <c r="F41">
        <f t="shared" si="1"/>
        <v>95358184.11386545</v>
      </c>
    </row>
    <row r="42" spans="1:6" x14ac:dyDescent="0.3">
      <c r="A42" s="11" t="s">
        <v>21</v>
      </c>
      <c r="B42" s="11">
        <v>60.99</v>
      </c>
      <c r="C42" s="11" t="s">
        <v>18</v>
      </c>
      <c r="D42" s="16">
        <v>275000</v>
      </c>
      <c r="E42">
        <f t="shared" si="0"/>
        <v>9765.1515151514905</v>
      </c>
      <c r="F42">
        <f t="shared" si="1"/>
        <v>95358184.11386545</v>
      </c>
    </row>
    <row r="43" spans="1:6" x14ac:dyDescent="0.3">
      <c r="A43" s="11" t="s">
        <v>21</v>
      </c>
      <c r="B43" s="11">
        <v>68.069999999999993</v>
      </c>
      <c r="C43" s="11" t="s">
        <v>18</v>
      </c>
      <c r="D43" s="16">
        <v>275000</v>
      </c>
      <c r="E43">
        <f t="shared" si="0"/>
        <v>9765.1515151514905</v>
      </c>
      <c r="F43">
        <f t="shared" si="1"/>
        <v>95358184.11386545</v>
      </c>
    </row>
    <row r="44" spans="1:6" x14ac:dyDescent="0.3">
      <c r="A44" s="11" t="s">
        <v>21</v>
      </c>
      <c r="B44" s="11">
        <v>65.45</v>
      </c>
      <c r="C44" s="11" t="s">
        <v>18</v>
      </c>
      <c r="D44" s="16">
        <v>360000</v>
      </c>
      <c r="E44">
        <f t="shared" si="0"/>
        <v>94765.15151515149</v>
      </c>
      <c r="F44">
        <f t="shared" si="1"/>
        <v>8980433941.6896191</v>
      </c>
    </row>
    <row r="45" spans="1:6" x14ac:dyDescent="0.3">
      <c r="A45" s="11" t="s">
        <v>21</v>
      </c>
      <c r="B45" s="11">
        <v>66.94</v>
      </c>
      <c r="C45" s="11" t="s">
        <v>18</v>
      </c>
      <c r="D45" s="16">
        <v>240000</v>
      </c>
      <c r="E45">
        <f t="shared" si="0"/>
        <v>-25234.84848484851</v>
      </c>
      <c r="F45">
        <f t="shared" si="1"/>
        <v>636797578.05326116</v>
      </c>
    </row>
    <row r="46" spans="1:6" x14ac:dyDescent="0.3">
      <c r="A46" s="11" t="s">
        <v>21</v>
      </c>
      <c r="B46" s="11">
        <v>68.53</v>
      </c>
      <c r="C46" s="11" t="s">
        <v>18</v>
      </c>
      <c r="D46" s="16">
        <v>240000</v>
      </c>
      <c r="E46">
        <f t="shared" si="0"/>
        <v>-25234.84848484851</v>
      </c>
      <c r="F46">
        <f t="shared" si="1"/>
        <v>636797578.05326116</v>
      </c>
    </row>
    <row r="47" spans="1:6" x14ac:dyDescent="0.3">
      <c r="A47" s="11" t="s">
        <v>21</v>
      </c>
      <c r="B47" s="11">
        <v>59.75</v>
      </c>
      <c r="C47" s="11" t="s">
        <v>18</v>
      </c>
      <c r="D47" s="16">
        <v>218000</v>
      </c>
      <c r="E47">
        <f t="shared" si="0"/>
        <v>-47234.84848484851</v>
      </c>
      <c r="F47">
        <f t="shared" si="1"/>
        <v>2231130911.3865957</v>
      </c>
    </row>
    <row r="48" spans="1:6" x14ac:dyDescent="0.3">
      <c r="A48" s="11" t="s">
        <v>21</v>
      </c>
      <c r="B48" s="11">
        <v>67.2</v>
      </c>
      <c r="C48" s="11" t="s">
        <v>18</v>
      </c>
      <c r="D48" s="16">
        <v>336000</v>
      </c>
      <c r="E48">
        <f t="shared" si="0"/>
        <v>70765.15151515149</v>
      </c>
      <c r="F48">
        <f t="shared" si="1"/>
        <v>5007706668.962347</v>
      </c>
    </row>
    <row r="49" spans="1:8" x14ac:dyDescent="0.3">
      <c r="A49" s="12" t="s">
        <v>21</v>
      </c>
      <c r="B49" s="12">
        <v>64.27</v>
      </c>
      <c r="C49" s="12" t="s">
        <v>18</v>
      </c>
      <c r="D49" s="17">
        <v>230000</v>
      </c>
      <c r="E49">
        <f t="shared" si="0"/>
        <v>-35234.84848484851</v>
      </c>
      <c r="F49">
        <f t="shared" si="1"/>
        <v>1241494547.7502313</v>
      </c>
    </row>
    <row r="50" spans="1:8" x14ac:dyDescent="0.3">
      <c r="A50" s="12" t="s">
        <v>21</v>
      </c>
      <c r="B50" s="12">
        <v>59.42</v>
      </c>
      <c r="C50" s="12" t="s">
        <v>18</v>
      </c>
      <c r="D50" s="17">
        <v>270000</v>
      </c>
      <c r="E50">
        <f t="shared" si="0"/>
        <v>4765.1515151514905</v>
      </c>
      <c r="F50">
        <f t="shared" si="1"/>
        <v>22706668.962350544</v>
      </c>
      <c r="H50" t="s">
        <v>46</v>
      </c>
    </row>
    <row r="51" spans="1:8" x14ac:dyDescent="0.3">
      <c r="A51" s="11" t="s">
        <v>17</v>
      </c>
      <c r="B51" s="11">
        <v>62.35</v>
      </c>
      <c r="C51" s="11" t="s">
        <v>18</v>
      </c>
      <c r="D51" s="16">
        <v>240000</v>
      </c>
      <c r="E51">
        <f t="shared" si="0"/>
        <v>-25234.84848484851</v>
      </c>
      <c r="F51">
        <f t="shared" si="1"/>
        <v>636797578.05326116</v>
      </c>
    </row>
    <row r="52" spans="1:8" x14ac:dyDescent="0.3">
      <c r="A52" s="11" t="s">
        <v>21</v>
      </c>
      <c r="B52" s="11">
        <v>70.2</v>
      </c>
      <c r="C52" s="11" t="s">
        <v>18</v>
      </c>
      <c r="D52" s="16">
        <v>300000</v>
      </c>
      <c r="E52">
        <f t="shared" si="0"/>
        <v>34765.15151515149</v>
      </c>
      <c r="F52">
        <f t="shared" si="1"/>
        <v>1208615759.8714399</v>
      </c>
    </row>
    <row r="53" spans="1:8" x14ac:dyDescent="0.3">
      <c r="A53" s="11" t="s">
        <v>21</v>
      </c>
      <c r="B53" s="11">
        <v>66.69</v>
      </c>
      <c r="C53" s="11" t="s">
        <v>18</v>
      </c>
      <c r="D53" s="16">
        <v>300000</v>
      </c>
      <c r="E53">
        <f t="shared" si="0"/>
        <v>34765.15151515149</v>
      </c>
      <c r="F53">
        <f t="shared" si="1"/>
        <v>1208615759.8714399</v>
      </c>
    </row>
    <row r="54" spans="1:8" x14ac:dyDescent="0.3">
      <c r="A54" s="12" t="s">
        <v>21</v>
      </c>
      <c r="B54" s="12">
        <v>62</v>
      </c>
      <c r="C54" s="12" t="s">
        <v>18</v>
      </c>
      <c r="D54" s="17">
        <v>300000</v>
      </c>
      <c r="E54">
        <f t="shared" si="0"/>
        <v>34765.15151515149</v>
      </c>
      <c r="F54">
        <f t="shared" si="1"/>
        <v>1208615759.8714399</v>
      </c>
    </row>
    <row r="55" spans="1:8" x14ac:dyDescent="0.3">
      <c r="A55" s="12" t="s">
        <v>21</v>
      </c>
      <c r="B55" s="12">
        <v>57.03</v>
      </c>
      <c r="C55" s="12" t="s">
        <v>18</v>
      </c>
      <c r="D55" s="17">
        <v>220000</v>
      </c>
      <c r="E55">
        <f t="shared" si="0"/>
        <v>-45234.84848484851</v>
      </c>
      <c r="F55">
        <f t="shared" si="1"/>
        <v>2046191517.4472015</v>
      </c>
    </row>
    <row r="56" spans="1:8" x14ac:dyDescent="0.3">
      <c r="A56" s="11" t="s">
        <v>17</v>
      </c>
      <c r="B56" s="11">
        <v>64.36</v>
      </c>
      <c r="C56" s="11" t="s">
        <v>18</v>
      </c>
      <c r="D56" s="16">
        <v>210000</v>
      </c>
      <c r="E56">
        <f t="shared" si="0"/>
        <v>-55234.84848484851</v>
      </c>
      <c r="F56">
        <f t="shared" si="1"/>
        <v>3050888487.1441717</v>
      </c>
    </row>
    <row r="57" spans="1:8" x14ac:dyDescent="0.3">
      <c r="A57" s="11" t="s">
        <v>17</v>
      </c>
      <c r="B57" s="11">
        <v>62.36</v>
      </c>
      <c r="C57" s="11" t="s">
        <v>18</v>
      </c>
      <c r="D57" s="16">
        <v>210000</v>
      </c>
      <c r="E57">
        <f t="shared" si="0"/>
        <v>-55234.84848484851</v>
      </c>
      <c r="F57">
        <f t="shared" si="1"/>
        <v>3050888487.1441717</v>
      </c>
    </row>
    <row r="58" spans="1:8" x14ac:dyDescent="0.3">
      <c r="A58" s="11" t="s">
        <v>21</v>
      </c>
      <c r="B58" s="11">
        <v>68.03</v>
      </c>
      <c r="C58" s="11" t="s">
        <v>18</v>
      </c>
      <c r="D58" s="16">
        <v>300000</v>
      </c>
      <c r="E58">
        <f t="shared" si="0"/>
        <v>34765.15151515149</v>
      </c>
      <c r="F58">
        <f t="shared" si="1"/>
        <v>1208615759.8714399</v>
      </c>
    </row>
    <row r="59" spans="1:8" x14ac:dyDescent="0.3">
      <c r="A59" s="12" t="s">
        <v>21</v>
      </c>
      <c r="B59" s="12">
        <v>59.47</v>
      </c>
      <c r="C59" s="12" t="s">
        <v>18</v>
      </c>
      <c r="D59" s="17">
        <v>230000</v>
      </c>
      <c r="E59">
        <f t="shared" si="0"/>
        <v>-35234.84848484851</v>
      </c>
      <c r="F59">
        <f t="shared" si="1"/>
        <v>1241494547.7502313</v>
      </c>
    </row>
    <row r="60" spans="1:8" x14ac:dyDescent="0.3">
      <c r="A60" s="11" t="s">
        <v>21</v>
      </c>
      <c r="B60" s="11">
        <v>54.97</v>
      </c>
      <c r="C60" s="11" t="s">
        <v>18</v>
      </c>
      <c r="D60" s="16">
        <v>260000</v>
      </c>
      <c r="E60">
        <f t="shared" si="0"/>
        <v>-5234.8484848485095</v>
      </c>
      <c r="F60">
        <f t="shared" si="1"/>
        <v>27403638.659320734</v>
      </c>
    </row>
    <row r="61" spans="1:8" x14ac:dyDescent="0.3">
      <c r="A61" s="11" t="s">
        <v>21</v>
      </c>
      <c r="B61" s="11">
        <v>64.44</v>
      </c>
      <c r="C61" s="11" t="s">
        <v>18</v>
      </c>
      <c r="D61" s="16">
        <v>300000</v>
      </c>
      <c r="E61">
        <f t="shared" si="0"/>
        <v>34765.15151515149</v>
      </c>
      <c r="F61">
        <f t="shared" si="1"/>
        <v>1208615759.8714399</v>
      </c>
    </row>
    <row r="62" spans="1:8" x14ac:dyDescent="0.3">
      <c r="A62" s="12" t="s">
        <v>21</v>
      </c>
      <c r="B62" s="12">
        <v>57.31</v>
      </c>
      <c r="C62" s="12" t="s">
        <v>18</v>
      </c>
      <c r="D62" s="17">
        <v>220000</v>
      </c>
      <c r="E62">
        <f t="shared" si="0"/>
        <v>-45234.84848484851</v>
      </c>
      <c r="F62">
        <f t="shared" si="1"/>
        <v>2046191517.4472015</v>
      </c>
    </row>
    <row r="63" spans="1:8" x14ac:dyDescent="0.3">
      <c r="A63" s="11" t="s">
        <v>17</v>
      </c>
      <c r="B63" s="11">
        <v>60.44</v>
      </c>
      <c r="C63" s="11" t="s">
        <v>18</v>
      </c>
      <c r="D63" s="16">
        <v>380000</v>
      </c>
      <c r="E63">
        <f t="shared" si="0"/>
        <v>114765.15151515149</v>
      </c>
      <c r="F63">
        <f t="shared" si="1"/>
        <v>13171040002.295679</v>
      </c>
    </row>
    <row r="64" spans="1:8" x14ac:dyDescent="0.3">
      <c r="A64" s="12" t="s">
        <v>21</v>
      </c>
      <c r="B64" s="12">
        <v>61.31</v>
      </c>
      <c r="C64" s="12" t="s">
        <v>18</v>
      </c>
      <c r="D64" s="17">
        <v>300000</v>
      </c>
      <c r="E64">
        <f t="shared" si="0"/>
        <v>34765.15151515149</v>
      </c>
      <c r="F64">
        <f t="shared" si="1"/>
        <v>1208615759.8714399</v>
      </c>
    </row>
    <row r="65" spans="1:6" x14ac:dyDescent="0.3">
      <c r="A65" s="11" t="s">
        <v>17</v>
      </c>
      <c r="B65" s="11">
        <v>65.83</v>
      </c>
      <c r="C65" s="11" t="s">
        <v>18</v>
      </c>
      <c r="D65" s="16">
        <v>240000</v>
      </c>
      <c r="E65">
        <f t="shared" si="0"/>
        <v>-25234.84848484851</v>
      </c>
      <c r="F65">
        <f t="shared" si="1"/>
        <v>636797578.05326116</v>
      </c>
    </row>
    <row r="66" spans="1:6" x14ac:dyDescent="0.3">
      <c r="A66" s="12" t="s">
        <v>17</v>
      </c>
      <c r="B66" s="12">
        <v>58.23</v>
      </c>
      <c r="C66" s="12" t="s">
        <v>18</v>
      </c>
      <c r="D66" s="17">
        <v>360000</v>
      </c>
      <c r="E66">
        <f t="shared" si="0"/>
        <v>94765.15151515149</v>
      </c>
      <c r="F66">
        <f t="shared" si="1"/>
        <v>8980433941.6896191</v>
      </c>
    </row>
    <row r="67" spans="1:6" x14ac:dyDescent="0.3">
      <c r="A67" s="11" t="s">
        <v>17</v>
      </c>
      <c r="B67" s="11">
        <v>73.52</v>
      </c>
      <c r="C67" s="11" t="s">
        <v>18</v>
      </c>
      <c r="D67" s="16">
        <v>200000</v>
      </c>
      <c r="E67">
        <f t="shared" ref="E67:E130" si="2">D67-$A$137</f>
        <v>-65234.84848484851</v>
      </c>
      <c r="F67">
        <f t="shared" ref="F67:F130" si="3">E67^2</f>
        <v>4255585456.8411417</v>
      </c>
    </row>
    <row r="68" spans="1:6" x14ac:dyDescent="0.3">
      <c r="A68" s="12" t="s">
        <v>21</v>
      </c>
      <c r="B68" s="12">
        <v>58.31</v>
      </c>
      <c r="C68" s="12" t="s">
        <v>18</v>
      </c>
      <c r="D68" s="17">
        <v>300000</v>
      </c>
      <c r="E68">
        <f t="shared" si="2"/>
        <v>34765.15151515149</v>
      </c>
      <c r="F68">
        <f t="shared" si="3"/>
        <v>1208615759.8714399</v>
      </c>
    </row>
    <row r="69" spans="1:6" x14ac:dyDescent="0.3">
      <c r="A69" s="11" t="s">
        <v>17</v>
      </c>
      <c r="B69" s="11">
        <v>54.8</v>
      </c>
      <c r="C69" s="11" t="s">
        <v>18</v>
      </c>
      <c r="D69" s="16">
        <v>250000</v>
      </c>
      <c r="E69">
        <f t="shared" si="2"/>
        <v>-15234.84848484851</v>
      </c>
      <c r="F69">
        <f t="shared" si="3"/>
        <v>232100608.35629094</v>
      </c>
    </row>
    <row r="70" spans="1:6" x14ac:dyDescent="0.3">
      <c r="A70" s="12" t="s">
        <v>17</v>
      </c>
      <c r="B70" s="12">
        <v>53.94</v>
      </c>
      <c r="C70" s="12" t="s">
        <v>18</v>
      </c>
      <c r="D70" s="17">
        <v>250000</v>
      </c>
      <c r="E70">
        <f t="shared" si="2"/>
        <v>-15234.84848484851</v>
      </c>
      <c r="F70">
        <f t="shared" si="3"/>
        <v>232100608.35629094</v>
      </c>
    </row>
    <row r="71" spans="1:6" x14ac:dyDescent="0.3">
      <c r="A71" s="11" t="s">
        <v>21</v>
      </c>
      <c r="B71" s="11">
        <v>63.08</v>
      </c>
      <c r="C71" s="11" t="s">
        <v>18</v>
      </c>
      <c r="D71" s="16">
        <v>280000</v>
      </c>
      <c r="E71">
        <f t="shared" si="2"/>
        <v>14765.15151515149</v>
      </c>
      <c r="F71">
        <f t="shared" si="3"/>
        <v>218009699.26538035</v>
      </c>
    </row>
    <row r="72" spans="1:6" x14ac:dyDescent="0.3">
      <c r="A72" s="12" t="s">
        <v>17</v>
      </c>
      <c r="B72" s="12">
        <v>55.01</v>
      </c>
      <c r="C72" s="12" t="s">
        <v>18</v>
      </c>
      <c r="D72" s="17">
        <v>250000</v>
      </c>
      <c r="E72">
        <f t="shared" si="2"/>
        <v>-15234.84848484851</v>
      </c>
      <c r="F72">
        <f t="shared" si="3"/>
        <v>232100608.35629094</v>
      </c>
    </row>
    <row r="73" spans="1:6" x14ac:dyDescent="0.3">
      <c r="A73" s="11" t="s">
        <v>21</v>
      </c>
      <c r="B73" s="11">
        <v>60.5</v>
      </c>
      <c r="C73" s="11" t="s">
        <v>18</v>
      </c>
      <c r="D73" s="16">
        <v>216000</v>
      </c>
      <c r="E73">
        <f t="shared" si="2"/>
        <v>-49234.84848484851</v>
      </c>
      <c r="F73">
        <f t="shared" si="3"/>
        <v>2424070305.3259897</v>
      </c>
    </row>
    <row r="74" spans="1:6" x14ac:dyDescent="0.3">
      <c r="A74" s="12" t="s">
        <v>21</v>
      </c>
      <c r="B74" s="12">
        <v>70.849999999999994</v>
      </c>
      <c r="C74" s="12" t="s">
        <v>18</v>
      </c>
      <c r="D74" s="17">
        <v>300000</v>
      </c>
      <c r="E74">
        <f t="shared" si="2"/>
        <v>34765.15151515149</v>
      </c>
      <c r="F74">
        <f t="shared" si="3"/>
        <v>1208615759.8714399</v>
      </c>
    </row>
    <row r="75" spans="1:6" x14ac:dyDescent="0.3">
      <c r="A75" s="11" t="s">
        <v>21</v>
      </c>
      <c r="B75" s="11">
        <v>67.05</v>
      </c>
      <c r="C75" s="11" t="s">
        <v>18</v>
      </c>
      <c r="D75" s="16">
        <v>240000</v>
      </c>
      <c r="E75">
        <f t="shared" si="2"/>
        <v>-25234.84848484851</v>
      </c>
      <c r="F75">
        <f t="shared" si="3"/>
        <v>636797578.05326116</v>
      </c>
    </row>
    <row r="76" spans="1:6" x14ac:dyDescent="0.3">
      <c r="A76" s="12" t="s">
        <v>17</v>
      </c>
      <c r="B76" s="12">
        <v>70.48</v>
      </c>
      <c r="C76" s="12" t="s">
        <v>18</v>
      </c>
      <c r="D76" s="17">
        <v>276000</v>
      </c>
      <c r="E76">
        <f t="shared" si="2"/>
        <v>10765.15151515149</v>
      </c>
      <c r="F76">
        <f t="shared" si="3"/>
        <v>115888487.14416844</v>
      </c>
    </row>
    <row r="77" spans="1:6" x14ac:dyDescent="0.3">
      <c r="A77" s="11" t="s">
        <v>17</v>
      </c>
      <c r="B77" s="11">
        <v>71.489999999999995</v>
      </c>
      <c r="C77" s="11" t="s">
        <v>18</v>
      </c>
      <c r="D77" s="16">
        <v>250000</v>
      </c>
      <c r="E77">
        <f t="shared" si="2"/>
        <v>-15234.84848484851</v>
      </c>
      <c r="F77">
        <f t="shared" si="3"/>
        <v>232100608.35629094</v>
      </c>
    </row>
    <row r="78" spans="1:6" x14ac:dyDescent="0.3">
      <c r="A78" s="11" t="s">
        <v>21</v>
      </c>
      <c r="B78" s="11">
        <v>71</v>
      </c>
      <c r="C78" s="11" t="s">
        <v>18</v>
      </c>
      <c r="D78" s="16">
        <v>236000</v>
      </c>
      <c r="E78">
        <f t="shared" si="2"/>
        <v>-29234.84848484851</v>
      </c>
      <c r="F78">
        <f t="shared" si="3"/>
        <v>854676365.93204916</v>
      </c>
    </row>
    <row r="79" spans="1:6" x14ac:dyDescent="0.3">
      <c r="A79" s="11" t="s">
        <v>17</v>
      </c>
      <c r="B79" s="11">
        <v>56.7</v>
      </c>
      <c r="C79" s="11" t="s">
        <v>18</v>
      </c>
      <c r="D79" s="16">
        <v>240000</v>
      </c>
      <c r="E79">
        <f t="shared" si="2"/>
        <v>-25234.84848484851</v>
      </c>
      <c r="F79">
        <f t="shared" si="3"/>
        <v>636797578.05326116</v>
      </c>
    </row>
    <row r="80" spans="1:6" x14ac:dyDescent="0.3">
      <c r="A80" s="11" t="s">
        <v>17</v>
      </c>
      <c r="B80" s="11">
        <v>61.26</v>
      </c>
      <c r="C80" s="11" t="s">
        <v>18</v>
      </c>
      <c r="D80" s="16">
        <v>250000</v>
      </c>
      <c r="E80">
        <f t="shared" si="2"/>
        <v>-15234.84848484851</v>
      </c>
      <c r="F80">
        <f t="shared" si="3"/>
        <v>232100608.35629094</v>
      </c>
    </row>
    <row r="81" spans="1:6" x14ac:dyDescent="0.3">
      <c r="A81" s="11" t="s">
        <v>21</v>
      </c>
      <c r="B81" s="11">
        <v>73.33</v>
      </c>
      <c r="C81" s="11" t="s">
        <v>18</v>
      </c>
      <c r="D81" s="16">
        <v>350000</v>
      </c>
      <c r="E81">
        <f t="shared" si="2"/>
        <v>84765.15151515149</v>
      </c>
      <c r="F81">
        <f t="shared" si="3"/>
        <v>7185130911.3865891</v>
      </c>
    </row>
    <row r="82" spans="1:6" x14ac:dyDescent="0.3">
      <c r="A82" s="11" t="s">
        <v>21</v>
      </c>
      <c r="B82" s="11">
        <v>68.2</v>
      </c>
      <c r="C82" s="11" t="s">
        <v>18</v>
      </c>
      <c r="D82" s="16">
        <v>210000</v>
      </c>
      <c r="E82">
        <f t="shared" si="2"/>
        <v>-55234.84848484851</v>
      </c>
      <c r="F82">
        <f t="shared" si="3"/>
        <v>3050888487.1441717</v>
      </c>
    </row>
    <row r="83" spans="1:6" x14ac:dyDescent="0.3">
      <c r="A83" s="11" t="s">
        <v>17</v>
      </c>
      <c r="B83" s="11">
        <v>58.4</v>
      </c>
      <c r="C83" s="11" t="s">
        <v>18</v>
      </c>
      <c r="D83" s="16">
        <v>250000</v>
      </c>
      <c r="E83">
        <f t="shared" si="2"/>
        <v>-15234.84848484851</v>
      </c>
      <c r="F83">
        <f t="shared" si="3"/>
        <v>232100608.35629094</v>
      </c>
    </row>
    <row r="84" spans="1:6" x14ac:dyDescent="0.3">
      <c r="A84" s="11" t="s">
        <v>21</v>
      </c>
      <c r="B84" s="11">
        <v>68.55</v>
      </c>
      <c r="C84" s="11" t="s">
        <v>18</v>
      </c>
      <c r="D84" s="16">
        <v>250000</v>
      </c>
      <c r="E84">
        <f t="shared" si="2"/>
        <v>-15234.84848484851</v>
      </c>
      <c r="F84">
        <f t="shared" si="3"/>
        <v>232100608.35629094</v>
      </c>
    </row>
    <row r="85" spans="1:6" x14ac:dyDescent="0.3">
      <c r="A85" s="11" t="s">
        <v>21</v>
      </c>
      <c r="B85" s="11">
        <v>60.78</v>
      </c>
      <c r="C85" s="11" t="s">
        <v>18</v>
      </c>
      <c r="D85" s="16">
        <v>360000</v>
      </c>
      <c r="E85">
        <f t="shared" si="2"/>
        <v>94765.15151515149</v>
      </c>
      <c r="F85">
        <f t="shared" si="3"/>
        <v>8980433941.6896191</v>
      </c>
    </row>
    <row r="86" spans="1:6" x14ac:dyDescent="0.3">
      <c r="A86" s="12" t="s">
        <v>17</v>
      </c>
      <c r="B86" s="12">
        <v>53.49</v>
      </c>
      <c r="C86" s="12" t="s">
        <v>18</v>
      </c>
      <c r="D86" s="17">
        <v>300000</v>
      </c>
      <c r="E86">
        <f t="shared" si="2"/>
        <v>34765.15151515149</v>
      </c>
      <c r="F86">
        <f t="shared" si="3"/>
        <v>1208615759.8714399</v>
      </c>
    </row>
    <row r="87" spans="1:6" x14ac:dyDescent="0.3">
      <c r="A87" s="11" t="s">
        <v>17</v>
      </c>
      <c r="B87" s="11">
        <v>60.98</v>
      </c>
      <c r="C87" s="11" t="s">
        <v>18</v>
      </c>
      <c r="D87" s="16">
        <v>250000</v>
      </c>
      <c r="E87">
        <f t="shared" si="2"/>
        <v>-15234.84848484851</v>
      </c>
      <c r="F87">
        <f t="shared" si="3"/>
        <v>232100608.35629094</v>
      </c>
    </row>
    <row r="88" spans="1:6" x14ac:dyDescent="0.3">
      <c r="A88" s="12" t="s">
        <v>21</v>
      </c>
      <c r="B88" s="12">
        <v>67.13</v>
      </c>
      <c r="C88" s="12" t="s">
        <v>18</v>
      </c>
      <c r="D88" s="17">
        <v>250000</v>
      </c>
      <c r="E88">
        <f t="shared" si="2"/>
        <v>-15234.84848484851</v>
      </c>
      <c r="F88">
        <f t="shared" si="3"/>
        <v>232100608.35629094</v>
      </c>
    </row>
    <row r="89" spans="1:6" x14ac:dyDescent="0.3">
      <c r="A89" s="11" t="s">
        <v>17</v>
      </c>
      <c r="B89" s="11">
        <v>65.63</v>
      </c>
      <c r="C89" s="11" t="s">
        <v>18</v>
      </c>
      <c r="D89" s="16">
        <v>200000</v>
      </c>
      <c r="E89">
        <f t="shared" si="2"/>
        <v>-65234.84848484851</v>
      </c>
      <c r="F89">
        <f t="shared" si="3"/>
        <v>4255585456.8411417</v>
      </c>
    </row>
    <row r="90" spans="1:6" x14ac:dyDescent="0.3">
      <c r="A90" s="11" t="s">
        <v>17</v>
      </c>
      <c r="B90" s="11">
        <v>60.41</v>
      </c>
      <c r="C90" s="11" t="s">
        <v>18</v>
      </c>
      <c r="D90" s="16">
        <v>225000</v>
      </c>
      <c r="E90">
        <f t="shared" si="2"/>
        <v>-40234.84848484851</v>
      </c>
      <c r="F90">
        <f t="shared" si="3"/>
        <v>1618843032.5987165</v>
      </c>
    </row>
    <row r="91" spans="1:6" x14ac:dyDescent="0.3">
      <c r="A91" s="11" t="s">
        <v>21</v>
      </c>
      <c r="B91" s="11">
        <v>71.77</v>
      </c>
      <c r="C91" s="11" t="s">
        <v>18</v>
      </c>
      <c r="D91" s="16">
        <v>250000</v>
      </c>
      <c r="E91">
        <f t="shared" si="2"/>
        <v>-15234.84848484851</v>
      </c>
      <c r="F91">
        <f t="shared" si="3"/>
        <v>232100608.35629094</v>
      </c>
    </row>
    <row r="92" spans="1:6" x14ac:dyDescent="0.3">
      <c r="A92" s="11" t="s">
        <v>21</v>
      </c>
      <c r="B92" s="11">
        <v>54.43</v>
      </c>
      <c r="C92" s="11" t="s">
        <v>18</v>
      </c>
      <c r="D92" s="16">
        <v>220000</v>
      </c>
      <c r="E92">
        <f t="shared" si="2"/>
        <v>-45234.84848484851</v>
      </c>
      <c r="F92">
        <f t="shared" si="3"/>
        <v>2046191517.4472015</v>
      </c>
    </row>
    <row r="93" spans="1:6" x14ac:dyDescent="0.3">
      <c r="A93" s="11" t="s">
        <v>21</v>
      </c>
      <c r="B93" s="11">
        <v>56.94</v>
      </c>
      <c r="C93" s="11" t="s">
        <v>18</v>
      </c>
      <c r="D93" s="16">
        <v>265000</v>
      </c>
      <c r="E93">
        <f t="shared" si="2"/>
        <v>-234.84848484850954</v>
      </c>
      <c r="F93">
        <f t="shared" si="3"/>
        <v>55153.810835640616</v>
      </c>
    </row>
    <row r="94" spans="1:6" x14ac:dyDescent="0.3">
      <c r="A94" s="12" t="s">
        <v>21</v>
      </c>
      <c r="B94" s="12">
        <v>61.29</v>
      </c>
      <c r="C94" s="12" t="s">
        <v>18</v>
      </c>
      <c r="D94" s="17">
        <v>260000</v>
      </c>
      <c r="E94">
        <f t="shared" si="2"/>
        <v>-5234.8484848485095</v>
      </c>
      <c r="F94">
        <f t="shared" si="3"/>
        <v>27403638.659320734</v>
      </c>
    </row>
    <row r="95" spans="1:6" x14ac:dyDescent="0.3">
      <c r="A95" s="11" t="s">
        <v>21</v>
      </c>
      <c r="B95" s="11">
        <v>60.39</v>
      </c>
      <c r="C95" s="11" t="s">
        <v>18</v>
      </c>
      <c r="D95" s="16">
        <v>300000</v>
      </c>
      <c r="E95">
        <f t="shared" si="2"/>
        <v>34765.15151515149</v>
      </c>
      <c r="F95">
        <f t="shared" si="3"/>
        <v>1208615759.8714399</v>
      </c>
    </row>
    <row r="96" spans="1:6" x14ac:dyDescent="0.3">
      <c r="A96" s="11" t="s">
        <v>17</v>
      </c>
      <c r="B96" s="11">
        <v>55.14</v>
      </c>
      <c r="C96" s="11" t="s">
        <v>18</v>
      </c>
      <c r="D96" s="16">
        <v>233000</v>
      </c>
      <c r="E96">
        <f t="shared" si="2"/>
        <v>-32234.84848484851</v>
      </c>
      <c r="F96">
        <f t="shared" si="3"/>
        <v>1039085456.8411403</v>
      </c>
    </row>
    <row r="97" spans="1:6" x14ac:dyDescent="0.3">
      <c r="A97" s="11" t="s">
        <v>21</v>
      </c>
      <c r="B97" s="11">
        <v>62.28</v>
      </c>
      <c r="C97" s="11" t="s">
        <v>18</v>
      </c>
      <c r="D97" s="16">
        <v>300000</v>
      </c>
      <c r="E97">
        <f t="shared" si="2"/>
        <v>34765.15151515149</v>
      </c>
      <c r="F97">
        <f t="shared" si="3"/>
        <v>1208615759.8714399</v>
      </c>
    </row>
    <row r="98" spans="1:6" x14ac:dyDescent="0.3">
      <c r="A98" s="11" t="s">
        <v>21</v>
      </c>
      <c r="B98" s="11">
        <v>64.08</v>
      </c>
      <c r="C98" s="11" t="s">
        <v>18</v>
      </c>
      <c r="D98" s="16">
        <v>240000</v>
      </c>
      <c r="E98">
        <f t="shared" si="2"/>
        <v>-25234.84848484851</v>
      </c>
      <c r="F98">
        <f t="shared" si="3"/>
        <v>636797578.05326116</v>
      </c>
    </row>
    <row r="99" spans="1:6" x14ac:dyDescent="0.3">
      <c r="A99" s="11" t="s">
        <v>21</v>
      </c>
      <c r="B99" s="11">
        <v>58.87</v>
      </c>
      <c r="C99" s="11" t="s">
        <v>18</v>
      </c>
      <c r="D99" s="16">
        <v>270000</v>
      </c>
      <c r="E99">
        <f t="shared" si="2"/>
        <v>4765.1515151514905</v>
      </c>
      <c r="F99">
        <f t="shared" si="3"/>
        <v>22706668.962350544</v>
      </c>
    </row>
    <row r="100" spans="1:6" x14ac:dyDescent="0.3">
      <c r="A100" s="12" t="s">
        <v>21</v>
      </c>
      <c r="B100" s="12">
        <v>65.25</v>
      </c>
      <c r="C100" s="12" t="s">
        <v>18</v>
      </c>
      <c r="D100" s="17">
        <v>240000</v>
      </c>
      <c r="E100">
        <f t="shared" si="2"/>
        <v>-25234.84848484851</v>
      </c>
      <c r="F100">
        <f t="shared" si="3"/>
        <v>636797578.05326116</v>
      </c>
    </row>
    <row r="101" spans="1:6" x14ac:dyDescent="0.3">
      <c r="A101" s="11" t="s">
        <v>21</v>
      </c>
      <c r="B101" s="11">
        <v>62.48</v>
      </c>
      <c r="C101" s="11" t="s">
        <v>18</v>
      </c>
      <c r="D101" s="16">
        <v>340000</v>
      </c>
      <c r="E101">
        <f t="shared" si="2"/>
        <v>74765.15151515149</v>
      </c>
      <c r="F101">
        <f t="shared" si="3"/>
        <v>5589827881.083559</v>
      </c>
    </row>
    <row r="102" spans="1:6" x14ac:dyDescent="0.3">
      <c r="A102" s="12" t="s">
        <v>21</v>
      </c>
      <c r="B102" s="12">
        <v>53.2</v>
      </c>
      <c r="C102" s="12" t="s">
        <v>18</v>
      </c>
      <c r="D102" s="17">
        <v>250000</v>
      </c>
      <c r="E102">
        <f t="shared" si="2"/>
        <v>-15234.84848484851</v>
      </c>
      <c r="F102">
        <f t="shared" si="3"/>
        <v>232100608.35629094</v>
      </c>
    </row>
    <row r="103" spans="1:6" x14ac:dyDescent="0.3">
      <c r="A103" s="11" t="s">
        <v>17</v>
      </c>
      <c r="B103" s="11">
        <v>52.72</v>
      </c>
      <c r="C103" s="11" t="s">
        <v>18</v>
      </c>
      <c r="D103" s="16">
        <v>255000</v>
      </c>
      <c r="E103">
        <f t="shared" si="2"/>
        <v>-10234.84848484851</v>
      </c>
      <c r="F103">
        <f t="shared" si="3"/>
        <v>104752123.50780582</v>
      </c>
    </row>
    <row r="104" spans="1:6" x14ac:dyDescent="0.3">
      <c r="A104" s="11" t="s">
        <v>21</v>
      </c>
      <c r="B104" s="11">
        <v>55.03</v>
      </c>
      <c r="C104" s="11" t="s">
        <v>18</v>
      </c>
      <c r="D104" s="16">
        <v>300000</v>
      </c>
      <c r="E104">
        <f t="shared" si="2"/>
        <v>34765.15151515149</v>
      </c>
      <c r="F104">
        <f t="shared" si="3"/>
        <v>1208615759.8714399</v>
      </c>
    </row>
    <row r="105" spans="1:6" x14ac:dyDescent="0.3">
      <c r="A105" s="11" t="s">
        <v>17</v>
      </c>
      <c r="B105" s="11">
        <v>72.290000000000006</v>
      </c>
      <c r="C105" s="11" t="s">
        <v>18</v>
      </c>
      <c r="D105" s="16">
        <v>300000</v>
      </c>
      <c r="E105">
        <f t="shared" si="2"/>
        <v>34765.15151515149</v>
      </c>
      <c r="F105">
        <f t="shared" si="3"/>
        <v>1208615759.8714399</v>
      </c>
    </row>
    <row r="106" spans="1:6" x14ac:dyDescent="0.3">
      <c r="A106" s="12" t="s">
        <v>21</v>
      </c>
      <c r="B106" s="12">
        <v>66.06</v>
      </c>
      <c r="C106" s="12" t="s">
        <v>18</v>
      </c>
      <c r="D106" s="17">
        <v>285000</v>
      </c>
      <c r="E106">
        <f t="shared" si="2"/>
        <v>19765.15151515149</v>
      </c>
      <c r="F106">
        <f t="shared" si="3"/>
        <v>390661214.41689527</v>
      </c>
    </row>
    <row r="107" spans="1:6" x14ac:dyDescent="0.3">
      <c r="A107" s="12" t="s">
        <v>21</v>
      </c>
      <c r="B107" s="12">
        <v>65.52</v>
      </c>
      <c r="C107" s="12" t="s">
        <v>18</v>
      </c>
      <c r="D107" s="17">
        <v>250000</v>
      </c>
      <c r="E107">
        <f t="shared" si="2"/>
        <v>-15234.84848484851</v>
      </c>
      <c r="F107">
        <f t="shared" si="3"/>
        <v>232100608.35629094</v>
      </c>
    </row>
    <row r="108" spans="1:6" x14ac:dyDescent="0.3">
      <c r="A108" s="11" t="s">
        <v>17</v>
      </c>
      <c r="B108" s="11">
        <v>52.38</v>
      </c>
      <c r="C108" s="11" t="s">
        <v>18</v>
      </c>
      <c r="D108" s="16">
        <v>240000</v>
      </c>
      <c r="E108">
        <f t="shared" si="2"/>
        <v>-25234.84848484851</v>
      </c>
      <c r="F108">
        <f t="shared" si="3"/>
        <v>636797578.05326116</v>
      </c>
    </row>
    <row r="109" spans="1:6" x14ac:dyDescent="0.3">
      <c r="A109" s="11" t="s">
        <v>21</v>
      </c>
      <c r="B109" s="11">
        <v>66.040000000000006</v>
      </c>
      <c r="C109" s="11" t="s">
        <v>18</v>
      </c>
      <c r="D109" s="16">
        <v>290000</v>
      </c>
      <c r="E109">
        <f t="shared" si="2"/>
        <v>24765.15151515149</v>
      </c>
      <c r="F109">
        <f t="shared" si="3"/>
        <v>613312729.56841016</v>
      </c>
    </row>
    <row r="110" spans="1:6" x14ac:dyDescent="0.3">
      <c r="A110" s="11" t="s">
        <v>17</v>
      </c>
      <c r="B110" s="11">
        <v>52.64</v>
      </c>
      <c r="C110" s="11" t="s">
        <v>18</v>
      </c>
      <c r="D110" s="16">
        <v>300000</v>
      </c>
      <c r="E110">
        <f t="shared" si="2"/>
        <v>34765.15151515149</v>
      </c>
      <c r="F110">
        <f t="shared" si="3"/>
        <v>1208615759.8714399</v>
      </c>
    </row>
    <row r="111" spans="1:6" x14ac:dyDescent="0.3">
      <c r="A111" s="11" t="s">
        <v>17</v>
      </c>
      <c r="B111" s="11">
        <v>57.9</v>
      </c>
      <c r="C111" s="11" t="s">
        <v>18</v>
      </c>
      <c r="D111" s="16">
        <v>220000</v>
      </c>
      <c r="E111">
        <f t="shared" si="2"/>
        <v>-45234.84848484851</v>
      </c>
      <c r="F111">
        <f t="shared" si="3"/>
        <v>2046191517.4472015</v>
      </c>
    </row>
    <row r="112" spans="1:6" x14ac:dyDescent="0.3">
      <c r="A112" s="11" t="s">
        <v>17</v>
      </c>
      <c r="B112" s="11">
        <v>68.069999999999993</v>
      </c>
      <c r="C112" s="11" t="s">
        <v>18</v>
      </c>
      <c r="D112" s="16">
        <v>350000</v>
      </c>
      <c r="E112">
        <f t="shared" si="2"/>
        <v>84765.15151515149</v>
      </c>
      <c r="F112">
        <f t="shared" si="3"/>
        <v>7185130911.3865891</v>
      </c>
    </row>
    <row r="113" spans="1:6" x14ac:dyDescent="0.3">
      <c r="A113" s="12" t="s">
        <v>21</v>
      </c>
      <c r="B113" s="12">
        <v>56.6</v>
      </c>
      <c r="C113" s="12" t="s">
        <v>18</v>
      </c>
      <c r="D113" s="17">
        <v>265000</v>
      </c>
      <c r="E113">
        <f t="shared" si="2"/>
        <v>-234.84848484850954</v>
      </c>
      <c r="F113">
        <f t="shared" si="3"/>
        <v>55153.810835640616</v>
      </c>
    </row>
    <row r="114" spans="1:6" x14ac:dyDescent="0.3">
      <c r="A114" s="11" t="s">
        <v>17</v>
      </c>
      <c r="B114" s="11">
        <v>61.82</v>
      </c>
      <c r="C114" s="11" t="s">
        <v>18</v>
      </c>
      <c r="D114" s="16">
        <v>276000</v>
      </c>
      <c r="E114">
        <f t="shared" si="2"/>
        <v>10765.15151515149</v>
      </c>
      <c r="F114">
        <f t="shared" si="3"/>
        <v>115888487.14416844</v>
      </c>
    </row>
    <row r="115" spans="1:6" x14ac:dyDescent="0.3">
      <c r="A115" s="11" t="s">
        <v>17</v>
      </c>
      <c r="B115" s="11">
        <v>71.430000000000007</v>
      </c>
      <c r="C115" s="11" t="s">
        <v>18</v>
      </c>
      <c r="D115" s="16">
        <v>252000</v>
      </c>
      <c r="E115">
        <f t="shared" si="2"/>
        <v>-13234.84848484851</v>
      </c>
      <c r="F115">
        <f t="shared" si="3"/>
        <v>175161214.41689688</v>
      </c>
    </row>
    <row r="116" spans="1:6" x14ac:dyDescent="0.3">
      <c r="A116" s="11" t="s">
        <v>21</v>
      </c>
      <c r="B116" s="11">
        <v>64.86</v>
      </c>
      <c r="C116" s="11" t="s">
        <v>18</v>
      </c>
      <c r="D116" s="16">
        <v>280000</v>
      </c>
      <c r="E116">
        <f t="shared" si="2"/>
        <v>14765.15151515149</v>
      </c>
      <c r="F116">
        <f t="shared" si="3"/>
        <v>218009699.26538035</v>
      </c>
    </row>
    <row r="117" spans="1:6" x14ac:dyDescent="0.3">
      <c r="A117" s="11" t="s">
        <v>21</v>
      </c>
      <c r="B117" s="11">
        <v>61.01</v>
      </c>
      <c r="C117" s="11" t="s">
        <v>18</v>
      </c>
      <c r="D117" s="16">
        <v>264000</v>
      </c>
      <c r="E117">
        <f t="shared" si="2"/>
        <v>-1234.8484848485095</v>
      </c>
      <c r="F117">
        <f t="shared" si="3"/>
        <v>1524850.7805326597</v>
      </c>
    </row>
    <row r="118" spans="1:6" x14ac:dyDescent="0.3">
      <c r="A118" s="11" t="s">
        <v>21</v>
      </c>
      <c r="B118" s="11">
        <v>57.34</v>
      </c>
      <c r="C118" s="11" t="s">
        <v>18</v>
      </c>
      <c r="D118" s="16">
        <v>270000</v>
      </c>
      <c r="E118">
        <f t="shared" si="2"/>
        <v>4765.1515151514905</v>
      </c>
      <c r="F118">
        <f t="shared" si="3"/>
        <v>22706668.962350544</v>
      </c>
    </row>
    <row r="119" spans="1:6" x14ac:dyDescent="0.3">
      <c r="A119" s="11" t="s">
        <v>17</v>
      </c>
      <c r="B119" s="11">
        <v>56.63</v>
      </c>
      <c r="C119" s="11" t="s">
        <v>18</v>
      </c>
      <c r="D119" s="16">
        <v>300000</v>
      </c>
      <c r="E119">
        <f t="shared" si="2"/>
        <v>34765.15151515149</v>
      </c>
      <c r="F119">
        <f t="shared" si="3"/>
        <v>1208615759.8714399</v>
      </c>
    </row>
    <row r="120" spans="1:6" x14ac:dyDescent="0.3">
      <c r="A120" s="11" t="s">
        <v>17</v>
      </c>
      <c r="B120" s="11">
        <v>58.95</v>
      </c>
      <c r="C120" s="11" t="s">
        <v>18</v>
      </c>
      <c r="D120" s="16">
        <v>275000</v>
      </c>
      <c r="E120">
        <f t="shared" si="2"/>
        <v>9765.1515151514905</v>
      </c>
      <c r="F120">
        <f t="shared" si="3"/>
        <v>95358184.11386545</v>
      </c>
    </row>
    <row r="121" spans="1:6" x14ac:dyDescent="0.3">
      <c r="A121" s="12" t="s">
        <v>21</v>
      </c>
      <c r="B121" s="12">
        <v>54.48</v>
      </c>
      <c r="C121" s="12" t="s">
        <v>18</v>
      </c>
      <c r="D121" s="17">
        <v>250000</v>
      </c>
      <c r="E121">
        <f t="shared" si="2"/>
        <v>-15234.84848484851</v>
      </c>
      <c r="F121">
        <f t="shared" si="3"/>
        <v>232100608.35629094</v>
      </c>
    </row>
    <row r="122" spans="1:6" x14ac:dyDescent="0.3">
      <c r="A122" s="11" t="s">
        <v>17</v>
      </c>
      <c r="B122" s="11">
        <v>69.709999999999994</v>
      </c>
      <c r="C122" s="11" t="s">
        <v>18</v>
      </c>
      <c r="D122" s="16">
        <v>260000</v>
      </c>
      <c r="E122">
        <f t="shared" si="2"/>
        <v>-5234.8484848485095</v>
      </c>
      <c r="F122">
        <f t="shared" si="3"/>
        <v>27403638.659320734</v>
      </c>
    </row>
    <row r="123" spans="1:6" x14ac:dyDescent="0.3">
      <c r="A123" s="11" t="s">
        <v>17</v>
      </c>
      <c r="B123" s="11">
        <v>55.8</v>
      </c>
      <c r="C123" s="11" t="s">
        <v>18</v>
      </c>
      <c r="D123" s="16">
        <v>265000</v>
      </c>
      <c r="E123">
        <f t="shared" si="2"/>
        <v>-234.84848484850954</v>
      </c>
      <c r="F123">
        <f t="shared" si="3"/>
        <v>55153.810835640616</v>
      </c>
    </row>
    <row r="124" spans="1:6" x14ac:dyDescent="0.3">
      <c r="A124" s="11" t="s">
        <v>21</v>
      </c>
      <c r="B124" s="11">
        <v>52.81</v>
      </c>
      <c r="C124" s="11" t="s">
        <v>18</v>
      </c>
      <c r="D124" s="16">
        <v>300000</v>
      </c>
      <c r="E124">
        <f t="shared" si="2"/>
        <v>34765.15151515149</v>
      </c>
      <c r="F124">
        <f t="shared" si="3"/>
        <v>1208615759.8714399</v>
      </c>
    </row>
    <row r="125" spans="1:6" x14ac:dyDescent="0.3">
      <c r="A125" s="12" t="s">
        <v>17</v>
      </c>
      <c r="B125" s="12">
        <v>60.11</v>
      </c>
      <c r="C125" s="12" t="s">
        <v>18</v>
      </c>
      <c r="D125" s="17">
        <v>240000</v>
      </c>
      <c r="E125">
        <f t="shared" si="2"/>
        <v>-25234.84848484851</v>
      </c>
      <c r="F125">
        <f t="shared" si="3"/>
        <v>636797578.05326116</v>
      </c>
    </row>
    <row r="126" spans="1:6" x14ac:dyDescent="0.3">
      <c r="A126" s="11" t="s">
        <v>17</v>
      </c>
      <c r="B126" s="11">
        <v>58.3</v>
      </c>
      <c r="C126" s="11" t="s">
        <v>18</v>
      </c>
      <c r="D126" s="16">
        <v>260000</v>
      </c>
      <c r="E126">
        <f t="shared" si="2"/>
        <v>-5234.8484848485095</v>
      </c>
      <c r="F126">
        <f t="shared" si="3"/>
        <v>27403638.659320734</v>
      </c>
    </row>
    <row r="127" spans="1:6" x14ac:dyDescent="0.3">
      <c r="A127" s="12" t="s">
        <v>21</v>
      </c>
      <c r="B127" s="12">
        <v>67.69</v>
      </c>
      <c r="C127" s="12" t="s">
        <v>18</v>
      </c>
      <c r="D127" s="17">
        <v>210000</v>
      </c>
      <c r="E127">
        <f t="shared" si="2"/>
        <v>-55234.84848484851</v>
      </c>
      <c r="F127">
        <f t="shared" si="3"/>
        <v>3050888487.1441717</v>
      </c>
    </row>
    <row r="128" spans="1:6" x14ac:dyDescent="0.3">
      <c r="A128" s="11" t="s">
        <v>21</v>
      </c>
      <c r="B128" s="11">
        <v>56.81</v>
      </c>
      <c r="C128" s="11" t="s">
        <v>18</v>
      </c>
      <c r="D128" s="16">
        <v>250000</v>
      </c>
      <c r="E128">
        <f t="shared" si="2"/>
        <v>-15234.84848484851</v>
      </c>
      <c r="F128">
        <f t="shared" si="3"/>
        <v>232100608.35629094</v>
      </c>
    </row>
    <row r="129" spans="1:6" x14ac:dyDescent="0.3">
      <c r="A129" s="11" t="s">
        <v>21</v>
      </c>
      <c r="B129" s="11">
        <v>71.55</v>
      </c>
      <c r="C129" s="11" t="s">
        <v>18</v>
      </c>
      <c r="D129" s="16">
        <v>300000</v>
      </c>
      <c r="E129">
        <f t="shared" si="2"/>
        <v>34765.15151515149</v>
      </c>
      <c r="F129">
        <f t="shared" si="3"/>
        <v>1208615759.8714399</v>
      </c>
    </row>
    <row r="130" spans="1:6" x14ac:dyDescent="0.3">
      <c r="A130" s="11" t="s">
        <v>21</v>
      </c>
      <c r="B130" s="11">
        <v>56.49</v>
      </c>
      <c r="C130" s="11" t="s">
        <v>18</v>
      </c>
      <c r="D130" s="16">
        <v>216000</v>
      </c>
      <c r="E130">
        <f t="shared" si="2"/>
        <v>-49234.84848484851</v>
      </c>
      <c r="F130">
        <f t="shared" si="3"/>
        <v>2424070305.3259897</v>
      </c>
    </row>
    <row r="131" spans="1:6" x14ac:dyDescent="0.3">
      <c r="A131" s="11" t="s">
        <v>21</v>
      </c>
      <c r="B131" s="11">
        <v>53.62</v>
      </c>
      <c r="C131" s="11" t="s">
        <v>18</v>
      </c>
      <c r="D131" s="16">
        <v>275000</v>
      </c>
      <c r="E131">
        <f t="shared" ref="E131:E133" si="4">D131-$A$137</f>
        <v>9765.1515151514905</v>
      </c>
      <c r="F131">
        <f t="shared" ref="F131:F133" si="5">E131^2</f>
        <v>95358184.11386545</v>
      </c>
    </row>
    <row r="132" spans="1:6" x14ac:dyDescent="0.3">
      <c r="A132" s="12" t="s">
        <v>21</v>
      </c>
      <c r="B132" s="12">
        <v>69.72</v>
      </c>
      <c r="C132" s="12" t="s">
        <v>18</v>
      </c>
      <c r="D132" s="17">
        <v>295000</v>
      </c>
      <c r="E132">
        <f t="shared" si="4"/>
        <v>29765.15151515149</v>
      </c>
      <c r="F132">
        <f t="shared" si="5"/>
        <v>885964244.71992505</v>
      </c>
    </row>
    <row r="133" spans="1:6" x14ac:dyDescent="0.3">
      <c r="A133" s="11" t="s">
        <v>17</v>
      </c>
      <c r="B133" s="11">
        <v>60.23</v>
      </c>
      <c r="C133" s="11" t="s">
        <v>18</v>
      </c>
      <c r="D133" s="16">
        <v>204000</v>
      </c>
      <c r="E133">
        <f t="shared" si="4"/>
        <v>-61234.84848484851</v>
      </c>
      <c r="F133">
        <f t="shared" si="5"/>
        <v>3749706668.9623537</v>
      </c>
    </row>
    <row r="134" spans="1:6" x14ac:dyDescent="0.3">
      <c r="F134">
        <f>SUM(F2:F133)</f>
        <v>220995719696.96957</v>
      </c>
    </row>
    <row r="136" spans="1:6" x14ac:dyDescent="0.3">
      <c r="A136" t="s">
        <v>27</v>
      </c>
      <c r="C136" t="s">
        <v>30</v>
      </c>
      <c r="E136" t="s">
        <v>31</v>
      </c>
    </row>
    <row r="137" spans="1:6" x14ac:dyDescent="0.3">
      <c r="A137">
        <f>AVERAGE(D2:D133)</f>
        <v>265234.84848484851</v>
      </c>
      <c r="C137">
        <f>F134/132</f>
        <v>1674209997.7043149</v>
      </c>
      <c r="E137">
        <f>SQRT(C137)</f>
        <v>40917.111306937528</v>
      </c>
    </row>
  </sheetData>
  <autoFilter ref="A1:A137" xr:uid="{B5878741-8E6F-46D3-A4FB-3A3775D6BE8D}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7" ma:contentTypeDescription="Create a new document." ma:contentTypeScope="" ma:versionID="868c0c95a16768a1b36aa8cd6b1e7680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5b08c91bf54e31058fd4d9db61ece32d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F52D21-6D88-49DA-BB5E-A5EBB1158A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847049-0569-447E-B763-A44F81FBD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7AF6E0-793C-423B-80D8-EBB44A3223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TASK 1</vt:lpstr>
      <vt:lpstr>TASK 2</vt:lpstr>
      <vt:lpstr>TASK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anuragpawarrocks@gmail.com</cp:lastModifiedBy>
  <cp:revision/>
  <dcterms:created xsi:type="dcterms:W3CDTF">2021-06-25T13:14:08Z</dcterms:created>
  <dcterms:modified xsi:type="dcterms:W3CDTF">2022-01-18T17:12:16Z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c8cabcfd-8c27-4c78-a048-f9e1c8b91a65</vt:lpwstr>
  </property>
  <property fmtid="{D5CDD505-2E9C-101B-9397-08002B2CF9AE}" pid="3" name="ContentTypeId">
    <vt:lpwstr>0x010100D80C9320661FCB478F077E19A50F7652</vt:lpwstr>
  </property>
</Properties>
</file>