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Profile" sheetId="1" state="visible" r:id="rId1"/>
    <sheet xmlns:r="http://schemas.openxmlformats.org/officeDocument/2006/relationships" name="FoodDB" sheetId="2" state="visible" r:id="rId2"/>
    <sheet xmlns:r="http://schemas.openxmlformats.org/officeDocument/2006/relationships" name="Food Log" sheetId="3" state="visible" r:id="rId3"/>
    <sheet xmlns:r="http://schemas.openxmlformats.org/officeDocument/2006/relationships" name="Daily Summary" sheetId="4" state="visible" r:id="rId4"/>
    <sheet xmlns:r="http://schemas.openxmlformats.org/officeDocument/2006/relationships" name="Workout Plan" sheetId="5" state="visible" r:id="rId5"/>
    <sheet xmlns:r="http://schemas.openxmlformats.org/officeDocument/2006/relationships" name="Progress" sheetId="6" state="visible" r:id="rId6"/>
    <sheet xmlns:r="http://schemas.openxmlformats.org/officeDocument/2006/relationships" name="Dashboard" sheetId="7" state="visible" r:id="rId7"/>
  </sheets>
  <definedNames>
    <definedName name="ActivityTable">Profile!$A$26:$B$30</definedName>
    <definedName name="FoodList">FoodDB!$A$2:$A$32</definedName>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styles" Target="styles.xml" Id="rId8"/><Relationship Type="http://schemas.openxmlformats.org/officeDocument/2006/relationships/theme" Target="theme/theme1.xml" Id="rId9"/></Relationships>
</file>

<file path=xl/charts/chart1.xml><?xml version="1.0" encoding="utf-8"?>
<chartSpace xmlns="http://schemas.openxmlformats.org/drawingml/2006/chart">
  <chart>
    <title>
      <tx>
        <rich>
          <a:bodyPr xmlns:a="http://schemas.openxmlformats.org/drawingml/2006/main"/>
          <a:p xmlns:a="http://schemas.openxmlformats.org/drawingml/2006/main">
            <a:pPr>
              <a:defRPr/>
            </a:pPr>
            <a:r>
              <a:t>Weight Trend</a:t>
            </a:r>
          </a:p>
        </rich>
      </tx>
    </title>
    <plotArea>
      <lineChart>
        <grouping val="standard"/>
        <ser>
          <idx val="0"/>
          <order val="0"/>
          <tx>
            <strRef>
              <f>'Progress'!B1</f>
            </strRef>
          </tx>
          <spPr>
            <a:ln xmlns:a="http://schemas.openxmlformats.org/drawingml/2006/main">
              <a:prstDash val="solid"/>
            </a:ln>
          </spPr>
          <marker>
            <symbol val="none"/>
            <spPr>
              <a:ln xmlns:a="http://schemas.openxmlformats.org/drawingml/2006/main">
                <a:prstDash val="solid"/>
              </a:ln>
            </spPr>
          </marker>
          <cat>
            <numRef>
              <f>'Progress'!$A$2:$A$15</f>
            </numRef>
          </cat>
          <val>
            <numRef>
              <f>'Progress'!$B$2:$B$15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2.xml><?xml version="1.0" encoding="utf-8"?>
<chartSpace xmlns="http://schemas.openxmlformats.org/drawingml/2006/chart">
  <chart>
    <title>
      <tx>
        <rich>
          <a:bodyPr xmlns:a="http://schemas.openxmlformats.org/drawingml/2006/main"/>
          <a:p xmlns:a="http://schemas.openxmlformats.org/drawingml/2006/main">
            <a:pPr>
              <a:defRPr/>
            </a:pPr>
            <a:r>
              <a:t>Calories vs Target</a:t>
            </a:r>
          </a:p>
        </rich>
      </tx>
    </title>
    <plotArea>
      <lineChart>
        <grouping val="standard"/>
        <ser>
          <idx val="0"/>
          <order val="0"/>
          <tx>
            <strRef>
              <f>'Progress'!E1</f>
            </strRef>
          </tx>
          <spPr>
            <a:ln xmlns:a="http://schemas.openxmlformats.org/drawingml/2006/main">
              <a:prstDash val="solid"/>
            </a:ln>
          </spPr>
          <marker>
            <symbol val="none"/>
            <spPr>
              <a:ln xmlns:a="http://schemas.openxmlformats.org/drawingml/2006/main">
                <a:prstDash val="solid"/>
              </a:ln>
            </spPr>
          </marker>
          <cat>
            <numRef>
              <f>'Progress'!$A$2:$A$15</f>
            </numRef>
          </cat>
          <val>
            <numRef>
              <f>'Progress'!$E$2:$E$15</f>
            </numRef>
          </val>
        </ser>
        <axId val="10"/>
        <axId val="100"/>
      </line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charts/chart3.xml><?xml version="1.0" encoding="utf-8"?>
<chartSpace xmlns="http://schemas.openxmlformats.org/drawingml/2006/chart">
  <chart>
    <title>
      <tx>
        <rich>
          <a:bodyPr xmlns:a="http://schemas.openxmlformats.org/drawingml/2006/main"/>
          <a:p xmlns:a="http://schemas.openxmlformats.org/drawingml/2006/main">
            <a:pPr>
              <a:defRPr/>
            </a:pPr>
            <a:r>
              <a:t>Daily Steps</a:t>
            </a:r>
          </a:p>
        </rich>
      </tx>
    </title>
    <plotArea>
      <barChart>
        <barDir val="col"/>
        <grouping val="clustered"/>
        <ser>
          <idx val="0"/>
          <order val="0"/>
          <tx>
            <strRef>
              <f>'Progress'!C1</f>
            </strRef>
          </tx>
          <spPr>
            <a:ln xmlns:a="http://schemas.openxmlformats.org/drawingml/2006/main">
              <a:prstDash val="solid"/>
            </a:ln>
          </spPr>
          <cat>
            <numRef>
              <f>'Progress'!$A$2:$A$15</f>
            </numRef>
          </cat>
          <val>
            <numRef>
              <f>'Progress'!$C$2:$C$15</f>
            </numRef>
          </val>
        </ser>
        <gapWidth val="150"/>
        <axId val="10"/>
        <axId val="100"/>
      </barChart>
      <catAx>
        <axId val="10"/>
        <scaling>
          <orientation val="minMax"/>
        </scaling>
        <axPos val="l"/>
        <majorTickMark val="none"/>
        <minorTickMark val="none"/>
        <crossAx val="100"/>
        <lblOffset val="100"/>
      </catAx>
      <valAx>
        <axId val="100"/>
        <scaling>
          <orientation val="minMax"/>
        </scaling>
        <axPos val="l"/>
        <majorGridlines/>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Relationship Type="http://schemas.openxmlformats.org/officeDocument/2006/relationships/chart" Target="/xl/charts/chart2.xml" Id="rId2"/><Relationship Type="http://schemas.openxmlformats.org/officeDocument/2006/relationships/chart" Target="/xl/charts/chart3.xml" Id="rId3"/></Relationships>
</file>

<file path=xl/drawings/drawing1.xml><?xml version="1.0" encoding="utf-8"?>
<wsDr xmlns="http://schemas.openxmlformats.org/drawingml/2006/spreadsheetDrawing">
  <oneCellAnchor>
    <from>
      <col>0</col>
      <colOff>0</colOff>
      <row>9</row>
      <rowOff>0</rowOff>
    </from>
    <ext cx="5400000" cy="2700000"/>
    <graphicFrame>
      <nvGraphicFramePr>
        <cNvPr id="1" name="Chart 1"/>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1"/>
        </a:graphicData>
      </a:graphic>
    </graphicFrame>
    <clientData/>
  </oneCellAnchor>
  <oneCellAnchor>
    <from>
      <col>0</col>
      <colOff>0</colOff>
      <row>26</row>
      <rowOff>0</rowOff>
    </from>
    <ext cx="5400000" cy="2700000"/>
    <graphicFrame>
      <nvGraphicFramePr>
        <cNvPr id="2" name="Chart 2"/>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2"/>
        </a:graphicData>
      </a:graphic>
    </graphicFrame>
    <clientData/>
  </oneCellAnchor>
  <oneCellAnchor>
    <from>
      <col>7</col>
      <colOff>0</colOff>
      <row>9</row>
      <rowOff>0</rowOff>
    </from>
    <ext cx="5400000" cy="2700000"/>
    <graphicFrame>
      <nvGraphicFramePr>
        <cNvPr id="3" name="Chart 3"/>
        <cNvGraphicFramePr/>
      </nvGraphicFramePr>
      <xfrm/>
      <a:graphic xmlns:a="http://schemas.openxmlformats.org/drawingml/2006/main">
        <a:graphicData uri="http://schemas.openxmlformats.org/drawingml/2006/chart">
          <c:chart xmlns:c="http://schemas.openxmlformats.org/drawingml/2006/chart" xmlns:r="http://schemas.openxmlformats.org/officeDocument/2006/relationships" r:id="rId3"/>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C30"/>
  <sheetViews>
    <sheetView workbookViewId="0">
      <selection activeCell="A1" sqref="A1"/>
    </sheetView>
  </sheetViews>
  <sheetFormatPr baseColWidth="8" defaultRowHeight="15"/>
  <sheetData>
    <row r="1">
      <c r="A1" t="inlineStr">
        <is>
          <t>Field</t>
        </is>
      </c>
      <c r="B1" t="inlineStr">
        <is>
          <t>Value</t>
        </is>
      </c>
      <c r="C1" t="inlineStr">
        <is>
          <t>Notes</t>
        </is>
      </c>
    </row>
    <row r="2">
      <c r="A2" t="inlineStr">
        <is>
          <t>Name</t>
        </is>
      </c>
      <c r="B2" t="inlineStr"/>
      <c r="C2" t="inlineStr"/>
    </row>
    <row r="3">
      <c r="A3" t="inlineStr">
        <is>
          <t>Sex</t>
        </is>
      </c>
      <c r="B3" t="inlineStr"/>
      <c r="C3" t="inlineStr">
        <is>
          <t>Male/Female</t>
        </is>
      </c>
    </row>
    <row r="4">
      <c r="A4" t="inlineStr">
        <is>
          <t>Age (years)</t>
        </is>
      </c>
      <c r="B4" t="n">
        <v>25</v>
      </c>
      <c r="C4" t="inlineStr"/>
    </row>
    <row r="5">
      <c r="A5" t="inlineStr">
        <is>
          <t>Height (cm)</t>
        </is>
      </c>
      <c r="B5" t="n">
        <v>175</v>
      </c>
      <c r="C5" t="inlineStr"/>
    </row>
    <row r="6">
      <c r="A6" t="inlineStr">
        <is>
          <t>Weight (kg)</t>
        </is>
      </c>
      <c r="B6" t="n">
        <v>75</v>
      </c>
      <c r="C6" t="inlineStr"/>
    </row>
    <row r="7">
      <c r="A7" t="inlineStr">
        <is>
          <t>Body Fat % (optional)</t>
        </is>
      </c>
      <c r="B7" t="inlineStr"/>
      <c r="C7" t="inlineStr">
        <is>
          <t>Leave blank if unknown</t>
        </is>
      </c>
    </row>
    <row r="8">
      <c r="A8" t="inlineStr">
        <is>
          <t>Activity Level</t>
        </is>
      </c>
      <c r="B8" t="inlineStr"/>
      <c r="C8" t="inlineStr">
        <is>
          <t>Sedentary, Lightly Active, Moderately Active, Very Active, Athlete</t>
        </is>
      </c>
    </row>
    <row r="9">
      <c r="A9" t="inlineStr">
        <is>
          <t>Goal</t>
        </is>
      </c>
      <c r="B9" t="inlineStr">
        <is>
          <t>Lose</t>
        </is>
      </c>
      <c r="C9" t="inlineStr">
        <is>
          <t>Lose / Maintain / Gain</t>
        </is>
      </c>
    </row>
    <row r="10">
      <c r="A10" t="inlineStr">
        <is>
          <t>Weekly Change (kg)</t>
        </is>
      </c>
      <c r="B10" t="n">
        <v>-0.25</v>
      </c>
      <c r="C10" t="inlineStr">
        <is>
          <t>Negative to lose, positive to gain (e.g., -0.25)</t>
        </is>
      </c>
    </row>
    <row r="11">
      <c r="A11" t="inlineStr">
        <is>
          <t>Protein (g/kg)</t>
        </is>
      </c>
      <c r="B11" t="n">
        <v>1.8</v>
      </c>
      <c r="C11" t="inlineStr">
        <is>
          <t>Common range: 1.6–2.2 g/kg</t>
        </is>
      </c>
    </row>
    <row r="12">
      <c r="A12" t="inlineStr">
        <is>
          <t>Fat (g/kg)</t>
        </is>
      </c>
      <c r="B12" t="n">
        <v>0.8</v>
      </c>
      <c r="C12" t="inlineStr">
        <is>
          <t>Common range: 0.6–1.0 g/kg</t>
        </is>
      </c>
    </row>
    <row r="13">
      <c r="A13" t="inlineStr">
        <is>
          <t>Carb (auto)</t>
        </is>
      </c>
      <c r="B13" t="inlineStr"/>
      <c r="C13" t="inlineStr">
        <is>
          <t>Carbs fill the remaining calories</t>
        </is>
      </c>
    </row>
    <row r="14">
      <c r="A14" t="inlineStr">
        <is>
          <t>BMR (Mifflin-St Jeor)</t>
        </is>
      </c>
      <c r="B14">
        <f>IF(LOWER(B3)="male", 10*B6+6.25*B5-5*B4+5, 10*B6+6.25*B5-5*B4-161)</f>
        <v/>
      </c>
      <c r="C14" t="inlineStr"/>
    </row>
    <row r="15">
      <c r="A15" t="inlineStr">
        <is>
          <t>TDEE (kcal)</t>
        </is>
      </c>
      <c r="B15">
        <f>B14 * IFERROR(XLOOKUP(B8, ActivityTable[Activity], ActivityTable[Multiplier]), 1.2)</f>
        <v/>
      </c>
      <c r="C15" t="inlineStr"/>
    </row>
    <row r="16">
      <c r="A16" t="inlineStr">
        <is>
          <t>Target Calories</t>
        </is>
      </c>
      <c r="B16">
        <f>B15 + (B10*7700/7)</f>
        <v/>
      </c>
      <c r="C16" t="inlineStr"/>
    </row>
    <row r="17">
      <c r="A17" t="inlineStr">
        <is>
          <t>Protein Target (g)</t>
        </is>
      </c>
      <c r="B17">
        <f>B11*B6</f>
        <v/>
      </c>
      <c r="C17" t="inlineStr"/>
    </row>
    <row r="18">
      <c r="A18" t="inlineStr">
        <is>
          <t>Fat Target (g)</t>
        </is>
      </c>
      <c r="B18">
        <f>B12*B6</f>
        <v/>
      </c>
      <c r="C18" t="inlineStr"/>
    </row>
    <row r="19">
      <c r="A19" t="inlineStr">
        <is>
          <t>Carb Target (g)</t>
        </is>
      </c>
      <c r="B19">
        <f>MAX(0, (B16 - (B17*4 + B18*9))/4)</f>
        <v/>
      </c>
      <c r="C19" t="inlineStr"/>
    </row>
    <row r="25">
      <c r="A25" t="inlineStr">
        <is>
          <t>Activity</t>
        </is>
      </c>
      <c r="B25" t="inlineStr">
        <is>
          <t>Multiplier</t>
        </is>
      </c>
    </row>
    <row r="26">
      <c r="A26" t="inlineStr">
        <is>
          <t>Sedentary</t>
        </is>
      </c>
      <c r="B26" t="n">
        <v>1.2</v>
      </c>
    </row>
    <row r="27">
      <c r="A27" t="inlineStr">
        <is>
          <t>Lightly Active</t>
        </is>
      </c>
      <c r="B27" t="n">
        <v>1.375</v>
      </c>
    </row>
    <row r="28">
      <c r="A28" t="inlineStr">
        <is>
          <t>Moderately Active</t>
        </is>
      </c>
      <c r="B28" t="n">
        <v>1.55</v>
      </c>
    </row>
    <row r="29">
      <c r="A29" t="inlineStr">
        <is>
          <t>Very Active</t>
        </is>
      </c>
      <c r="B29" t="n">
        <v>1.725</v>
      </c>
    </row>
    <row r="30">
      <c r="A30" t="inlineStr">
        <is>
          <t>Athlete</t>
        </is>
      </c>
      <c r="B30" t="n">
        <v>1.9</v>
      </c>
    </row>
  </sheetData>
  <dataValidations count="3">
    <dataValidation sqref="B3" showErrorMessage="1" showInputMessage="1" allowBlank="1" type="list">
      <formula1>"Male,Female"</formula1>
    </dataValidation>
    <dataValidation sqref="B8" showErrorMessage="1" showInputMessage="1" allowBlank="1" type="list">
      <formula1>"Sedentary,Lightly Active,Moderately Active,Very Active,Athlete"</formula1>
    </dataValidation>
    <dataValidation sqref="B9" showErrorMessage="1" showInputMessage="1" allowBlank="1" type="list">
      <formula1>"Lose,Maintain,Gain"</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31"/>
  <sheetViews>
    <sheetView workbookViewId="0">
      <selection activeCell="A1" sqref="A1"/>
    </sheetView>
  </sheetViews>
  <sheetFormatPr baseColWidth="8" defaultRowHeight="15"/>
  <sheetData>
    <row r="1">
      <c r="A1" t="inlineStr">
        <is>
          <t>Food</t>
        </is>
      </c>
      <c r="B1" t="inlineStr">
        <is>
          <t>Cals</t>
        </is>
      </c>
      <c r="C1" t="inlineStr">
        <is>
          <t>Protein</t>
        </is>
      </c>
      <c r="D1" t="inlineStr">
        <is>
          <t>Carbs</t>
        </is>
      </c>
      <c r="E1" t="inlineStr">
        <is>
          <t>Fat</t>
        </is>
      </c>
    </row>
    <row r="2">
      <c r="A2" t="inlineStr">
        <is>
          <t>Chicken breast (100g)</t>
        </is>
      </c>
      <c r="B2" t="n">
        <v>165</v>
      </c>
      <c r="C2" t="n">
        <v>31</v>
      </c>
      <c r="D2" t="n">
        <v>0</v>
      </c>
      <c r="E2" t="n">
        <v>3.6</v>
      </c>
    </row>
    <row r="3">
      <c r="A3" t="inlineStr">
        <is>
          <t>Egg (1 large)</t>
        </is>
      </c>
      <c r="B3" t="n">
        <v>72</v>
      </c>
      <c r="C3" t="n">
        <v>6</v>
      </c>
      <c r="D3" t="n">
        <v>0.4</v>
      </c>
      <c r="E3" t="n">
        <v>5</v>
      </c>
    </row>
    <row r="4">
      <c r="A4" t="inlineStr">
        <is>
          <t>Greek yogurt (170g)</t>
        </is>
      </c>
      <c r="B4" t="n">
        <v>100</v>
      </c>
      <c r="C4" t="n">
        <v>17</v>
      </c>
      <c r="D4" t="n">
        <v>6</v>
      </c>
      <c r="E4" t="n">
        <v>0</v>
      </c>
    </row>
    <row r="5">
      <c r="A5" t="inlineStr">
        <is>
          <t>Whey scoop (30g)</t>
        </is>
      </c>
      <c r="B5" t="n">
        <v>120</v>
      </c>
      <c r="C5" t="n">
        <v>24</v>
      </c>
      <c r="D5" t="n">
        <v>3</v>
      </c>
      <c r="E5" t="n">
        <v>2</v>
      </c>
    </row>
    <row r="6">
      <c r="A6" t="inlineStr">
        <is>
          <t>Almonds (28g)</t>
        </is>
      </c>
      <c r="B6" t="n">
        <v>164</v>
      </c>
      <c r="C6" t="n">
        <v>6</v>
      </c>
      <c r="D6" t="n">
        <v>6</v>
      </c>
      <c r="E6" t="n">
        <v>14</v>
      </c>
    </row>
    <row r="7">
      <c r="A7" t="inlineStr">
        <is>
          <t>Banana (118g)</t>
        </is>
      </c>
      <c r="B7" t="n">
        <v>105</v>
      </c>
      <c r="C7" t="n">
        <v>1</v>
      </c>
      <c r="D7" t="n">
        <v>27</v>
      </c>
      <c r="E7" t="n">
        <v>0.4</v>
      </c>
    </row>
    <row r="8">
      <c r="A8" t="inlineStr">
        <is>
          <t>Apple (182g)</t>
        </is>
      </c>
      <c r="B8" t="n">
        <v>95</v>
      </c>
      <c r="C8" t="n">
        <v>0</v>
      </c>
      <c r="D8" t="n">
        <v>25</v>
      </c>
      <c r="E8" t="n">
        <v>0.3</v>
      </c>
    </row>
    <row r="9">
      <c r="A9" t="inlineStr">
        <is>
          <t>Rice cooked (150g)</t>
        </is>
      </c>
      <c r="B9" t="n">
        <v>195</v>
      </c>
      <c r="C9" t="n">
        <v>4</v>
      </c>
      <c r="D9" t="n">
        <v>42</v>
      </c>
      <c r="E9" t="n">
        <v>0.4</v>
      </c>
    </row>
    <row r="10">
      <c r="A10" t="inlineStr">
        <is>
          <t>Quinoa cooked (185g)</t>
        </is>
      </c>
      <c r="B10" t="n">
        <v>222</v>
      </c>
      <c r="C10" t="n">
        <v>8</v>
      </c>
      <c r="D10" t="n">
        <v>39</v>
      </c>
      <c r="E10" t="n">
        <v>3.5</v>
      </c>
    </row>
    <row r="11">
      <c r="A11" t="inlineStr">
        <is>
          <t>Whole wheat roti (1)</t>
        </is>
      </c>
      <c r="B11" t="n">
        <v>110</v>
      </c>
      <c r="C11" t="n">
        <v>3</v>
      </c>
      <c r="D11" t="n">
        <v>22</v>
      </c>
      <c r="E11" t="n">
        <v>3</v>
      </c>
    </row>
    <row r="12">
      <c r="A12" t="inlineStr">
        <is>
          <t>Whole grain bread (1 slice)</t>
        </is>
      </c>
      <c r="B12" t="n">
        <v>80</v>
      </c>
      <c r="C12" t="n">
        <v>4</v>
      </c>
      <c r="D12" t="n">
        <v>14</v>
      </c>
      <c r="E12" t="n">
        <v>1</v>
      </c>
    </row>
    <row r="13">
      <c r="A13" t="inlineStr">
        <is>
          <t>Broccoli (100g)</t>
        </is>
      </c>
      <c r="B13" t="n">
        <v>35</v>
      </c>
      <c r="C13" t="n">
        <v>2.4</v>
      </c>
      <c r="D13" t="n">
        <v>7</v>
      </c>
      <c r="E13" t="n">
        <v>0.4</v>
      </c>
    </row>
    <row r="14">
      <c r="A14" t="inlineStr">
        <is>
          <t>Spinach (100g)</t>
        </is>
      </c>
      <c r="B14" t="n">
        <v>23</v>
      </c>
      <c r="C14" t="n">
        <v>2.9</v>
      </c>
      <c r="D14" t="n">
        <v>3.6</v>
      </c>
      <c r="E14" t="n">
        <v>0.4</v>
      </c>
    </row>
    <row r="15">
      <c r="A15" t="inlineStr">
        <is>
          <t>Olive oil (1 tbsp)</t>
        </is>
      </c>
      <c r="B15" t="n">
        <v>119</v>
      </c>
      <c r="C15" t="n">
        <v>0</v>
      </c>
      <c r="D15" t="n">
        <v>0</v>
      </c>
      <c r="E15" t="n">
        <v>14</v>
      </c>
    </row>
    <row r="16">
      <c r="A16" t="inlineStr">
        <is>
          <t>Ghee (1 tsp)</t>
        </is>
      </c>
      <c r="B16" t="n">
        <v>45</v>
      </c>
      <c r="C16" t="n">
        <v>0</v>
      </c>
      <c r="D16" t="n">
        <v>0</v>
      </c>
      <c r="E16" t="n">
        <v>5</v>
      </c>
    </row>
    <row r="17">
      <c r="A17" t="inlineStr">
        <is>
          <t>Milk (250ml)</t>
        </is>
      </c>
      <c r="B17" t="n">
        <v>103</v>
      </c>
      <c r="C17" t="n">
        <v>8</v>
      </c>
      <c r="D17" t="n">
        <v>12</v>
      </c>
      <c r="E17" t="n">
        <v>2.4</v>
      </c>
    </row>
    <row r="18">
      <c r="A18" t="inlineStr">
        <is>
          <t>Paneer (100g)</t>
        </is>
      </c>
      <c r="B18" t="n">
        <v>296</v>
      </c>
      <c r="C18" t="n">
        <v>18</v>
      </c>
      <c r="D18" t="n">
        <v>6</v>
      </c>
      <c r="E18" t="n">
        <v>22</v>
      </c>
    </row>
    <row r="19">
      <c r="A19" t="inlineStr">
        <is>
          <t>Tofu (100g)</t>
        </is>
      </c>
      <c r="B19" t="n">
        <v>76</v>
      </c>
      <c r="C19" t="n">
        <v>8</v>
      </c>
      <c r="D19" t="n">
        <v>2</v>
      </c>
      <c r="E19" t="n">
        <v>4.8</v>
      </c>
    </row>
    <row r="20">
      <c r="A20" t="inlineStr">
        <is>
          <t>Salmon (100g)</t>
        </is>
      </c>
      <c r="B20" t="n">
        <v>208</v>
      </c>
      <c r="C20" t="n">
        <v>20</v>
      </c>
      <c r="D20" t="n">
        <v>0</v>
      </c>
      <c r="E20" t="n">
        <v>13</v>
      </c>
    </row>
    <row r="21">
      <c r="A21" t="inlineStr">
        <is>
          <t>Tuna canned (100g)</t>
        </is>
      </c>
      <c r="B21" t="n">
        <v>132</v>
      </c>
      <c r="C21" t="n">
        <v>23</v>
      </c>
      <c r="D21" t="n">
        <v>0</v>
      </c>
      <c r="E21" t="n">
        <v>1</v>
      </c>
    </row>
    <row r="22">
      <c r="A22" t="inlineStr">
        <is>
          <t>Egg whites (3)</t>
        </is>
      </c>
      <c r="B22" t="n">
        <v>51</v>
      </c>
      <c r="C22" t="n">
        <v>11</v>
      </c>
      <c r="D22" t="n">
        <v>1</v>
      </c>
      <c r="E22" t="n">
        <v>0</v>
      </c>
    </row>
    <row r="23">
      <c r="A23" t="inlineStr">
        <is>
          <t>Oats dry (40g)</t>
        </is>
      </c>
      <c r="B23" t="n">
        <v>150</v>
      </c>
      <c r="C23" t="n">
        <v>5</v>
      </c>
      <c r="D23" t="n">
        <v>27</v>
      </c>
      <c r="E23" t="n">
        <v>3</v>
      </c>
    </row>
    <row r="24">
      <c r="A24" t="inlineStr">
        <is>
          <t>Sweet potato (130g)</t>
        </is>
      </c>
      <c r="B24" t="n">
        <v>112</v>
      </c>
      <c r="C24" t="n">
        <v>2</v>
      </c>
      <c r="D24" t="n">
        <v>26</v>
      </c>
      <c r="E24" t="n">
        <v>0.1</v>
      </c>
    </row>
    <row r="25">
      <c r="A25" t="inlineStr">
        <is>
          <t>Peanut butter (1 tbsp)</t>
        </is>
      </c>
      <c r="B25" t="n">
        <v>94</v>
      </c>
      <c r="C25" t="n">
        <v>4</v>
      </c>
      <c r="D25" t="n">
        <v>3</v>
      </c>
      <c r="E25" t="n">
        <v>8</v>
      </c>
    </row>
    <row r="26">
      <c r="A26" t="inlineStr">
        <is>
          <t>Chapati (1)</t>
        </is>
      </c>
      <c r="B26" t="n">
        <v>110</v>
      </c>
      <c r="C26" t="n">
        <v>3</v>
      </c>
      <c r="D26" t="n">
        <v>22</v>
      </c>
      <c r="E26" t="n">
        <v>3</v>
      </c>
    </row>
    <row r="27">
      <c r="A27" t="inlineStr">
        <is>
          <t>Lentils cooked (150g)</t>
        </is>
      </c>
      <c r="B27" t="n">
        <v>170</v>
      </c>
      <c r="C27" t="n">
        <v>12</v>
      </c>
      <c r="D27" t="n">
        <v>30</v>
      </c>
      <c r="E27" t="n">
        <v>1</v>
      </c>
    </row>
    <row r="28">
      <c r="A28" t="inlineStr">
        <is>
          <t>Chickpeas cooked (150g)</t>
        </is>
      </c>
      <c r="B28" t="n">
        <v>240</v>
      </c>
      <c r="C28" t="n">
        <v>12</v>
      </c>
      <c r="D28" t="n">
        <v>32</v>
      </c>
      <c r="E28" t="n">
        <v>4</v>
      </c>
    </row>
    <row r="29">
      <c r="A29" t="inlineStr">
        <is>
          <t>Dal (200g)</t>
        </is>
      </c>
      <c r="B29" t="n">
        <v>180</v>
      </c>
      <c r="C29" t="n">
        <v>10</v>
      </c>
      <c r="D29" t="n">
        <v>25</v>
      </c>
      <c r="E29" t="n">
        <v>5</v>
      </c>
    </row>
    <row r="30">
      <c r="A30" t="inlineStr">
        <is>
          <t>Basmati rice cooked (150g)</t>
        </is>
      </c>
      <c r="B30" t="n">
        <v>195</v>
      </c>
      <c r="C30" t="n">
        <v>4</v>
      </c>
      <c r="D30" t="n">
        <v>42</v>
      </c>
      <c r="E30" t="n">
        <v>0.4</v>
      </c>
    </row>
    <row r="31">
      <c r="A31" t="inlineStr">
        <is>
          <t>Curd (200g)</t>
        </is>
      </c>
      <c r="B31" t="n">
        <v>146</v>
      </c>
      <c r="C31" t="n">
        <v>6</v>
      </c>
      <c r="D31" t="n">
        <v>12</v>
      </c>
      <c r="E31" t="n">
        <v>8</v>
      </c>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H57"/>
  <sheetViews>
    <sheetView workbookViewId="0">
      <selection activeCell="A1" sqref="A1"/>
    </sheetView>
  </sheetViews>
  <sheetFormatPr baseColWidth="8" defaultRowHeight="15"/>
  <sheetData>
    <row r="1">
      <c r="A1" t="inlineStr">
        <is>
          <t>Date</t>
        </is>
      </c>
      <c r="B1" t="inlineStr">
        <is>
          <t>Meal</t>
        </is>
      </c>
      <c r="C1" t="inlineStr">
        <is>
          <t>Food</t>
        </is>
      </c>
      <c r="D1" t="inlineStr">
        <is>
          <t>Servings</t>
        </is>
      </c>
      <c r="E1" t="inlineStr">
        <is>
          <t>Cals</t>
        </is>
      </c>
      <c r="F1" t="inlineStr">
        <is>
          <t>Protein</t>
        </is>
      </c>
      <c r="G1" t="inlineStr">
        <is>
          <t>Carbs</t>
        </is>
      </c>
      <c r="H1" t="inlineStr">
        <is>
          <t>Fat</t>
        </is>
      </c>
    </row>
    <row r="2">
      <c r="A2" t="inlineStr">
        <is>
          <t>2025-09-14</t>
        </is>
      </c>
      <c r="B2" t="inlineStr">
        <is>
          <t>Breakfast</t>
        </is>
      </c>
      <c r="C2" t="inlineStr"/>
      <c r="D2" t="n">
        <v>1</v>
      </c>
      <c r="E2">
        <f>IF(C2="","", XLOOKUP(C2, FoodDB!$A:$A, FoodDB!$B:$B,0)*D2)</f>
        <v/>
      </c>
      <c r="F2">
        <f>IF(C2="","", XLOOKUP(C2, FoodDB!$A:$A, FoodDB!$C:$C,0)*D2)</f>
        <v/>
      </c>
      <c r="G2">
        <f>IF(C2="","", XLOOKUP(C2, FoodDB!$A:$A, FoodDB!$D:$D,0)*D2)</f>
        <v/>
      </c>
      <c r="H2">
        <f>IF(C2="","", XLOOKUP(C2, FoodDB!$A:$A, FoodDB!$E:$E,0)*D2)</f>
        <v/>
      </c>
    </row>
    <row r="3">
      <c r="A3" t="inlineStr">
        <is>
          <t>2025-09-14</t>
        </is>
      </c>
      <c r="B3" t="inlineStr">
        <is>
          <t>Lunch</t>
        </is>
      </c>
      <c r="C3" t="inlineStr"/>
      <c r="D3" t="n">
        <v>1</v>
      </c>
      <c r="E3">
        <f>IF(C3="","", XLOOKUP(C3, FoodDB!$A:$A, FoodDB!$B:$B,0)*D3)</f>
        <v/>
      </c>
      <c r="F3">
        <f>IF(C3="","", XLOOKUP(C3, FoodDB!$A:$A, FoodDB!$C:$C,0)*D3)</f>
        <v/>
      </c>
      <c r="G3">
        <f>IF(C3="","", XLOOKUP(C3, FoodDB!$A:$A, FoodDB!$D:$D,0)*D3)</f>
        <v/>
      </c>
      <c r="H3">
        <f>IF(C3="","", XLOOKUP(C3, FoodDB!$A:$A, FoodDB!$E:$E,0)*D3)</f>
        <v/>
      </c>
    </row>
    <row r="4">
      <c r="A4" t="inlineStr">
        <is>
          <t>2025-09-14</t>
        </is>
      </c>
      <c r="B4" t="inlineStr">
        <is>
          <t>Snack</t>
        </is>
      </c>
      <c r="C4" t="inlineStr"/>
      <c r="D4" t="n">
        <v>1</v>
      </c>
      <c r="E4">
        <f>IF(C4="","", XLOOKUP(C4, FoodDB!$A:$A, FoodDB!$B:$B,0)*D4)</f>
        <v/>
      </c>
      <c r="F4">
        <f>IF(C4="","", XLOOKUP(C4, FoodDB!$A:$A, FoodDB!$C:$C,0)*D4)</f>
        <v/>
      </c>
      <c r="G4">
        <f>IF(C4="","", XLOOKUP(C4, FoodDB!$A:$A, FoodDB!$D:$D,0)*D4)</f>
        <v/>
      </c>
      <c r="H4">
        <f>IF(C4="","", XLOOKUP(C4, FoodDB!$A:$A, FoodDB!$E:$E,0)*D4)</f>
        <v/>
      </c>
    </row>
    <row r="5">
      <c r="A5" t="inlineStr">
        <is>
          <t>2025-09-14</t>
        </is>
      </c>
      <c r="B5" t="inlineStr">
        <is>
          <t>Dinner</t>
        </is>
      </c>
      <c r="C5" t="inlineStr"/>
      <c r="D5" t="n">
        <v>1</v>
      </c>
      <c r="E5">
        <f>IF(C5="","", XLOOKUP(C5, FoodDB!$A:$A, FoodDB!$B:$B,0)*D5)</f>
        <v/>
      </c>
      <c r="F5">
        <f>IF(C5="","", XLOOKUP(C5, FoodDB!$A:$A, FoodDB!$C:$C,0)*D5)</f>
        <v/>
      </c>
      <c r="G5">
        <f>IF(C5="","", XLOOKUP(C5, FoodDB!$A:$A, FoodDB!$D:$D,0)*D5)</f>
        <v/>
      </c>
      <c r="H5">
        <f>IF(C5="","", XLOOKUP(C5, FoodDB!$A:$A, FoodDB!$E:$E,0)*D5)</f>
        <v/>
      </c>
    </row>
    <row r="6">
      <c r="A6" t="inlineStr">
        <is>
          <t>2025-09-15</t>
        </is>
      </c>
      <c r="B6" t="inlineStr">
        <is>
          <t>Breakfast</t>
        </is>
      </c>
      <c r="C6" t="inlineStr"/>
      <c r="D6" t="n">
        <v>1</v>
      </c>
      <c r="E6">
        <f>IF(C6="","", XLOOKUP(C6, FoodDB!$A:$A, FoodDB!$B:$B,0)*D6)</f>
        <v/>
      </c>
      <c r="F6">
        <f>IF(C6="","", XLOOKUP(C6, FoodDB!$A:$A, FoodDB!$C:$C,0)*D6)</f>
        <v/>
      </c>
      <c r="G6">
        <f>IF(C6="","", XLOOKUP(C6, FoodDB!$A:$A, FoodDB!$D:$D,0)*D6)</f>
        <v/>
      </c>
      <c r="H6">
        <f>IF(C6="","", XLOOKUP(C6, FoodDB!$A:$A, FoodDB!$E:$E,0)*D6)</f>
        <v/>
      </c>
    </row>
    <row r="7">
      <c r="A7" t="inlineStr">
        <is>
          <t>2025-09-15</t>
        </is>
      </c>
      <c r="B7" t="inlineStr">
        <is>
          <t>Lunch</t>
        </is>
      </c>
      <c r="C7" t="inlineStr"/>
      <c r="D7" t="n">
        <v>1</v>
      </c>
      <c r="E7">
        <f>IF(C7="","", XLOOKUP(C7, FoodDB!$A:$A, FoodDB!$B:$B,0)*D7)</f>
        <v/>
      </c>
      <c r="F7">
        <f>IF(C7="","", XLOOKUP(C7, FoodDB!$A:$A, FoodDB!$C:$C,0)*D7)</f>
        <v/>
      </c>
      <c r="G7">
        <f>IF(C7="","", XLOOKUP(C7, FoodDB!$A:$A, FoodDB!$D:$D,0)*D7)</f>
        <v/>
      </c>
      <c r="H7">
        <f>IF(C7="","", XLOOKUP(C7, FoodDB!$A:$A, FoodDB!$E:$E,0)*D7)</f>
        <v/>
      </c>
    </row>
    <row r="8">
      <c r="A8" t="inlineStr">
        <is>
          <t>2025-09-15</t>
        </is>
      </c>
      <c r="B8" t="inlineStr">
        <is>
          <t>Snack</t>
        </is>
      </c>
      <c r="C8" t="inlineStr"/>
      <c r="D8" t="n">
        <v>1</v>
      </c>
      <c r="E8">
        <f>IF(C8="","", XLOOKUP(C8, FoodDB!$A:$A, FoodDB!$B:$B,0)*D8)</f>
        <v/>
      </c>
      <c r="F8">
        <f>IF(C8="","", XLOOKUP(C8, FoodDB!$A:$A, FoodDB!$C:$C,0)*D8)</f>
        <v/>
      </c>
      <c r="G8">
        <f>IF(C8="","", XLOOKUP(C8, FoodDB!$A:$A, FoodDB!$D:$D,0)*D8)</f>
        <v/>
      </c>
      <c r="H8">
        <f>IF(C8="","", XLOOKUP(C8, FoodDB!$A:$A, FoodDB!$E:$E,0)*D8)</f>
        <v/>
      </c>
    </row>
    <row r="9">
      <c r="A9" t="inlineStr">
        <is>
          <t>2025-09-15</t>
        </is>
      </c>
      <c r="B9" t="inlineStr">
        <is>
          <t>Dinner</t>
        </is>
      </c>
      <c r="C9" t="inlineStr"/>
      <c r="D9" t="n">
        <v>1</v>
      </c>
      <c r="E9">
        <f>IF(C9="","", XLOOKUP(C9, FoodDB!$A:$A, FoodDB!$B:$B,0)*D9)</f>
        <v/>
      </c>
      <c r="F9">
        <f>IF(C9="","", XLOOKUP(C9, FoodDB!$A:$A, FoodDB!$C:$C,0)*D9)</f>
        <v/>
      </c>
      <c r="G9">
        <f>IF(C9="","", XLOOKUP(C9, FoodDB!$A:$A, FoodDB!$D:$D,0)*D9)</f>
        <v/>
      </c>
      <c r="H9">
        <f>IF(C9="","", XLOOKUP(C9, FoodDB!$A:$A, FoodDB!$E:$E,0)*D9)</f>
        <v/>
      </c>
    </row>
    <row r="10">
      <c r="A10" t="inlineStr">
        <is>
          <t>2025-09-16</t>
        </is>
      </c>
      <c r="B10" t="inlineStr">
        <is>
          <t>Breakfast</t>
        </is>
      </c>
      <c r="C10" t="inlineStr"/>
      <c r="D10" t="n">
        <v>1</v>
      </c>
      <c r="E10">
        <f>IF(C10="","", XLOOKUP(C10, FoodDB!$A:$A, FoodDB!$B:$B,0)*D10)</f>
        <v/>
      </c>
      <c r="F10">
        <f>IF(C10="","", XLOOKUP(C10, FoodDB!$A:$A, FoodDB!$C:$C,0)*D10)</f>
        <v/>
      </c>
      <c r="G10">
        <f>IF(C10="","", XLOOKUP(C10, FoodDB!$A:$A, FoodDB!$D:$D,0)*D10)</f>
        <v/>
      </c>
      <c r="H10">
        <f>IF(C10="","", XLOOKUP(C10, FoodDB!$A:$A, FoodDB!$E:$E,0)*D10)</f>
        <v/>
      </c>
    </row>
    <row r="11">
      <c r="A11" t="inlineStr">
        <is>
          <t>2025-09-16</t>
        </is>
      </c>
      <c r="B11" t="inlineStr">
        <is>
          <t>Lunch</t>
        </is>
      </c>
      <c r="C11" t="inlineStr"/>
      <c r="D11" t="n">
        <v>1</v>
      </c>
      <c r="E11">
        <f>IF(C11="","", XLOOKUP(C11, FoodDB!$A:$A, FoodDB!$B:$B,0)*D11)</f>
        <v/>
      </c>
      <c r="F11">
        <f>IF(C11="","", XLOOKUP(C11, FoodDB!$A:$A, FoodDB!$C:$C,0)*D11)</f>
        <v/>
      </c>
      <c r="G11">
        <f>IF(C11="","", XLOOKUP(C11, FoodDB!$A:$A, FoodDB!$D:$D,0)*D11)</f>
        <v/>
      </c>
      <c r="H11">
        <f>IF(C11="","", XLOOKUP(C11, FoodDB!$A:$A, FoodDB!$E:$E,0)*D11)</f>
        <v/>
      </c>
    </row>
    <row r="12">
      <c r="A12" t="inlineStr">
        <is>
          <t>2025-09-16</t>
        </is>
      </c>
      <c r="B12" t="inlineStr">
        <is>
          <t>Snack</t>
        </is>
      </c>
      <c r="C12" t="inlineStr"/>
      <c r="D12" t="n">
        <v>1</v>
      </c>
      <c r="E12">
        <f>IF(C12="","", XLOOKUP(C12, FoodDB!$A:$A, FoodDB!$B:$B,0)*D12)</f>
        <v/>
      </c>
      <c r="F12">
        <f>IF(C12="","", XLOOKUP(C12, FoodDB!$A:$A, FoodDB!$C:$C,0)*D12)</f>
        <v/>
      </c>
      <c r="G12">
        <f>IF(C12="","", XLOOKUP(C12, FoodDB!$A:$A, FoodDB!$D:$D,0)*D12)</f>
        <v/>
      </c>
      <c r="H12">
        <f>IF(C12="","", XLOOKUP(C12, FoodDB!$A:$A, FoodDB!$E:$E,0)*D12)</f>
        <v/>
      </c>
    </row>
    <row r="13">
      <c r="A13" t="inlineStr">
        <is>
          <t>2025-09-16</t>
        </is>
      </c>
      <c r="B13" t="inlineStr">
        <is>
          <t>Dinner</t>
        </is>
      </c>
      <c r="C13" t="inlineStr"/>
      <c r="D13" t="n">
        <v>1</v>
      </c>
      <c r="E13">
        <f>IF(C13="","", XLOOKUP(C13, FoodDB!$A:$A, FoodDB!$B:$B,0)*D13)</f>
        <v/>
      </c>
      <c r="F13">
        <f>IF(C13="","", XLOOKUP(C13, FoodDB!$A:$A, FoodDB!$C:$C,0)*D13)</f>
        <v/>
      </c>
      <c r="G13">
        <f>IF(C13="","", XLOOKUP(C13, FoodDB!$A:$A, FoodDB!$D:$D,0)*D13)</f>
        <v/>
      </c>
      <c r="H13">
        <f>IF(C13="","", XLOOKUP(C13, FoodDB!$A:$A, FoodDB!$E:$E,0)*D13)</f>
        <v/>
      </c>
    </row>
    <row r="14">
      <c r="A14" t="inlineStr">
        <is>
          <t>2025-09-17</t>
        </is>
      </c>
      <c r="B14" t="inlineStr">
        <is>
          <t>Breakfast</t>
        </is>
      </c>
      <c r="C14" t="inlineStr"/>
      <c r="D14" t="n">
        <v>1</v>
      </c>
      <c r="E14">
        <f>IF(C14="","", XLOOKUP(C14, FoodDB!$A:$A, FoodDB!$B:$B,0)*D14)</f>
        <v/>
      </c>
      <c r="F14">
        <f>IF(C14="","", XLOOKUP(C14, FoodDB!$A:$A, FoodDB!$C:$C,0)*D14)</f>
        <v/>
      </c>
      <c r="G14">
        <f>IF(C14="","", XLOOKUP(C14, FoodDB!$A:$A, FoodDB!$D:$D,0)*D14)</f>
        <v/>
      </c>
      <c r="H14">
        <f>IF(C14="","", XLOOKUP(C14, FoodDB!$A:$A, FoodDB!$E:$E,0)*D14)</f>
        <v/>
      </c>
    </row>
    <row r="15">
      <c r="A15" t="inlineStr">
        <is>
          <t>2025-09-17</t>
        </is>
      </c>
      <c r="B15" t="inlineStr">
        <is>
          <t>Lunch</t>
        </is>
      </c>
      <c r="C15" t="inlineStr"/>
      <c r="D15" t="n">
        <v>1</v>
      </c>
      <c r="E15">
        <f>IF(C15="","", XLOOKUP(C15, FoodDB!$A:$A, FoodDB!$B:$B,0)*D15)</f>
        <v/>
      </c>
      <c r="F15">
        <f>IF(C15="","", XLOOKUP(C15, FoodDB!$A:$A, FoodDB!$C:$C,0)*D15)</f>
        <v/>
      </c>
      <c r="G15">
        <f>IF(C15="","", XLOOKUP(C15, FoodDB!$A:$A, FoodDB!$D:$D,0)*D15)</f>
        <v/>
      </c>
      <c r="H15">
        <f>IF(C15="","", XLOOKUP(C15, FoodDB!$A:$A, FoodDB!$E:$E,0)*D15)</f>
        <v/>
      </c>
    </row>
    <row r="16">
      <c r="A16" t="inlineStr">
        <is>
          <t>2025-09-17</t>
        </is>
      </c>
      <c r="B16" t="inlineStr">
        <is>
          <t>Snack</t>
        </is>
      </c>
      <c r="C16" t="inlineStr"/>
      <c r="D16" t="n">
        <v>1</v>
      </c>
      <c r="E16">
        <f>IF(C16="","", XLOOKUP(C16, FoodDB!$A:$A, FoodDB!$B:$B,0)*D16)</f>
        <v/>
      </c>
      <c r="F16">
        <f>IF(C16="","", XLOOKUP(C16, FoodDB!$A:$A, FoodDB!$C:$C,0)*D16)</f>
        <v/>
      </c>
      <c r="G16">
        <f>IF(C16="","", XLOOKUP(C16, FoodDB!$A:$A, FoodDB!$D:$D,0)*D16)</f>
        <v/>
      </c>
      <c r="H16">
        <f>IF(C16="","", XLOOKUP(C16, FoodDB!$A:$A, FoodDB!$E:$E,0)*D16)</f>
        <v/>
      </c>
    </row>
    <row r="17">
      <c r="A17" t="inlineStr">
        <is>
          <t>2025-09-17</t>
        </is>
      </c>
      <c r="B17" t="inlineStr">
        <is>
          <t>Dinner</t>
        </is>
      </c>
      <c r="C17" t="inlineStr"/>
      <c r="D17" t="n">
        <v>1</v>
      </c>
      <c r="E17">
        <f>IF(C17="","", XLOOKUP(C17, FoodDB!$A:$A, FoodDB!$B:$B,0)*D17)</f>
        <v/>
      </c>
      <c r="F17">
        <f>IF(C17="","", XLOOKUP(C17, FoodDB!$A:$A, FoodDB!$C:$C,0)*D17)</f>
        <v/>
      </c>
      <c r="G17">
        <f>IF(C17="","", XLOOKUP(C17, FoodDB!$A:$A, FoodDB!$D:$D,0)*D17)</f>
        <v/>
      </c>
      <c r="H17">
        <f>IF(C17="","", XLOOKUP(C17, FoodDB!$A:$A, FoodDB!$E:$E,0)*D17)</f>
        <v/>
      </c>
    </row>
    <row r="18">
      <c r="A18" t="inlineStr">
        <is>
          <t>2025-09-18</t>
        </is>
      </c>
      <c r="B18" t="inlineStr">
        <is>
          <t>Breakfast</t>
        </is>
      </c>
      <c r="C18" t="inlineStr"/>
      <c r="D18" t="n">
        <v>1</v>
      </c>
      <c r="E18">
        <f>IF(C18="","", XLOOKUP(C18, FoodDB!$A:$A, FoodDB!$B:$B,0)*D18)</f>
        <v/>
      </c>
      <c r="F18">
        <f>IF(C18="","", XLOOKUP(C18, FoodDB!$A:$A, FoodDB!$C:$C,0)*D18)</f>
        <v/>
      </c>
      <c r="G18">
        <f>IF(C18="","", XLOOKUP(C18, FoodDB!$A:$A, FoodDB!$D:$D,0)*D18)</f>
        <v/>
      </c>
      <c r="H18">
        <f>IF(C18="","", XLOOKUP(C18, FoodDB!$A:$A, FoodDB!$E:$E,0)*D18)</f>
        <v/>
      </c>
    </row>
    <row r="19">
      <c r="A19" t="inlineStr">
        <is>
          <t>2025-09-18</t>
        </is>
      </c>
      <c r="B19" t="inlineStr">
        <is>
          <t>Lunch</t>
        </is>
      </c>
      <c r="C19" t="inlineStr"/>
      <c r="D19" t="n">
        <v>1</v>
      </c>
      <c r="E19">
        <f>IF(C19="","", XLOOKUP(C19, FoodDB!$A:$A, FoodDB!$B:$B,0)*D19)</f>
        <v/>
      </c>
      <c r="F19">
        <f>IF(C19="","", XLOOKUP(C19, FoodDB!$A:$A, FoodDB!$C:$C,0)*D19)</f>
        <v/>
      </c>
      <c r="G19">
        <f>IF(C19="","", XLOOKUP(C19, FoodDB!$A:$A, FoodDB!$D:$D,0)*D19)</f>
        <v/>
      </c>
      <c r="H19">
        <f>IF(C19="","", XLOOKUP(C19, FoodDB!$A:$A, FoodDB!$E:$E,0)*D19)</f>
        <v/>
      </c>
    </row>
    <row r="20">
      <c r="A20" t="inlineStr">
        <is>
          <t>2025-09-18</t>
        </is>
      </c>
      <c r="B20" t="inlineStr">
        <is>
          <t>Snack</t>
        </is>
      </c>
      <c r="C20" t="inlineStr"/>
      <c r="D20" t="n">
        <v>1</v>
      </c>
      <c r="E20">
        <f>IF(C20="","", XLOOKUP(C20, FoodDB!$A:$A, FoodDB!$B:$B,0)*D20)</f>
        <v/>
      </c>
      <c r="F20">
        <f>IF(C20="","", XLOOKUP(C20, FoodDB!$A:$A, FoodDB!$C:$C,0)*D20)</f>
        <v/>
      </c>
      <c r="G20">
        <f>IF(C20="","", XLOOKUP(C20, FoodDB!$A:$A, FoodDB!$D:$D,0)*D20)</f>
        <v/>
      </c>
      <c r="H20">
        <f>IF(C20="","", XLOOKUP(C20, FoodDB!$A:$A, FoodDB!$E:$E,0)*D20)</f>
        <v/>
      </c>
    </row>
    <row r="21">
      <c r="A21" t="inlineStr">
        <is>
          <t>2025-09-18</t>
        </is>
      </c>
      <c r="B21" t="inlineStr">
        <is>
          <t>Dinner</t>
        </is>
      </c>
      <c r="C21" t="inlineStr"/>
      <c r="D21" t="n">
        <v>1</v>
      </c>
      <c r="E21">
        <f>IF(C21="","", XLOOKUP(C21, FoodDB!$A:$A, FoodDB!$B:$B,0)*D21)</f>
        <v/>
      </c>
      <c r="F21">
        <f>IF(C21="","", XLOOKUP(C21, FoodDB!$A:$A, FoodDB!$C:$C,0)*D21)</f>
        <v/>
      </c>
      <c r="G21">
        <f>IF(C21="","", XLOOKUP(C21, FoodDB!$A:$A, FoodDB!$D:$D,0)*D21)</f>
        <v/>
      </c>
      <c r="H21">
        <f>IF(C21="","", XLOOKUP(C21, FoodDB!$A:$A, FoodDB!$E:$E,0)*D21)</f>
        <v/>
      </c>
    </row>
    <row r="22">
      <c r="A22" t="inlineStr">
        <is>
          <t>2025-09-19</t>
        </is>
      </c>
      <c r="B22" t="inlineStr">
        <is>
          <t>Breakfast</t>
        </is>
      </c>
      <c r="C22" t="inlineStr"/>
      <c r="D22" t="n">
        <v>1</v>
      </c>
      <c r="E22">
        <f>IF(C22="","", XLOOKUP(C22, FoodDB!$A:$A, FoodDB!$B:$B,0)*D22)</f>
        <v/>
      </c>
      <c r="F22">
        <f>IF(C22="","", XLOOKUP(C22, FoodDB!$A:$A, FoodDB!$C:$C,0)*D22)</f>
        <v/>
      </c>
      <c r="G22">
        <f>IF(C22="","", XLOOKUP(C22, FoodDB!$A:$A, FoodDB!$D:$D,0)*D22)</f>
        <v/>
      </c>
      <c r="H22">
        <f>IF(C22="","", XLOOKUP(C22, FoodDB!$A:$A, FoodDB!$E:$E,0)*D22)</f>
        <v/>
      </c>
    </row>
    <row r="23">
      <c r="A23" t="inlineStr">
        <is>
          <t>2025-09-19</t>
        </is>
      </c>
      <c r="B23" t="inlineStr">
        <is>
          <t>Lunch</t>
        </is>
      </c>
      <c r="C23" t="inlineStr"/>
      <c r="D23" t="n">
        <v>1</v>
      </c>
      <c r="E23">
        <f>IF(C23="","", XLOOKUP(C23, FoodDB!$A:$A, FoodDB!$B:$B,0)*D23)</f>
        <v/>
      </c>
      <c r="F23">
        <f>IF(C23="","", XLOOKUP(C23, FoodDB!$A:$A, FoodDB!$C:$C,0)*D23)</f>
        <v/>
      </c>
      <c r="G23">
        <f>IF(C23="","", XLOOKUP(C23, FoodDB!$A:$A, FoodDB!$D:$D,0)*D23)</f>
        <v/>
      </c>
      <c r="H23">
        <f>IF(C23="","", XLOOKUP(C23, FoodDB!$A:$A, FoodDB!$E:$E,0)*D23)</f>
        <v/>
      </c>
    </row>
    <row r="24">
      <c r="A24" t="inlineStr">
        <is>
          <t>2025-09-19</t>
        </is>
      </c>
      <c r="B24" t="inlineStr">
        <is>
          <t>Snack</t>
        </is>
      </c>
      <c r="C24" t="inlineStr"/>
      <c r="D24" t="n">
        <v>1</v>
      </c>
      <c r="E24">
        <f>IF(C24="","", XLOOKUP(C24, FoodDB!$A:$A, FoodDB!$B:$B,0)*D24)</f>
        <v/>
      </c>
      <c r="F24">
        <f>IF(C24="","", XLOOKUP(C24, FoodDB!$A:$A, FoodDB!$C:$C,0)*D24)</f>
        <v/>
      </c>
      <c r="G24">
        <f>IF(C24="","", XLOOKUP(C24, FoodDB!$A:$A, FoodDB!$D:$D,0)*D24)</f>
        <v/>
      </c>
      <c r="H24">
        <f>IF(C24="","", XLOOKUP(C24, FoodDB!$A:$A, FoodDB!$E:$E,0)*D24)</f>
        <v/>
      </c>
    </row>
    <row r="25">
      <c r="A25" t="inlineStr">
        <is>
          <t>2025-09-19</t>
        </is>
      </c>
      <c r="B25" t="inlineStr">
        <is>
          <t>Dinner</t>
        </is>
      </c>
      <c r="C25" t="inlineStr"/>
      <c r="D25" t="n">
        <v>1</v>
      </c>
      <c r="E25">
        <f>IF(C25="","", XLOOKUP(C25, FoodDB!$A:$A, FoodDB!$B:$B,0)*D25)</f>
        <v/>
      </c>
      <c r="F25">
        <f>IF(C25="","", XLOOKUP(C25, FoodDB!$A:$A, FoodDB!$C:$C,0)*D25)</f>
        <v/>
      </c>
      <c r="G25">
        <f>IF(C25="","", XLOOKUP(C25, FoodDB!$A:$A, FoodDB!$D:$D,0)*D25)</f>
        <v/>
      </c>
      <c r="H25">
        <f>IF(C25="","", XLOOKUP(C25, FoodDB!$A:$A, FoodDB!$E:$E,0)*D25)</f>
        <v/>
      </c>
    </row>
    <row r="26">
      <c r="A26" t="inlineStr">
        <is>
          <t>2025-09-20</t>
        </is>
      </c>
      <c r="B26" t="inlineStr">
        <is>
          <t>Breakfast</t>
        </is>
      </c>
      <c r="C26" t="inlineStr"/>
      <c r="D26" t="n">
        <v>1</v>
      </c>
      <c r="E26">
        <f>IF(C26="","", XLOOKUP(C26, FoodDB!$A:$A, FoodDB!$B:$B,0)*D26)</f>
        <v/>
      </c>
      <c r="F26">
        <f>IF(C26="","", XLOOKUP(C26, FoodDB!$A:$A, FoodDB!$C:$C,0)*D26)</f>
        <v/>
      </c>
      <c r="G26">
        <f>IF(C26="","", XLOOKUP(C26, FoodDB!$A:$A, FoodDB!$D:$D,0)*D26)</f>
        <v/>
      </c>
      <c r="H26">
        <f>IF(C26="","", XLOOKUP(C26, FoodDB!$A:$A, FoodDB!$E:$E,0)*D26)</f>
        <v/>
      </c>
    </row>
    <row r="27">
      <c r="A27" t="inlineStr">
        <is>
          <t>2025-09-20</t>
        </is>
      </c>
      <c r="B27" t="inlineStr">
        <is>
          <t>Lunch</t>
        </is>
      </c>
      <c r="C27" t="inlineStr"/>
      <c r="D27" t="n">
        <v>1</v>
      </c>
      <c r="E27">
        <f>IF(C27="","", XLOOKUP(C27, FoodDB!$A:$A, FoodDB!$B:$B,0)*D27)</f>
        <v/>
      </c>
      <c r="F27">
        <f>IF(C27="","", XLOOKUP(C27, FoodDB!$A:$A, FoodDB!$C:$C,0)*D27)</f>
        <v/>
      </c>
      <c r="G27">
        <f>IF(C27="","", XLOOKUP(C27, FoodDB!$A:$A, FoodDB!$D:$D,0)*D27)</f>
        <v/>
      </c>
      <c r="H27">
        <f>IF(C27="","", XLOOKUP(C27, FoodDB!$A:$A, FoodDB!$E:$E,0)*D27)</f>
        <v/>
      </c>
    </row>
    <row r="28">
      <c r="A28" t="inlineStr">
        <is>
          <t>2025-09-20</t>
        </is>
      </c>
      <c r="B28" t="inlineStr">
        <is>
          <t>Snack</t>
        </is>
      </c>
      <c r="C28" t="inlineStr"/>
      <c r="D28" t="n">
        <v>1</v>
      </c>
      <c r="E28">
        <f>IF(C28="","", XLOOKUP(C28, FoodDB!$A:$A, FoodDB!$B:$B,0)*D28)</f>
        <v/>
      </c>
      <c r="F28">
        <f>IF(C28="","", XLOOKUP(C28, FoodDB!$A:$A, FoodDB!$C:$C,0)*D28)</f>
        <v/>
      </c>
      <c r="G28">
        <f>IF(C28="","", XLOOKUP(C28, FoodDB!$A:$A, FoodDB!$D:$D,0)*D28)</f>
        <v/>
      </c>
      <c r="H28">
        <f>IF(C28="","", XLOOKUP(C28, FoodDB!$A:$A, FoodDB!$E:$E,0)*D28)</f>
        <v/>
      </c>
    </row>
    <row r="29">
      <c r="A29" t="inlineStr">
        <is>
          <t>2025-09-20</t>
        </is>
      </c>
      <c r="B29" t="inlineStr">
        <is>
          <t>Dinner</t>
        </is>
      </c>
      <c r="C29" t="inlineStr"/>
      <c r="D29" t="n">
        <v>1</v>
      </c>
      <c r="E29">
        <f>IF(C29="","", XLOOKUP(C29, FoodDB!$A:$A, FoodDB!$B:$B,0)*D29)</f>
        <v/>
      </c>
      <c r="F29">
        <f>IF(C29="","", XLOOKUP(C29, FoodDB!$A:$A, FoodDB!$C:$C,0)*D29)</f>
        <v/>
      </c>
      <c r="G29">
        <f>IF(C29="","", XLOOKUP(C29, FoodDB!$A:$A, FoodDB!$D:$D,0)*D29)</f>
        <v/>
      </c>
      <c r="H29">
        <f>IF(C29="","", XLOOKUP(C29, FoodDB!$A:$A, FoodDB!$E:$E,0)*D29)</f>
        <v/>
      </c>
    </row>
    <row r="30">
      <c r="A30" t="inlineStr">
        <is>
          <t>2025-09-21</t>
        </is>
      </c>
      <c r="B30" t="inlineStr">
        <is>
          <t>Breakfast</t>
        </is>
      </c>
      <c r="C30" t="inlineStr"/>
      <c r="D30" t="n">
        <v>1</v>
      </c>
      <c r="E30">
        <f>IF(C30="","", XLOOKUP(C30, FoodDB!$A:$A, FoodDB!$B:$B,0)*D30)</f>
        <v/>
      </c>
      <c r="F30">
        <f>IF(C30="","", XLOOKUP(C30, FoodDB!$A:$A, FoodDB!$C:$C,0)*D30)</f>
        <v/>
      </c>
      <c r="G30">
        <f>IF(C30="","", XLOOKUP(C30, FoodDB!$A:$A, FoodDB!$D:$D,0)*D30)</f>
        <v/>
      </c>
      <c r="H30">
        <f>IF(C30="","", XLOOKUP(C30, FoodDB!$A:$A, FoodDB!$E:$E,0)*D30)</f>
        <v/>
      </c>
    </row>
    <row r="31">
      <c r="A31" t="inlineStr">
        <is>
          <t>2025-09-21</t>
        </is>
      </c>
      <c r="B31" t="inlineStr">
        <is>
          <t>Lunch</t>
        </is>
      </c>
      <c r="C31" t="inlineStr"/>
      <c r="D31" t="n">
        <v>1</v>
      </c>
      <c r="E31">
        <f>IF(C31="","", XLOOKUP(C31, FoodDB!$A:$A, FoodDB!$B:$B,0)*D31)</f>
        <v/>
      </c>
      <c r="F31">
        <f>IF(C31="","", XLOOKUP(C31, FoodDB!$A:$A, FoodDB!$C:$C,0)*D31)</f>
        <v/>
      </c>
      <c r="G31">
        <f>IF(C31="","", XLOOKUP(C31, FoodDB!$A:$A, FoodDB!$D:$D,0)*D31)</f>
        <v/>
      </c>
      <c r="H31">
        <f>IF(C31="","", XLOOKUP(C31, FoodDB!$A:$A, FoodDB!$E:$E,0)*D31)</f>
        <v/>
      </c>
    </row>
    <row r="32">
      <c r="A32" t="inlineStr">
        <is>
          <t>2025-09-21</t>
        </is>
      </c>
      <c r="B32" t="inlineStr">
        <is>
          <t>Snack</t>
        </is>
      </c>
      <c r="C32" t="inlineStr"/>
      <c r="D32" t="n">
        <v>1</v>
      </c>
      <c r="E32">
        <f>IF(C32="","", XLOOKUP(C32, FoodDB!$A:$A, FoodDB!$B:$B,0)*D32)</f>
        <v/>
      </c>
      <c r="F32">
        <f>IF(C32="","", XLOOKUP(C32, FoodDB!$A:$A, FoodDB!$C:$C,0)*D32)</f>
        <v/>
      </c>
      <c r="G32">
        <f>IF(C32="","", XLOOKUP(C32, FoodDB!$A:$A, FoodDB!$D:$D,0)*D32)</f>
        <v/>
      </c>
      <c r="H32">
        <f>IF(C32="","", XLOOKUP(C32, FoodDB!$A:$A, FoodDB!$E:$E,0)*D32)</f>
        <v/>
      </c>
    </row>
    <row r="33">
      <c r="A33" t="inlineStr">
        <is>
          <t>2025-09-21</t>
        </is>
      </c>
      <c r="B33" t="inlineStr">
        <is>
          <t>Dinner</t>
        </is>
      </c>
      <c r="C33" t="inlineStr"/>
      <c r="D33" t="n">
        <v>1</v>
      </c>
      <c r="E33">
        <f>IF(C33="","", XLOOKUP(C33, FoodDB!$A:$A, FoodDB!$B:$B,0)*D33)</f>
        <v/>
      </c>
      <c r="F33">
        <f>IF(C33="","", XLOOKUP(C33, FoodDB!$A:$A, FoodDB!$C:$C,0)*D33)</f>
        <v/>
      </c>
      <c r="G33">
        <f>IF(C33="","", XLOOKUP(C33, FoodDB!$A:$A, FoodDB!$D:$D,0)*D33)</f>
        <v/>
      </c>
      <c r="H33">
        <f>IF(C33="","", XLOOKUP(C33, FoodDB!$A:$A, FoodDB!$E:$E,0)*D33)</f>
        <v/>
      </c>
    </row>
    <row r="34">
      <c r="A34" t="inlineStr">
        <is>
          <t>2025-09-22</t>
        </is>
      </c>
      <c r="B34" t="inlineStr">
        <is>
          <t>Breakfast</t>
        </is>
      </c>
      <c r="C34" t="inlineStr"/>
      <c r="D34" t="n">
        <v>1</v>
      </c>
      <c r="E34">
        <f>IF(C34="","", XLOOKUP(C34, FoodDB!$A:$A, FoodDB!$B:$B,0)*D34)</f>
        <v/>
      </c>
      <c r="F34">
        <f>IF(C34="","", XLOOKUP(C34, FoodDB!$A:$A, FoodDB!$C:$C,0)*D34)</f>
        <v/>
      </c>
      <c r="G34">
        <f>IF(C34="","", XLOOKUP(C34, FoodDB!$A:$A, FoodDB!$D:$D,0)*D34)</f>
        <v/>
      </c>
      <c r="H34">
        <f>IF(C34="","", XLOOKUP(C34, FoodDB!$A:$A, FoodDB!$E:$E,0)*D34)</f>
        <v/>
      </c>
    </row>
    <row r="35">
      <c r="A35" t="inlineStr">
        <is>
          <t>2025-09-22</t>
        </is>
      </c>
      <c r="B35" t="inlineStr">
        <is>
          <t>Lunch</t>
        </is>
      </c>
      <c r="C35" t="inlineStr"/>
      <c r="D35" t="n">
        <v>1</v>
      </c>
      <c r="E35">
        <f>IF(C35="","", XLOOKUP(C35, FoodDB!$A:$A, FoodDB!$B:$B,0)*D35)</f>
        <v/>
      </c>
      <c r="F35">
        <f>IF(C35="","", XLOOKUP(C35, FoodDB!$A:$A, FoodDB!$C:$C,0)*D35)</f>
        <v/>
      </c>
      <c r="G35">
        <f>IF(C35="","", XLOOKUP(C35, FoodDB!$A:$A, FoodDB!$D:$D,0)*D35)</f>
        <v/>
      </c>
      <c r="H35">
        <f>IF(C35="","", XLOOKUP(C35, FoodDB!$A:$A, FoodDB!$E:$E,0)*D35)</f>
        <v/>
      </c>
    </row>
    <row r="36">
      <c r="A36" t="inlineStr">
        <is>
          <t>2025-09-22</t>
        </is>
      </c>
      <c r="B36" t="inlineStr">
        <is>
          <t>Snack</t>
        </is>
      </c>
      <c r="C36" t="inlineStr"/>
      <c r="D36" t="n">
        <v>1</v>
      </c>
      <c r="E36">
        <f>IF(C36="","", XLOOKUP(C36, FoodDB!$A:$A, FoodDB!$B:$B,0)*D36)</f>
        <v/>
      </c>
      <c r="F36">
        <f>IF(C36="","", XLOOKUP(C36, FoodDB!$A:$A, FoodDB!$C:$C,0)*D36)</f>
        <v/>
      </c>
      <c r="G36">
        <f>IF(C36="","", XLOOKUP(C36, FoodDB!$A:$A, FoodDB!$D:$D,0)*D36)</f>
        <v/>
      </c>
      <c r="H36">
        <f>IF(C36="","", XLOOKUP(C36, FoodDB!$A:$A, FoodDB!$E:$E,0)*D36)</f>
        <v/>
      </c>
    </row>
    <row r="37">
      <c r="A37" t="inlineStr">
        <is>
          <t>2025-09-22</t>
        </is>
      </c>
      <c r="B37" t="inlineStr">
        <is>
          <t>Dinner</t>
        </is>
      </c>
      <c r="C37" t="inlineStr"/>
      <c r="D37" t="n">
        <v>1</v>
      </c>
      <c r="E37">
        <f>IF(C37="","", XLOOKUP(C37, FoodDB!$A:$A, FoodDB!$B:$B,0)*D37)</f>
        <v/>
      </c>
      <c r="F37">
        <f>IF(C37="","", XLOOKUP(C37, FoodDB!$A:$A, FoodDB!$C:$C,0)*D37)</f>
        <v/>
      </c>
      <c r="G37">
        <f>IF(C37="","", XLOOKUP(C37, FoodDB!$A:$A, FoodDB!$D:$D,0)*D37)</f>
        <v/>
      </c>
      <c r="H37">
        <f>IF(C37="","", XLOOKUP(C37, FoodDB!$A:$A, FoodDB!$E:$E,0)*D37)</f>
        <v/>
      </c>
    </row>
    <row r="38">
      <c r="A38" t="inlineStr">
        <is>
          <t>2025-09-23</t>
        </is>
      </c>
      <c r="B38" t="inlineStr">
        <is>
          <t>Breakfast</t>
        </is>
      </c>
      <c r="C38" t="inlineStr"/>
      <c r="D38" t="n">
        <v>1</v>
      </c>
      <c r="E38">
        <f>IF(C38="","", XLOOKUP(C38, FoodDB!$A:$A, FoodDB!$B:$B,0)*D38)</f>
        <v/>
      </c>
      <c r="F38">
        <f>IF(C38="","", XLOOKUP(C38, FoodDB!$A:$A, FoodDB!$C:$C,0)*D38)</f>
        <v/>
      </c>
      <c r="G38">
        <f>IF(C38="","", XLOOKUP(C38, FoodDB!$A:$A, FoodDB!$D:$D,0)*D38)</f>
        <v/>
      </c>
      <c r="H38">
        <f>IF(C38="","", XLOOKUP(C38, FoodDB!$A:$A, FoodDB!$E:$E,0)*D38)</f>
        <v/>
      </c>
    </row>
    <row r="39">
      <c r="A39" t="inlineStr">
        <is>
          <t>2025-09-23</t>
        </is>
      </c>
      <c r="B39" t="inlineStr">
        <is>
          <t>Lunch</t>
        </is>
      </c>
      <c r="C39" t="inlineStr"/>
      <c r="D39" t="n">
        <v>1</v>
      </c>
      <c r="E39">
        <f>IF(C39="","", XLOOKUP(C39, FoodDB!$A:$A, FoodDB!$B:$B,0)*D39)</f>
        <v/>
      </c>
      <c r="F39">
        <f>IF(C39="","", XLOOKUP(C39, FoodDB!$A:$A, FoodDB!$C:$C,0)*D39)</f>
        <v/>
      </c>
      <c r="G39">
        <f>IF(C39="","", XLOOKUP(C39, FoodDB!$A:$A, FoodDB!$D:$D,0)*D39)</f>
        <v/>
      </c>
      <c r="H39">
        <f>IF(C39="","", XLOOKUP(C39, FoodDB!$A:$A, FoodDB!$E:$E,0)*D39)</f>
        <v/>
      </c>
    </row>
    <row r="40">
      <c r="A40" t="inlineStr">
        <is>
          <t>2025-09-23</t>
        </is>
      </c>
      <c r="B40" t="inlineStr">
        <is>
          <t>Snack</t>
        </is>
      </c>
      <c r="C40" t="inlineStr"/>
      <c r="D40" t="n">
        <v>1</v>
      </c>
      <c r="E40">
        <f>IF(C40="","", XLOOKUP(C40, FoodDB!$A:$A, FoodDB!$B:$B,0)*D40)</f>
        <v/>
      </c>
      <c r="F40">
        <f>IF(C40="","", XLOOKUP(C40, FoodDB!$A:$A, FoodDB!$C:$C,0)*D40)</f>
        <v/>
      </c>
      <c r="G40">
        <f>IF(C40="","", XLOOKUP(C40, FoodDB!$A:$A, FoodDB!$D:$D,0)*D40)</f>
        <v/>
      </c>
      <c r="H40">
        <f>IF(C40="","", XLOOKUP(C40, FoodDB!$A:$A, FoodDB!$E:$E,0)*D40)</f>
        <v/>
      </c>
    </row>
    <row r="41">
      <c r="A41" t="inlineStr">
        <is>
          <t>2025-09-23</t>
        </is>
      </c>
      <c r="B41" t="inlineStr">
        <is>
          <t>Dinner</t>
        </is>
      </c>
      <c r="C41" t="inlineStr"/>
      <c r="D41" t="n">
        <v>1</v>
      </c>
      <c r="E41">
        <f>IF(C41="","", XLOOKUP(C41, FoodDB!$A:$A, FoodDB!$B:$B,0)*D41)</f>
        <v/>
      </c>
      <c r="F41">
        <f>IF(C41="","", XLOOKUP(C41, FoodDB!$A:$A, FoodDB!$C:$C,0)*D41)</f>
        <v/>
      </c>
      <c r="G41">
        <f>IF(C41="","", XLOOKUP(C41, FoodDB!$A:$A, FoodDB!$D:$D,0)*D41)</f>
        <v/>
      </c>
      <c r="H41">
        <f>IF(C41="","", XLOOKUP(C41, FoodDB!$A:$A, FoodDB!$E:$E,0)*D41)</f>
        <v/>
      </c>
    </row>
    <row r="42">
      <c r="A42" t="inlineStr">
        <is>
          <t>2025-09-24</t>
        </is>
      </c>
      <c r="B42" t="inlineStr">
        <is>
          <t>Breakfast</t>
        </is>
      </c>
      <c r="C42" t="inlineStr"/>
      <c r="D42" t="n">
        <v>1</v>
      </c>
      <c r="E42">
        <f>IF(C42="","", XLOOKUP(C42, FoodDB!$A:$A, FoodDB!$B:$B,0)*D42)</f>
        <v/>
      </c>
      <c r="F42">
        <f>IF(C42="","", XLOOKUP(C42, FoodDB!$A:$A, FoodDB!$C:$C,0)*D42)</f>
        <v/>
      </c>
      <c r="G42">
        <f>IF(C42="","", XLOOKUP(C42, FoodDB!$A:$A, FoodDB!$D:$D,0)*D42)</f>
        <v/>
      </c>
      <c r="H42">
        <f>IF(C42="","", XLOOKUP(C42, FoodDB!$A:$A, FoodDB!$E:$E,0)*D42)</f>
        <v/>
      </c>
    </row>
    <row r="43">
      <c r="A43" t="inlineStr">
        <is>
          <t>2025-09-24</t>
        </is>
      </c>
      <c r="B43" t="inlineStr">
        <is>
          <t>Lunch</t>
        </is>
      </c>
      <c r="C43" t="inlineStr"/>
      <c r="D43" t="n">
        <v>1</v>
      </c>
      <c r="E43">
        <f>IF(C43="","", XLOOKUP(C43, FoodDB!$A:$A, FoodDB!$B:$B,0)*D43)</f>
        <v/>
      </c>
      <c r="F43">
        <f>IF(C43="","", XLOOKUP(C43, FoodDB!$A:$A, FoodDB!$C:$C,0)*D43)</f>
        <v/>
      </c>
      <c r="G43">
        <f>IF(C43="","", XLOOKUP(C43, FoodDB!$A:$A, FoodDB!$D:$D,0)*D43)</f>
        <v/>
      </c>
      <c r="H43">
        <f>IF(C43="","", XLOOKUP(C43, FoodDB!$A:$A, FoodDB!$E:$E,0)*D43)</f>
        <v/>
      </c>
    </row>
    <row r="44">
      <c r="A44" t="inlineStr">
        <is>
          <t>2025-09-24</t>
        </is>
      </c>
      <c r="B44" t="inlineStr">
        <is>
          <t>Snack</t>
        </is>
      </c>
      <c r="C44" t="inlineStr"/>
      <c r="D44" t="n">
        <v>1</v>
      </c>
      <c r="E44">
        <f>IF(C44="","", XLOOKUP(C44, FoodDB!$A:$A, FoodDB!$B:$B,0)*D44)</f>
        <v/>
      </c>
      <c r="F44">
        <f>IF(C44="","", XLOOKUP(C44, FoodDB!$A:$A, FoodDB!$C:$C,0)*D44)</f>
        <v/>
      </c>
      <c r="G44">
        <f>IF(C44="","", XLOOKUP(C44, FoodDB!$A:$A, FoodDB!$D:$D,0)*D44)</f>
        <v/>
      </c>
      <c r="H44">
        <f>IF(C44="","", XLOOKUP(C44, FoodDB!$A:$A, FoodDB!$E:$E,0)*D44)</f>
        <v/>
      </c>
    </row>
    <row r="45">
      <c r="A45" t="inlineStr">
        <is>
          <t>2025-09-24</t>
        </is>
      </c>
      <c r="B45" t="inlineStr">
        <is>
          <t>Dinner</t>
        </is>
      </c>
      <c r="C45" t="inlineStr"/>
      <c r="D45" t="n">
        <v>1</v>
      </c>
      <c r="E45">
        <f>IF(C45="","", XLOOKUP(C45, FoodDB!$A:$A, FoodDB!$B:$B,0)*D45)</f>
        <v/>
      </c>
      <c r="F45">
        <f>IF(C45="","", XLOOKUP(C45, FoodDB!$A:$A, FoodDB!$C:$C,0)*D45)</f>
        <v/>
      </c>
      <c r="G45">
        <f>IF(C45="","", XLOOKUP(C45, FoodDB!$A:$A, FoodDB!$D:$D,0)*D45)</f>
        <v/>
      </c>
      <c r="H45">
        <f>IF(C45="","", XLOOKUP(C45, FoodDB!$A:$A, FoodDB!$E:$E,0)*D45)</f>
        <v/>
      </c>
    </row>
    <row r="46">
      <c r="A46" t="inlineStr">
        <is>
          <t>2025-09-25</t>
        </is>
      </c>
      <c r="B46" t="inlineStr">
        <is>
          <t>Breakfast</t>
        </is>
      </c>
      <c r="C46" t="inlineStr"/>
      <c r="D46" t="n">
        <v>1</v>
      </c>
      <c r="E46">
        <f>IF(C46="","", XLOOKUP(C46, FoodDB!$A:$A, FoodDB!$B:$B,0)*D46)</f>
        <v/>
      </c>
      <c r="F46">
        <f>IF(C46="","", XLOOKUP(C46, FoodDB!$A:$A, FoodDB!$C:$C,0)*D46)</f>
        <v/>
      </c>
      <c r="G46">
        <f>IF(C46="","", XLOOKUP(C46, FoodDB!$A:$A, FoodDB!$D:$D,0)*D46)</f>
        <v/>
      </c>
      <c r="H46">
        <f>IF(C46="","", XLOOKUP(C46, FoodDB!$A:$A, FoodDB!$E:$E,0)*D46)</f>
        <v/>
      </c>
    </row>
    <row r="47">
      <c r="A47" t="inlineStr">
        <is>
          <t>2025-09-25</t>
        </is>
      </c>
      <c r="B47" t="inlineStr">
        <is>
          <t>Lunch</t>
        </is>
      </c>
      <c r="C47" t="inlineStr"/>
      <c r="D47" t="n">
        <v>1</v>
      </c>
      <c r="E47">
        <f>IF(C47="","", XLOOKUP(C47, FoodDB!$A:$A, FoodDB!$B:$B,0)*D47)</f>
        <v/>
      </c>
      <c r="F47">
        <f>IF(C47="","", XLOOKUP(C47, FoodDB!$A:$A, FoodDB!$C:$C,0)*D47)</f>
        <v/>
      </c>
      <c r="G47">
        <f>IF(C47="","", XLOOKUP(C47, FoodDB!$A:$A, FoodDB!$D:$D,0)*D47)</f>
        <v/>
      </c>
      <c r="H47">
        <f>IF(C47="","", XLOOKUP(C47, FoodDB!$A:$A, FoodDB!$E:$E,0)*D47)</f>
        <v/>
      </c>
    </row>
    <row r="48">
      <c r="A48" t="inlineStr">
        <is>
          <t>2025-09-25</t>
        </is>
      </c>
      <c r="B48" t="inlineStr">
        <is>
          <t>Snack</t>
        </is>
      </c>
      <c r="C48" t="inlineStr"/>
      <c r="D48" t="n">
        <v>1</v>
      </c>
      <c r="E48">
        <f>IF(C48="","", XLOOKUP(C48, FoodDB!$A:$A, FoodDB!$B:$B,0)*D48)</f>
        <v/>
      </c>
      <c r="F48">
        <f>IF(C48="","", XLOOKUP(C48, FoodDB!$A:$A, FoodDB!$C:$C,0)*D48)</f>
        <v/>
      </c>
      <c r="G48">
        <f>IF(C48="","", XLOOKUP(C48, FoodDB!$A:$A, FoodDB!$D:$D,0)*D48)</f>
        <v/>
      </c>
      <c r="H48">
        <f>IF(C48="","", XLOOKUP(C48, FoodDB!$A:$A, FoodDB!$E:$E,0)*D48)</f>
        <v/>
      </c>
    </row>
    <row r="49">
      <c r="A49" t="inlineStr">
        <is>
          <t>2025-09-25</t>
        </is>
      </c>
      <c r="B49" t="inlineStr">
        <is>
          <t>Dinner</t>
        </is>
      </c>
      <c r="C49" t="inlineStr"/>
      <c r="D49" t="n">
        <v>1</v>
      </c>
      <c r="E49">
        <f>IF(C49="","", XLOOKUP(C49, FoodDB!$A:$A, FoodDB!$B:$B,0)*D49)</f>
        <v/>
      </c>
      <c r="F49">
        <f>IF(C49="","", XLOOKUP(C49, FoodDB!$A:$A, FoodDB!$C:$C,0)*D49)</f>
        <v/>
      </c>
      <c r="G49">
        <f>IF(C49="","", XLOOKUP(C49, FoodDB!$A:$A, FoodDB!$D:$D,0)*D49)</f>
        <v/>
      </c>
      <c r="H49">
        <f>IF(C49="","", XLOOKUP(C49, FoodDB!$A:$A, FoodDB!$E:$E,0)*D49)</f>
        <v/>
      </c>
    </row>
    <row r="50">
      <c r="A50" t="inlineStr">
        <is>
          <t>2025-09-26</t>
        </is>
      </c>
      <c r="B50" t="inlineStr">
        <is>
          <t>Breakfast</t>
        </is>
      </c>
      <c r="C50" t="inlineStr"/>
      <c r="D50" t="n">
        <v>1</v>
      </c>
      <c r="E50">
        <f>IF(C50="","", XLOOKUP(C50, FoodDB!$A:$A, FoodDB!$B:$B,0)*D50)</f>
        <v/>
      </c>
      <c r="F50">
        <f>IF(C50="","", XLOOKUP(C50, FoodDB!$A:$A, FoodDB!$C:$C,0)*D50)</f>
        <v/>
      </c>
      <c r="G50">
        <f>IF(C50="","", XLOOKUP(C50, FoodDB!$A:$A, FoodDB!$D:$D,0)*D50)</f>
        <v/>
      </c>
      <c r="H50">
        <f>IF(C50="","", XLOOKUP(C50, FoodDB!$A:$A, FoodDB!$E:$E,0)*D50)</f>
        <v/>
      </c>
    </row>
    <row r="51">
      <c r="A51" t="inlineStr">
        <is>
          <t>2025-09-26</t>
        </is>
      </c>
      <c r="B51" t="inlineStr">
        <is>
          <t>Lunch</t>
        </is>
      </c>
      <c r="C51" t="inlineStr"/>
      <c r="D51" t="n">
        <v>1</v>
      </c>
      <c r="E51">
        <f>IF(C51="","", XLOOKUP(C51, FoodDB!$A:$A, FoodDB!$B:$B,0)*D51)</f>
        <v/>
      </c>
      <c r="F51">
        <f>IF(C51="","", XLOOKUP(C51, FoodDB!$A:$A, FoodDB!$C:$C,0)*D51)</f>
        <v/>
      </c>
      <c r="G51">
        <f>IF(C51="","", XLOOKUP(C51, FoodDB!$A:$A, FoodDB!$D:$D,0)*D51)</f>
        <v/>
      </c>
      <c r="H51">
        <f>IF(C51="","", XLOOKUP(C51, FoodDB!$A:$A, FoodDB!$E:$E,0)*D51)</f>
        <v/>
      </c>
    </row>
    <row r="52">
      <c r="A52" t="inlineStr">
        <is>
          <t>2025-09-26</t>
        </is>
      </c>
      <c r="B52" t="inlineStr">
        <is>
          <t>Snack</t>
        </is>
      </c>
      <c r="C52" t="inlineStr"/>
      <c r="D52" t="n">
        <v>1</v>
      </c>
      <c r="E52">
        <f>IF(C52="","", XLOOKUP(C52, FoodDB!$A:$A, FoodDB!$B:$B,0)*D52)</f>
        <v/>
      </c>
      <c r="F52">
        <f>IF(C52="","", XLOOKUP(C52, FoodDB!$A:$A, FoodDB!$C:$C,0)*D52)</f>
        <v/>
      </c>
      <c r="G52">
        <f>IF(C52="","", XLOOKUP(C52, FoodDB!$A:$A, FoodDB!$D:$D,0)*D52)</f>
        <v/>
      </c>
      <c r="H52">
        <f>IF(C52="","", XLOOKUP(C52, FoodDB!$A:$A, FoodDB!$E:$E,0)*D52)</f>
        <v/>
      </c>
    </row>
    <row r="53">
      <c r="A53" t="inlineStr">
        <is>
          <t>2025-09-26</t>
        </is>
      </c>
      <c r="B53" t="inlineStr">
        <is>
          <t>Dinner</t>
        </is>
      </c>
      <c r="C53" t="inlineStr"/>
      <c r="D53" t="n">
        <v>1</v>
      </c>
      <c r="E53">
        <f>IF(C53="","", XLOOKUP(C53, FoodDB!$A:$A, FoodDB!$B:$B,0)*D53)</f>
        <v/>
      </c>
      <c r="F53">
        <f>IF(C53="","", XLOOKUP(C53, FoodDB!$A:$A, FoodDB!$C:$C,0)*D53)</f>
        <v/>
      </c>
      <c r="G53">
        <f>IF(C53="","", XLOOKUP(C53, FoodDB!$A:$A, FoodDB!$D:$D,0)*D53)</f>
        <v/>
      </c>
      <c r="H53">
        <f>IF(C53="","", XLOOKUP(C53, FoodDB!$A:$A, FoodDB!$E:$E,0)*D53)</f>
        <v/>
      </c>
    </row>
    <row r="54">
      <c r="A54" t="inlineStr">
        <is>
          <t>2025-09-27</t>
        </is>
      </c>
      <c r="B54" t="inlineStr">
        <is>
          <t>Breakfast</t>
        </is>
      </c>
      <c r="C54" t="inlineStr"/>
      <c r="D54" t="n">
        <v>1</v>
      </c>
      <c r="E54">
        <f>IF(C54="","", XLOOKUP(C54, FoodDB!$A:$A, FoodDB!$B:$B,0)*D54)</f>
        <v/>
      </c>
      <c r="F54">
        <f>IF(C54="","", XLOOKUP(C54, FoodDB!$A:$A, FoodDB!$C:$C,0)*D54)</f>
        <v/>
      </c>
      <c r="G54">
        <f>IF(C54="","", XLOOKUP(C54, FoodDB!$A:$A, FoodDB!$D:$D,0)*D54)</f>
        <v/>
      </c>
      <c r="H54">
        <f>IF(C54="","", XLOOKUP(C54, FoodDB!$A:$A, FoodDB!$E:$E,0)*D54)</f>
        <v/>
      </c>
    </row>
    <row r="55">
      <c r="A55" t="inlineStr">
        <is>
          <t>2025-09-27</t>
        </is>
      </c>
      <c r="B55" t="inlineStr">
        <is>
          <t>Lunch</t>
        </is>
      </c>
      <c r="C55" t="inlineStr"/>
      <c r="D55" t="n">
        <v>1</v>
      </c>
      <c r="E55">
        <f>IF(C55="","", XLOOKUP(C55, FoodDB!$A:$A, FoodDB!$B:$B,0)*D55)</f>
        <v/>
      </c>
      <c r="F55">
        <f>IF(C55="","", XLOOKUP(C55, FoodDB!$A:$A, FoodDB!$C:$C,0)*D55)</f>
        <v/>
      </c>
      <c r="G55">
        <f>IF(C55="","", XLOOKUP(C55, FoodDB!$A:$A, FoodDB!$D:$D,0)*D55)</f>
        <v/>
      </c>
      <c r="H55">
        <f>IF(C55="","", XLOOKUP(C55, FoodDB!$A:$A, FoodDB!$E:$E,0)*D55)</f>
        <v/>
      </c>
    </row>
    <row r="56">
      <c r="A56" t="inlineStr">
        <is>
          <t>2025-09-27</t>
        </is>
      </c>
      <c r="B56" t="inlineStr">
        <is>
          <t>Snack</t>
        </is>
      </c>
      <c r="C56" t="inlineStr"/>
      <c r="D56" t="n">
        <v>1</v>
      </c>
      <c r="E56">
        <f>IF(C56="","", XLOOKUP(C56, FoodDB!$A:$A, FoodDB!$B:$B,0)*D56)</f>
        <v/>
      </c>
      <c r="F56">
        <f>IF(C56="","", XLOOKUP(C56, FoodDB!$A:$A, FoodDB!$C:$C,0)*D56)</f>
        <v/>
      </c>
      <c r="G56">
        <f>IF(C56="","", XLOOKUP(C56, FoodDB!$A:$A, FoodDB!$D:$D,0)*D56)</f>
        <v/>
      </c>
      <c r="H56">
        <f>IF(C56="","", XLOOKUP(C56, FoodDB!$A:$A, FoodDB!$E:$E,0)*D56)</f>
        <v/>
      </c>
    </row>
    <row r="57">
      <c r="A57" t="inlineStr">
        <is>
          <t>2025-09-27</t>
        </is>
      </c>
      <c r="B57" t="inlineStr">
        <is>
          <t>Dinner</t>
        </is>
      </c>
      <c r="C57" t="inlineStr"/>
      <c r="D57" t="n">
        <v>1</v>
      </c>
      <c r="E57">
        <f>IF(C57="","", XLOOKUP(C57, FoodDB!$A:$A, FoodDB!$B:$B,0)*D57)</f>
        <v/>
      </c>
      <c r="F57">
        <f>IF(C57="","", XLOOKUP(C57, FoodDB!$A:$A, FoodDB!$C:$C,0)*D57)</f>
        <v/>
      </c>
      <c r="G57">
        <f>IF(C57="","", XLOOKUP(C57, FoodDB!$A:$A, FoodDB!$D:$D,0)*D57)</f>
        <v/>
      </c>
      <c r="H57">
        <f>IF(C57="","", XLOOKUP(C57, FoodDB!$A:$A, FoodDB!$E:$E,0)*D57)</f>
        <v/>
      </c>
    </row>
  </sheetData>
  <dataValidations count="1">
    <dataValidation sqref="C2 C3 C4 C5 C6 C7 C8 C9 C10 C11 C12 C13 C14 C15 C16 C17 C18 C19 C20 C21 C22 C23 C24 C25 C26 C27 C28 C29 C30 C31 C32 C33 C34 C35 C36 C37 C38 C39 C40 C41 C42 C43 C44 C45 C46 C47 C48 C49 C50 C51 C52 C53 C54 C55 C56 C57" showErrorMessage="1" showInputMessage="1" allowBlank="1" type="list">
      <formula1>=FoodList</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sheetData>
    <row r="1">
      <c r="A1" t="inlineStr">
        <is>
          <t>Date</t>
        </is>
      </c>
      <c r="B1" t="inlineStr">
        <is>
          <t>Target Calories</t>
        </is>
      </c>
      <c r="C1" t="inlineStr">
        <is>
          <t>Total Calories</t>
        </is>
      </c>
      <c r="D1" t="inlineStr">
        <is>
          <t>Protein (g)</t>
        </is>
      </c>
      <c r="E1" t="inlineStr">
        <is>
          <t>Carbs (g)</t>
        </is>
      </c>
      <c r="F1" t="inlineStr">
        <is>
          <t>Fat (g)</t>
        </is>
      </c>
      <c r="G1" t="inlineStr">
        <is>
          <t>Calorie Balance</t>
        </is>
      </c>
    </row>
    <row r="2">
      <c r="A2" t="inlineStr">
        <is>
          <t>2025-09-14</t>
        </is>
      </c>
      <c r="B2">
        <f>Profile!$B$16</f>
        <v/>
      </c>
      <c r="C2">
        <f>SUMIF('Food Log'!$A:$A, A2, 'Food Log'!$E:$E)</f>
        <v/>
      </c>
      <c r="D2">
        <f>SUMIF('Food Log'!$A:$A, A2, 'Food Log'!$F:$F)</f>
        <v/>
      </c>
      <c r="E2">
        <f>SUMIF('Food Log'!$A:$A, A2, 'Food Log'!$G:$G)</f>
        <v/>
      </c>
      <c r="F2">
        <f>SUMIF('Food Log'!$A:$A, A2, 'Food Log'!$H:$H)</f>
        <v/>
      </c>
      <c r="G2">
        <f>C2-B2</f>
        <v/>
      </c>
    </row>
    <row r="3">
      <c r="A3" t="inlineStr">
        <is>
          <t>2025-09-15</t>
        </is>
      </c>
      <c r="B3">
        <f>Profile!$B$16</f>
        <v/>
      </c>
      <c r="C3">
        <f>SUMIF('Food Log'!$A:$A, A3, 'Food Log'!$E:$E)</f>
        <v/>
      </c>
      <c r="D3">
        <f>SUMIF('Food Log'!$A:$A, A3, 'Food Log'!$F:$F)</f>
        <v/>
      </c>
      <c r="E3">
        <f>SUMIF('Food Log'!$A:$A, A3, 'Food Log'!$G:$G)</f>
        <v/>
      </c>
      <c r="F3">
        <f>SUMIF('Food Log'!$A:$A, A3, 'Food Log'!$H:$H)</f>
        <v/>
      </c>
      <c r="G3">
        <f>C3-B3</f>
        <v/>
      </c>
    </row>
    <row r="4">
      <c r="A4" t="inlineStr">
        <is>
          <t>2025-09-16</t>
        </is>
      </c>
      <c r="B4">
        <f>Profile!$B$16</f>
        <v/>
      </c>
      <c r="C4">
        <f>SUMIF('Food Log'!$A:$A, A4, 'Food Log'!$E:$E)</f>
        <v/>
      </c>
      <c r="D4">
        <f>SUMIF('Food Log'!$A:$A, A4, 'Food Log'!$F:$F)</f>
        <v/>
      </c>
      <c r="E4">
        <f>SUMIF('Food Log'!$A:$A, A4, 'Food Log'!$G:$G)</f>
        <v/>
      </c>
      <c r="F4">
        <f>SUMIF('Food Log'!$A:$A, A4, 'Food Log'!$H:$H)</f>
        <v/>
      </c>
      <c r="G4">
        <f>C4-B4</f>
        <v/>
      </c>
    </row>
    <row r="5">
      <c r="A5" t="inlineStr">
        <is>
          <t>2025-09-17</t>
        </is>
      </c>
      <c r="B5">
        <f>Profile!$B$16</f>
        <v/>
      </c>
      <c r="C5">
        <f>SUMIF('Food Log'!$A:$A, A5, 'Food Log'!$E:$E)</f>
        <v/>
      </c>
      <c r="D5">
        <f>SUMIF('Food Log'!$A:$A, A5, 'Food Log'!$F:$F)</f>
        <v/>
      </c>
      <c r="E5">
        <f>SUMIF('Food Log'!$A:$A, A5, 'Food Log'!$G:$G)</f>
        <v/>
      </c>
      <c r="F5">
        <f>SUMIF('Food Log'!$A:$A, A5, 'Food Log'!$H:$H)</f>
        <v/>
      </c>
      <c r="G5">
        <f>C5-B5</f>
        <v/>
      </c>
    </row>
    <row r="6">
      <c r="A6" t="inlineStr">
        <is>
          <t>2025-09-18</t>
        </is>
      </c>
      <c r="B6">
        <f>Profile!$B$16</f>
        <v/>
      </c>
      <c r="C6">
        <f>SUMIF('Food Log'!$A:$A, A6, 'Food Log'!$E:$E)</f>
        <v/>
      </c>
      <c r="D6">
        <f>SUMIF('Food Log'!$A:$A, A6, 'Food Log'!$F:$F)</f>
        <v/>
      </c>
      <c r="E6">
        <f>SUMIF('Food Log'!$A:$A, A6, 'Food Log'!$G:$G)</f>
        <v/>
      </c>
      <c r="F6">
        <f>SUMIF('Food Log'!$A:$A, A6, 'Food Log'!$H:$H)</f>
        <v/>
      </c>
      <c r="G6">
        <f>C6-B6</f>
        <v/>
      </c>
    </row>
    <row r="7">
      <c r="A7" t="inlineStr">
        <is>
          <t>2025-09-19</t>
        </is>
      </c>
      <c r="B7">
        <f>Profile!$B$16</f>
        <v/>
      </c>
      <c r="C7">
        <f>SUMIF('Food Log'!$A:$A, A7, 'Food Log'!$E:$E)</f>
        <v/>
      </c>
      <c r="D7">
        <f>SUMIF('Food Log'!$A:$A, A7, 'Food Log'!$F:$F)</f>
        <v/>
      </c>
      <c r="E7">
        <f>SUMIF('Food Log'!$A:$A, A7, 'Food Log'!$G:$G)</f>
        <v/>
      </c>
      <c r="F7">
        <f>SUMIF('Food Log'!$A:$A, A7, 'Food Log'!$H:$H)</f>
        <v/>
      </c>
      <c r="G7">
        <f>C7-B7</f>
        <v/>
      </c>
    </row>
    <row r="8">
      <c r="A8" t="inlineStr">
        <is>
          <t>2025-09-20</t>
        </is>
      </c>
      <c r="B8">
        <f>Profile!$B$16</f>
        <v/>
      </c>
      <c r="C8">
        <f>SUMIF('Food Log'!$A:$A, A8, 'Food Log'!$E:$E)</f>
        <v/>
      </c>
      <c r="D8">
        <f>SUMIF('Food Log'!$A:$A, A8, 'Food Log'!$F:$F)</f>
        <v/>
      </c>
      <c r="E8">
        <f>SUMIF('Food Log'!$A:$A, A8, 'Food Log'!$G:$G)</f>
        <v/>
      </c>
      <c r="F8">
        <f>SUMIF('Food Log'!$A:$A, A8, 'Food Log'!$H:$H)</f>
        <v/>
      </c>
      <c r="G8">
        <f>C8-B8</f>
        <v/>
      </c>
    </row>
    <row r="9">
      <c r="A9" t="inlineStr">
        <is>
          <t>2025-09-21</t>
        </is>
      </c>
      <c r="B9">
        <f>Profile!$B$16</f>
        <v/>
      </c>
      <c r="C9">
        <f>SUMIF('Food Log'!$A:$A, A9, 'Food Log'!$E:$E)</f>
        <v/>
      </c>
      <c r="D9">
        <f>SUMIF('Food Log'!$A:$A, A9, 'Food Log'!$F:$F)</f>
        <v/>
      </c>
      <c r="E9">
        <f>SUMIF('Food Log'!$A:$A, A9, 'Food Log'!$G:$G)</f>
        <v/>
      </c>
      <c r="F9">
        <f>SUMIF('Food Log'!$A:$A, A9, 'Food Log'!$H:$H)</f>
        <v/>
      </c>
      <c r="G9">
        <f>C9-B9</f>
        <v/>
      </c>
    </row>
    <row r="10">
      <c r="A10" t="inlineStr">
        <is>
          <t>2025-09-22</t>
        </is>
      </c>
      <c r="B10">
        <f>Profile!$B$16</f>
        <v/>
      </c>
      <c r="C10">
        <f>SUMIF('Food Log'!$A:$A, A10, 'Food Log'!$E:$E)</f>
        <v/>
      </c>
      <c r="D10">
        <f>SUMIF('Food Log'!$A:$A, A10, 'Food Log'!$F:$F)</f>
        <v/>
      </c>
      <c r="E10">
        <f>SUMIF('Food Log'!$A:$A, A10, 'Food Log'!$G:$G)</f>
        <v/>
      </c>
      <c r="F10">
        <f>SUMIF('Food Log'!$A:$A, A10, 'Food Log'!$H:$H)</f>
        <v/>
      </c>
      <c r="G10">
        <f>C10-B10</f>
        <v/>
      </c>
    </row>
    <row r="11">
      <c r="A11" t="inlineStr">
        <is>
          <t>2025-09-23</t>
        </is>
      </c>
      <c r="B11">
        <f>Profile!$B$16</f>
        <v/>
      </c>
      <c r="C11">
        <f>SUMIF('Food Log'!$A:$A, A11, 'Food Log'!$E:$E)</f>
        <v/>
      </c>
      <c r="D11">
        <f>SUMIF('Food Log'!$A:$A, A11, 'Food Log'!$F:$F)</f>
        <v/>
      </c>
      <c r="E11">
        <f>SUMIF('Food Log'!$A:$A, A11, 'Food Log'!$G:$G)</f>
        <v/>
      </c>
      <c r="F11">
        <f>SUMIF('Food Log'!$A:$A, A11, 'Food Log'!$H:$H)</f>
        <v/>
      </c>
      <c r="G11">
        <f>C11-B11</f>
        <v/>
      </c>
    </row>
    <row r="12">
      <c r="A12" t="inlineStr">
        <is>
          <t>2025-09-24</t>
        </is>
      </c>
      <c r="B12">
        <f>Profile!$B$16</f>
        <v/>
      </c>
      <c r="C12">
        <f>SUMIF('Food Log'!$A:$A, A12, 'Food Log'!$E:$E)</f>
        <v/>
      </c>
      <c r="D12">
        <f>SUMIF('Food Log'!$A:$A, A12, 'Food Log'!$F:$F)</f>
        <v/>
      </c>
      <c r="E12">
        <f>SUMIF('Food Log'!$A:$A, A12, 'Food Log'!$G:$G)</f>
        <v/>
      </c>
      <c r="F12">
        <f>SUMIF('Food Log'!$A:$A, A12, 'Food Log'!$H:$H)</f>
        <v/>
      </c>
      <c r="G12">
        <f>C12-B12</f>
        <v/>
      </c>
    </row>
    <row r="13">
      <c r="A13" t="inlineStr">
        <is>
          <t>2025-09-25</t>
        </is>
      </c>
      <c r="B13">
        <f>Profile!$B$16</f>
        <v/>
      </c>
      <c r="C13">
        <f>SUMIF('Food Log'!$A:$A, A13, 'Food Log'!$E:$E)</f>
        <v/>
      </c>
      <c r="D13">
        <f>SUMIF('Food Log'!$A:$A, A13, 'Food Log'!$F:$F)</f>
        <v/>
      </c>
      <c r="E13">
        <f>SUMIF('Food Log'!$A:$A, A13, 'Food Log'!$G:$G)</f>
        <v/>
      </c>
      <c r="F13">
        <f>SUMIF('Food Log'!$A:$A, A13, 'Food Log'!$H:$H)</f>
        <v/>
      </c>
      <c r="G13">
        <f>C13-B13</f>
        <v/>
      </c>
    </row>
    <row r="14">
      <c r="A14" t="inlineStr">
        <is>
          <t>2025-09-26</t>
        </is>
      </c>
      <c r="B14">
        <f>Profile!$B$16</f>
        <v/>
      </c>
      <c r="C14">
        <f>SUMIF('Food Log'!$A:$A, A14, 'Food Log'!$E:$E)</f>
        <v/>
      </c>
      <c r="D14">
        <f>SUMIF('Food Log'!$A:$A, A14, 'Food Log'!$F:$F)</f>
        <v/>
      </c>
      <c r="E14">
        <f>SUMIF('Food Log'!$A:$A, A14, 'Food Log'!$G:$G)</f>
        <v/>
      </c>
      <c r="F14">
        <f>SUMIF('Food Log'!$A:$A, A14, 'Food Log'!$H:$H)</f>
        <v/>
      </c>
      <c r="G14">
        <f>C14-B14</f>
        <v/>
      </c>
    </row>
    <row r="15">
      <c r="A15" t="inlineStr">
        <is>
          <t>2025-09-27</t>
        </is>
      </c>
      <c r="B15">
        <f>Profile!$B$16</f>
        <v/>
      </c>
      <c r="C15">
        <f>SUMIF('Food Log'!$A:$A, A15, 'Food Log'!$E:$E)</f>
        <v/>
      </c>
      <c r="D15">
        <f>SUMIF('Food Log'!$A:$A, A15, 'Food Log'!$F:$F)</f>
        <v/>
      </c>
      <c r="E15">
        <f>SUMIF('Food Log'!$A:$A, A15, 'Food Log'!$G:$G)</f>
        <v/>
      </c>
      <c r="F15">
        <f>SUMIF('Food Log'!$A:$A, A15, 'Food Log'!$H:$H)</f>
        <v/>
      </c>
      <c r="G15">
        <f>C15-B15</f>
        <v/>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D8"/>
  <sheetViews>
    <sheetView workbookViewId="0">
      <selection activeCell="A1" sqref="A1"/>
    </sheetView>
  </sheetViews>
  <sheetFormatPr baseColWidth="8" defaultRowHeight="15"/>
  <sheetData>
    <row r="1">
      <c r="A1" t="inlineStr">
        <is>
          <t>Day</t>
        </is>
      </c>
      <c r="B1" t="inlineStr">
        <is>
          <t>Program</t>
        </is>
      </c>
      <c r="C1" t="inlineStr">
        <is>
          <t>Exercises (example)</t>
        </is>
      </c>
      <c r="D1" t="inlineStr">
        <is>
          <t>Sets x Reps</t>
        </is>
      </c>
    </row>
    <row r="2">
      <c r="A2" t="inlineStr">
        <is>
          <t>Monday</t>
        </is>
      </c>
      <c r="B2" t="inlineStr">
        <is>
          <t>Upper</t>
        </is>
      </c>
      <c r="C2" t="inlineStr">
        <is>
          <t>Bench Press; Row; Shoulder Press; Triceps Pushdown</t>
        </is>
      </c>
      <c r="D2" t="inlineStr">
        <is>
          <t>4x8; 4x10; 3x10; 3x12</t>
        </is>
      </c>
    </row>
    <row r="3">
      <c r="A3" t="inlineStr">
        <is>
          <t>Tuesday</t>
        </is>
      </c>
      <c r="B3" t="inlineStr">
        <is>
          <t>Lower</t>
        </is>
      </c>
      <c r="C3" t="inlineStr">
        <is>
          <t>Squat; Romanian Deadlift; Lunges; Calf Raises</t>
        </is>
      </c>
      <c r="D3" t="inlineStr">
        <is>
          <t>4x8; 3x10; 2x20; 3x20</t>
        </is>
      </c>
    </row>
    <row r="4">
      <c r="A4" t="inlineStr">
        <is>
          <t>Wednesday</t>
        </is>
      </c>
      <c r="B4" t="inlineStr">
        <is>
          <t>Cardio+Core</t>
        </is>
      </c>
      <c r="C4" t="inlineStr">
        <is>
          <t>HIIT 20min; Hanging Leg Raises; Plank</t>
        </is>
      </c>
      <c r="D4" t="inlineStr">
        <is>
          <t>— ; 3x12; 3x60s</t>
        </is>
      </c>
    </row>
    <row r="5">
      <c r="A5" t="inlineStr">
        <is>
          <t>Thursday</t>
        </is>
      </c>
      <c r="B5" t="inlineStr">
        <is>
          <t>Pull</t>
        </is>
      </c>
      <c r="C5" t="inlineStr">
        <is>
          <t>Lat Pulldown; Cable Row; Bicep Curl; Face Pulls</t>
        </is>
      </c>
      <c r="D5" t="inlineStr">
        <is>
          <t>4x10; 3x12; 3x12; 3x15</t>
        </is>
      </c>
    </row>
    <row r="6">
      <c r="A6" t="inlineStr">
        <is>
          <t>Friday</t>
        </is>
      </c>
      <c r="B6" t="inlineStr">
        <is>
          <t>Full Body</t>
        </is>
      </c>
      <c r="C6" t="inlineStr">
        <is>
          <t>Kettlebell Swings; Thrusters; TRX Rows; Battle Ropes</t>
        </is>
      </c>
      <c r="D6" t="inlineStr">
        <is>
          <t>3x15; 3x12; 3x10; 3x30s</t>
        </is>
      </c>
    </row>
    <row r="7">
      <c r="A7" t="inlineStr">
        <is>
          <t>Saturday</t>
        </is>
      </c>
      <c r="B7" t="inlineStr">
        <is>
          <t>Active Recovery</t>
        </is>
      </c>
      <c r="C7" t="inlineStr">
        <is>
          <t>Walk 30min; Yoga; Stretching Flow</t>
        </is>
      </c>
      <c r="D7" t="inlineStr">
        <is>
          <t>—</t>
        </is>
      </c>
    </row>
    <row r="8">
      <c r="A8" t="inlineStr">
        <is>
          <t>Sunday</t>
        </is>
      </c>
      <c r="B8" t="inlineStr">
        <is>
          <t>Rest</t>
        </is>
      </c>
      <c r="C8" t="inlineStr">
        <is>
          <t>Hydration; Sleep; Light Mobility</t>
        </is>
      </c>
      <c r="D8" t="inlineStr">
        <is>
          <t>—</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E15"/>
  <sheetViews>
    <sheetView workbookViewId="0">
      <selection activeCell="A1" sqref="A1"/>
    </sheetView>
  </sheetViews>
  <sheetFormatPr baseColWidth="8" defaultRowHeight="15"/>
  <sheetData>
    <row r="1">
      <c r="A1" t="inlineStr">
        <is>
          <t>Date</t>
        </is>
      </c>
      <c r="B1" t="inlineStr">
        <is>
          <t>Weight (kg)</t>
        </is>
      </c>
      <c r="C1" t="inlineStr">
        <is>
          <t>Steps</t>
        </is>
      </c>
      <c r="D1" t="inlineStr">
        <is>
          <t>Workout Minutes</t>
        </is>
      </c>
      <c r="E1" t="inlineStr">
        <is>
          <t>Calories</t>
        </is>
      </c>
    </row>
    <row r="2">
      <c r="A2" t="inlineStr">
        <is>
          <t>2025-09-14</t>
        </is>
      </c>
      <c r="B2" t="n">
        <v>75</v>
      </c>
      <c r="C2" t="n">
        <v>8000</v>
      </c>
      <c r="D2" t="n">
        <v>45</v>
      </c>
      <c r="E2" t="n">
        <v>2000</v>
      </c>
    </row>
    <row r="3">
      <c r="A3" t="inlineStr">
        <is>
          <t>2025-09-15</t>
        </is>
      </c>
      <c r="B3" t="n">
        <v>74.90000000000001</v>
      </c>
      <c r="C3" t="n">
        <v>9000</v>
      </c>
      <c r="D3" t="n">
        <v>30</v>
      </c>
      <c r="E3" t="n">
        <v>1950</v>
      </c>
    </row>
    <row r="4">
      <c r="A4" t="inlineStr">
        <is>
          <t>2025-09-16</t>
        </is>
      </c>
      <c r="B4" t="n">
        <v>74.8</v>
      </c>
      <c r="C4" t="n">
        <v>7500</v>
      </c>
      <c r="D4" t="n">
        <v>50</v>
      </c>
      <c r="E4" t="n">
        <v>2050</v>
      </c>
    </row>
    <row r="5">
      <c r="A5" t="inlineStr">
        <is>
          <t>2025-09-17</t>
        </is>
      </c>
      <c r="B5" t="n">
        <v>74.7</v>
      </c>
      <c r="C5" t="n">
        <v>10000</v>
      </c>
      <c r="D5" t="n">
        <v>40</v>
      </c>
      <c r="E5" t="n">
        <v>1900</v>
      </c>
    </row>
    <row r="6">
      <c r="A6" t="inlineStr">
        <is>
          <t>2025-09-18</t>
        </is>
      </c>
      <c r="B6" t="n">
        <v>74.59999999999999</v>
      </c>
      <c r="C6" t="n">
        <v>8500</v>
      </c>
      <c r="D6" t="n">
        <v>60</v>
      </c>
      <c r="E6" t="n">
        <v>1850</v>
      </c>
    </row>
    <row r="7">
      <c r="A7" t="inlineStr">
        <is>
          <t>2025-09-19</t>
        </is>
      </c>
      <c r="B7" t="n">
        <v>74.5</v>
      </c>
      <c r="C7" t="n">
        <v>7000</v>
      </c>
      <c r="D7" t="n">
        <v>20</v>
      </c>
      <c r="E7" t="n">
        <v>2100</v>
      </c>
    </row>
    <row r="8">
      <c r="A8" t="inlineStr">
        <is>
          <t>2025-09-20</t>
        </is>
      </c>
      <c r="B8" t="n">
        <v>74.40000000000001</v>
      </c>
      <c r="C8" t="n">
        <v>6000</v>
      </c>
      <c r="D8" t="n">
        <v>0</v>
      </c>
      <c r="E8" t="n">
        <v>1800</v>
      </c>
    </row>
    <row r="9">
      <c r="A9" t="inlineStr">
        <is>
          <t>2025-09-21</t>
        </is>
      </c>
      <c r="B9" t="n">
        <v>74.3</v>
      </c>
      <c r="C9" t="n">
        <v>9500</v>
      </c>
      <c r="D9" t="n">
        <v>50</v>
      </c>
      <c r="E9" t="n">
        <v>1950</v>
      </c>
    </row>
    <row r="10">
      <c r="A10" t="inlineStr">
        <is>
          <t>2025-09-22</t>
        </is>
      </c>
      <c r="B10" t="n">
        <v>74.2</v>
      </c>
      <c r="C10" t="n">
        <v>11000</v>
      </c>
      <c r="D10" t="n">
        <v>30</v>
      </c>
      <c r="E10" t="n">
        <v>2000</v>
      </c>
    </row>
    <row r="11">
      <c r="A11" t="inlineStr">
        <is>
          <t>2025-09-23</t>
        </is>
      </c>
      <c r="B11" t="n">
        <v>74.09999999999999</v>
      </c>
      <c r="C11" t="n">
        <v>8000</v>
      </c>
      <c r="D11" t="n">
        <v>45</v>
      </c>
      <c r="E11" t="n">
        <v>2050</v>
      </c>
    </row>
    <row r="12">
      <c r="A12" t="inlineStr">
        <is>
          <t>2025-09-24</t>
        </is>
      </c>
      <c r="B12" t="n">
        <v>74</v>
      </c>
      <c r="C12" t="n">
        <v>9000</v>
      </c>
      <c r="D12" t="n">
        <v>40</v>
      </c>
      <c r="E12" t="n">
        <v>1900</v>
      </c>
    </row>
    <row r="13">
      <c r="A13" t="inlineStr">
        <is>
          <t>2025-09-25</t>
        </is>
      </c>
      <c r="B13" t="n">
        <v>73.90000000000001</v>
      </c>
      <c r="C13" t="n">
        <v>12000</v>
      </c>
      <c r="D13" t="n">
        <v>60</v>
      </c>
      <c r="E13" t="n">
        <v>1850</v>
      </c>
    </row>
    <row r="14">
      <c r="A14" t="inlineStr">
        <is>
          <t>2025-09-26</t>
        </is>
      </c>
      <c r="B14" t="n">
        <v>73.8</v>
      </c>
      <c r="C14" t="n">
        <v>7000</v>
      </c>
      <c r="D14" t="n">
        <v>20</v>
      </c>
      <c r="E14" t="n">
        <v>2100</v>
      </c>
    </row>
    <row r="15">
      <c r="A15" t="inlineStr">
        <is>
          <t>2025-09-27</t>
        </is>
      </c>
      <c r="B15" t="n">
        <v>73.7</v>
      </c>
      <c r="C15" t="n">
        <v>6500</v>
      </c>
      <c r="D15" t="n">
        <v>0</v>
      </c>
      <c r="E15" t="n">
        <v>1800</v>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t="inlineStr">
        <is>
          <t>Routine Optimization Dashboard</t>
        </is>
      </c>
    </row>
    <row r="3">
      <c r="A3" t="inlineStr">
        <is>
          <t>Target Calories</t>
        </is>
      </c>
      <c r="B3">
        <f>Profile!$B$16</f>
        <v/>
      </c>
    </row>
    <row r="4">
      <c r="A4" t="inlineStr">
        <is>
          <t>Avg Consumed (last 7d)</t>
        </is>
      </c>
      <c r="B4">
        <f>AVERAGE(OFFSET('Daily Summary'!$C$2,COUNT('Daily Summary'!$C:$C)-8,0,7,1))</f>
        <v/>
      </c>
    </row>
    <row r="5">
      <c r="A5" t="inlineStr">
        <is>
          <t>Avg Deficit (last 7d)</t>
        </is>
      </c>
      <c r="B5">
        <f>AVERAGE(OFFSET('Daily Summary'!$G$2,COUNT('Daily Summary'!$G:$G)-8,0,7,1))</f>
        <v/>
      </c>
    </row>
    <row r="6">
      <c r="A6" t="inlineStr">
        <is>
          <t>Protein Target (g)</t>
        </is>
      </c>
      <c r="B6">
        <f>Profile!$B$17</f>
        <v/>
      </c>
    </row>
    <row r="7">
      <c r="A7" t="inlineStr">
        <is>
          <t>Fat Target (g)</t>
        </is>
      </c>
      <c r="B7">
        <f>Profile!$B$18</f>
        <v/>
      </c>
    </row>
    <row r="8">
      <c r="A8" t="inlineStr">
        <is>
          <t>Carb Target (g)</t>
        </is>
      </c>
      <c r="B8">
        <f>Profile!$B$19</f>
        <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2025-09-14T16:50:01Z</dcterms:created>
  <dcterms:modified xmlns:dcterms="http://purl.org/dc/terms/" xmlns:xsi="http://www.w3.org/2001/XMLSchema-instance" xsi:type="dcterms:W3CDTF">2025-09-14T16:50:01Z</dcterms:modified>
</cp:coreProperties>
</file>